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yth\Documents\FY15\ozone\reports\"/>
    </mc:Choice>
  </mc:AlternateContent>
  <bookViews>
    <workbookView xWindow="495" yWindow="3255" windowWidth="17280" windowHeight="7005" tabRatio="618" activeTab="26"/>
  </bookViews>
  <sheets>
    <sheet name="README" sheetId="19" r:id="rId1"/>
    <sheet name="All Sectors" sheetId="21" r:id="rId2"/>
    <sheet name="State Totals" sheetId="30" r:id="rId3"/>
    <sheet name="Model Species" sheetId="20" r:id="rId4"/>
    <sheet name="afdust" sheetId="1" r:id="rId5"/>
    <sheet name="biogenics" sheetId="29" r:id="rId6"/>
    <sheet name="ag" sheetId="2" r:id="rId7"/>
    <sheet name="c1c2rail" sheetId="3" r:id="rId8"/>
    <sheet name="c3marine" sheetId="4" r:id="rId9"/>
    <sheet name="nonpt" sheetId="9" r:id="rId10"/>
    <sheet name="nonroad" sheetId="5" r:id="rId11"/>
    <sheet name="np_oilgas" sheetId="27" r:id="rId12"/>
    <sheet name="onroad all" sheetId="32" r:id="rId13"/>
    <sheet name="onroad RPD" sheetId="14" r:id="rId14"/>
    <sheet name="onroad RPP" sheetId="15" r:id="rId15"/>
    <sheet name="onroad RPV" sheetId="16" r:id="rId16"/>
    <sheet name="onroad_rfl RPD" sheetId="17" r:id="rId17"/>
    <sheet name="onroad_rfl RPV" sheetId="18" r:id="rId18"/>
    <sheet name="othar" sheetId="6" r:id="rId19"/>
    <sheet name="othon" sheetId="7" r:id="rId20"/>
    <sheet name="othpt" sheetId="8" r:id="rId21"/>
    <sheet name="ptfire" sheetId="10" r:id="rId22"/>
    <sheet name="ptegu_pk" sheetId="24" r:id="rId23"/>
    <sheet name="ptegu" sheetId="11" r:id="rId24"/>
    <sheet name="ptnonipm" sheetId="12" r:id="rId25"/>
    <sheet name="pt_oilgas" sheetId="25" r:id="rId26"/>
    <sheet name="rwc" sheetId="13" r:id="rId27"/>
  </sheets>
  <definedNames>
    <definedName name="_2011ea_v6_11f_12US2_cbo5_soa_ag_state" localSheetId="6">ag!$D$2:$F$54</definedName>
    <definedName name="_xlnm._FilterDatabase" localSheetId="2" hidden="1">'State Totals'!$A$2:$I$51</definedName>
    <definedName name="annual_2011_draft_ptfire_12US2_cbo5_soa" localSheetId="21">ptfire!$J$2:$BI$51</definedName>
    <definedName name="annual_2011ea_v6_11f_afdust_12US2_cmaq_cb05_soa_state" localSheetId="4">afdust!$E$2:$AA$56</definedName>
    <definedName name="annual_2011ea_v6_11f_c1c2rail_12US2_cbo5_soa_state" localSheetId="7">'c1c2rail'!$M$2:$BN$54</definedName>
    <definedName name="annual_2011ea_v6_11f_c3marine_12US2_cbo5_soa_state" localSheetId="8">'c3marine'!$L$2:$BK$56</definedName>
    <definedName name="annual_2011ea_v6_11f_nonpt_12US2_cbo5_soa_state" localSheetId="9">nonpt!$P$2:$BS$54</definedName>
    <definedName name="annual_2011ea_v6_11f_nonroad_12US2_cbo5_soa_state" localSheetId="10">nonroad!$M$2:$BN$58</definedName>
    <definedName name="annual_2011ea_v6_11f_othar_12US2_cmaq_cb05_soa_state" localSheetId="18">othar!$J$2:$BK$47</definedName>
    <definedName name="annual_2011ea_v6_11f_othon_12US2_cmaq_cb05_soa_state" localSheetId="19">othon!$J$2:$BK$47</definedName>
    <definedName name="annual_2011ea_v6_11f_othpt_12US2_cmaq_cb05_soa_state" localSheetId="20">othpt!$M$2:$BN$49</definedName>
    <definedName name="annual_2011ea_v6_11f_ptipm_12US2_cbo5_soa_state" localSheetId="23">ptegu!$K$2:$BM$54</definedName>
    <definedName name="annual_2011ea_v6_11f_ptnonipm_12US2_cbo5_soa_state" localSheetId="25">pt_oilgas!$P$2:$BS$54</definedName>
    <definedName name="annual_2011ea_v6_11f_ptnonipm_12US2_cbo5_soa_state" localSheetId="24">ptnonipm!$P$2:$BS$54</definedName>
    <definedName name="annual_2011ea_v6_11f_rwc_12US2_cbo5_soa_state" localSheetId="26">rwc!$N$2:$BP$54</definedName>
    <definedName name="beis">biogenics!$A$2:$Q$51</definedName>
    <definedName name="rep_state_annual_onroad_rfl_RPD_2011ea_v6_11f_12US2_1" localSheetId="16">'onroad_rfl RPD'!$B$2:$AB$51</definedName>
    <definedName name="rep_state_annual_onroad_rfl_RPV_2011ea_v6_11f_12US2" localSheetId="17">'onroad_rfl RPV'!$B$2:$AB$51</definedName>
    <definedName name="rep_state_annual_onroad_RPD_2011ea_v6_11f_12US2" localSheetId="13">'onroad RPD'!$B$2:$CL$51</definedName>
    <definedName name="rep_state_annual_onroad_RPP_2011ea_v6_11f_12US2" localSheetId="14">'onroad RPP'!$B$2:$AB$51</definedName>
    <definedName name="rep_state_annual_onroad_RPV_2011ea_v6_11f_12US2" localSheetId="15">'onroad RPV'!$B$2:$DW$51</definedName>
  </definedNames>
  <calcPr calcId="152511"/>
</workbook>
</file>

<file path=xl/calcChain.xml><?xml version="1.0" encoding="utf-8"?>
<calcChain xmlns="http://schemas.openxmlformats.org/spreadsheetml/2006/main">
  <c r="B4" i="32" l="1"/>
  <c r="C4" i="32"/>
  <c r="D4" i="32"/>
  <c r="F4" i="32"/>
  <c r="E4" i="32" s="1"/>
  <c r="G4" i="32"/>
  <c r="H4" i="32"/>
  <c r="B5" i="32"/>
  <c r="C5" i="32"/>
  <c r="D5" i="32"/>
  <c r="E5" i="32"/>
  <c r="F5" i="32"/>
  <c r="G5" i="32"/>
  <c r="H5" i="32"/>
  <c r="B6" i="32"/>
  <c r="C6" i="32"/>
  <c r="D6" i="32"/>
  <c r="F6" i="32"/>
  <c r="E6" i="32" s="1"/>
  <c r="G6" i="32"/>
  <c r="H6" i="32"/>
  <c r="B7" i="32"/>
  <c r="C7" i="32"/>
  <c r="D7" i="32"/>
  <c r="F7" i="32"/>
  <c r="E7" i="32" s="1"/>
  <c r="G7" i="32"/>
  <c r="H7" i="32"/>
  <c r="B8" i="32"/>
  <c r="C8" i="32"/>
  <c r="D8" i="32"/>
  <c r="E8" i="32"/>
  <c r="F8" i="32"/>
  <c r="G8" i="32"/>
  <c r="H8" i="32"/>
  <c r="B9" i="32"/>
  <c r="C9" i="32"/>
  <c r="D9" i="32"/>
  <c r="F9" i="32"/>
  <c r="E9" i="32" s="1"/>
  <c r="G9" i="32"/>
  <c r="H9" i="32"/>
  <c r="B10" i="32"/>
  <c r="C10" i="32"/>
  <c r="D10" i="32"/>
  <c r="F10" i="32"/>
  <c r="E10" i="32" s="1"/>
  <c r="G10" i="32"/>
  <c r="H10" i="32"/>
  <c r="B11" i="32"/>
  <c r="C11" i="32"/>
  <c r="D11" i="32"/>
  <c r="F11" i="32"/>
  <c r="E11" i="32" s="1"/>
  <c r="G11" i="32"/>
  <c r="H11" i="32"/>
  <c r="B12" i="32"/>
  <c r="C12" i="32"/>
  <c r="D12" i="32"/>
  <c r="F12" i="32"/>
  <c r="E12" i="32" s="1"/>
  <c r="G12" i="32"/>
  <c r="H12" i="32"/>
  <c r="B13" i="32"/>
  <c r="C13" i="32"/>
  <c r="D13" i="32"/>
  <c r="F13" i="32"/>
  <c r="E13" i="32" s="1"/>
  <c r="G13" i="32"/>
  <c r="H13" i="32"/>
  <c r="B14" i="32"/>
  <c r="C14" i="32"/>
  <c r="D14" i="32"/>
  <c r="F14" i="32"/>
  <c r="E14" i="32" s="1"/>
  <c r="G14" i="32"/>
  <c r="H14" i="32"/>
  <c r="B15" i="32"/>
  <c r="C15" i="32"/>
  <c r="D15" i="32"/>
  <c r="F15" i="32"/>
  <c r="E15" i="32" s="1"/>
  <c r="G15" i="32"/>
  <c r="H15" i="32"/>
  <c r="B16" i="32"/>
  <c r="C16" i="32"/>
  <c r="D16" i="32"/>
  <c r="F16" i="32"/>
  <c r="E16" i="32" s="1"/>
  <c r="G16" i="32"/>
  <c r="H16" i="32"/>
  <c r="B17" i="32"/>
  <c r="C17" i="32"/>
  <c r="D17" i="32"/>
  <c r="F17" i="32"/>
  <c r="E17" i="32" s="1"/>
  <c r="G17" i="32"/>
  <c r="H17" i="32"/>
  <c r="B18" i="32"/>
  <c r="C18" i="32"/>
  <c r="D18" i="32"/>
  <c r="F18" i="32"/>
  <c r="E18" i="32" s="1"/>
  <c r="G18" i="32"/>
  <c r="H18" i="32"/>
  <c r="B19" i="32"/>
  <c r="C19" i="32"/>
  <c r="D19" i="32"/>
  <c r="F19" i="32"/>
  <c r="E19" i="32" s="1"/>
  <c r="G19" i="32"/>
  <c r="H19" i="32"/>
  <c r="B20" i="32"/>
  <c r="C20" i="32"/>
  <c r="D20" i="32"/>
  <c r="F20" i="32"/>
  <c r="E20" i="32" s="1"/>
  <c r="G20" i="32"/>
  <c r="H20" i="32"/>
  <c r="B21" i="32"/>
  <c r="C21" i="32"/>
  <c r="D21" i="32"/>
  <c r="F21" i="32"/>
  <c r="E21" i="32" s="1"/>
  <c r="G21" i="32"/>
  <c r="H21" i="32"/>
  <c r="B22" i="32"/>
  <c r="C22" i="32"/>
  <c r="D22" i="32"/>
  <c r="F22" i="32"/>
  <c r="E22" i="32" s="1"/>
  <c r="G22" i="32"/>
  <c r="H22" i="32"/>
  <c r="B23" i="32"/>
  <c r="C23" i="32"/>
  <c r="D23" i="32"/>
  <c r="F23" i="32"/>
  <c r="E23" i="32" s="1"/>
  <c r="G23" i="32"/>
  <c r="H23" i="32"/>
  <c r="B24" i="32"/>
  <c r="C24" i="32"/>
  <c r="D24" i="32"/>
  <c r="F24" i="32"/>
  <c r="E24" i="32" s="1"/>
  <c r="G24" i="32"/>
  <c r="H24" i="32"/>
  <c r="B25" i="32"/>
  <c r="C25" i="32"/>
  <c r="D25" i="32"/>
  <c r="F25" i="32"/>
  <c r="E25" i="32" s="1"/>
  <c r="G25" i="32"/>
  <c r="H25" i="32"/>
  <c r="B26" i="32"/>
  <c r="C26" i="32"/>
  <c r="D26" i="32"/>
  <c r="F26" i="32"/>
  <c r="E26" i="32" s="1"/>
  <c r="G26" i="32"/>
  <c r="H26" i="32"/>
  <c r="B27" i="32"/>
  <c r="C27" i="32"/>
  <c r="D27" i="32"/>
  <c r="F27" i="32"/>
  <c r="E27" i="32" s="1"/>
  <c r="G27" i="32"/>
  <c r="H27" i="32"/>
  <c r="B28" i="32"/>
  <c r="C28" i="32"/>
  <c r="D28" i="32"/>
  <c r="F28" i="32"/>
  <c r="E28" i="32" s="1"/>
  <c r="G28" i="32"/>
  <c r="H28" i="32"/>
  <c r="B29" i="32"/>
  <c r="C29" i="32"/>
  <c r="D29" i="32"/>
  <c r="F29" i="32"/>
  <c r="E29" i="32" s="1"/>
  <c r="G29" i="32"/>
  <c r="H29" i="32"/>
  <c r="B30" i="32"/>
  <c r="C30" i="32"/>
  <c r="D30" i="32"/>
  <c r="F30" i="32"/>
  <c r="E30" i="32" s="1"/>
  <c r="G30" i="32"/>
  <c r="H30" i="32"/>
  <c r="B31" i="32"/>
  <c r="C31" i="32"/>
  <c r="D31" i="32"/>
  <c r="F31" i="32"/>
  <c r="E31" i="32" s="1"/>
  <c r="G31" i="32"/>
  <c r="H31" i="32"/>
  <c r="B32" i="32"/>
  <c r="C32" i="32"/>
  <c r="D32" i="32"/>
  <c r="F32" i="32"/>
  <c r="E32" i="32" s="1"/>
  <c r="G32" i="32"/>
  <c r="H32" i="32"/>
  <c r="B33" i="32"/>
  <c r="C33" i="32"/>
  <c r="D33" i="32"/>
  <c r="F33" i="32"/>
  <c r="E33" i="32" s="1"/>
  <c r="G33" i="32"/>
  <c r="H33" i="32"/>
  <c r="B34" i="32"/>
  <c r="C34" i="32"/>
  <c r="D34" i="32"/>
  <c r="F34" i="32"/>
  <c r="E34" i="32" s="1"/>
  <c r="G34" i="32"/>
  <c r="H34" i="32"/>
  <c r="B35" i="32"/>
  <c r="C35" i="32"/>
  <c r="D35" i="32"/>
  <c r="F35" i="32"/>
  <c r="E35" i="32" s="1"/>
  <c r="G35" i="32"/>
  <c r="H35" i="32"/>
  <c r="B36" i="32"/>
  <c r="C36" i="32"/>
  <c r="D36" i="32"/>
  <c r="F36" i="32"/>
  <c r="E36" i="32" s="1"/>
  <c r="G36" i="32"/>
  <c r="H36" i="32"/>
  <c r="B37" i="32"/>
  <c r="C37" i="32"/>
  <c r="D37" i="32"/>
  <c r="F37" i="32"/>
  <c r="E37" i="32" s="1"/>
  <c r="G37" i="32"/>
  <c r="H37" i="32"/>
  <c r="B38" i="32"/>
  <c r="C38" i="32"/>
  <c r="D38" i="32"/>
  <c r="F38" i="32"/>
  <c r="E38" i="32" s="1"/>
  <c r="G38" i="32"/>
  <c r="H38" i="32"/>
  <c r="B39" i="32"/>
  <c r="C39" i="32"/>
  <c r="D39" i="32"/>
  <c r="F39" i="32"/>
  <c r="E39" i="32" s="1"/>
  <c r="G39" i="32"/>
  <c r="H39" i="32"/>
  <c r="B40" i="32"/>
  <c r="C40" i="32"/>
  <c r="D40" i="32"/>
  <c r="F40" i="32"/>
  <c r="E40" i="32" s="1"/>
  <c r="G40" i="32"/>
  <c r="H40" i="32"/>
  <c r="B41" i="32"/>
  <c r="C41" i="32"/>
  <c r="D41" i="32"/>
  <c r="F41" i="32"/>
  <c r="E41" i="32" s="1"/>
  <c r="G41" i="32"/>
  <c r="H41" i="32"/>
  <c r="B42" i="32"/>
  <c r="C42" i="32"/>
  <c r="D42" i="32"/>
  <c r="F42" i="32"/>
  <c r="E42" i="32" s="1"/>
  <c r="G42" i="32"/>
  <c r="H42" i="32"/>
  <c r="B43" i="32"/>
  <c r="C43" i="32"/>
  <c r="D43" i="32"/>
  <c r="F43" i="32"/>
  <c r="E43" i="32" s="1"/>
  <c r="G43" i="32"/>
  <c r="H43" i="32"/>
  <c r="B44" i="32"/>
  <c r="C44" i="32"/>
  <c r="D44" i="32"/>
  <c r="F44" i="32"/>
  <c r="E44" i="32" s="1"/>
  <c r="G44" i="32"/>
  <c r="H44" i="32"/>
  <c r="B45" i="32"/>
  <c r="C45" i="32"/>
  <c r="D45" i="32"/>
  <c r="F45" i="32"/>
  <c r="E45" i="32" s="1"/>
  <c r="G45" i="32"/>
  <c r="H45" i="32"/>
  <c r="B46" i="32"/>
  <c r="C46" i="32"/>
  <c r="D46" i="32"/>
  <c r="F46" i="32"/>
  <c r="E46" i="32" s="1"/>
  <c r="G46" i="32"/>
  <c r="H46" i="32"/>
  <c r="B47" i="32"/>
  <c r="C47" i="32"/>
  <c r="D47" i="32"/>
  <c r="F47" i="32"/>
  <c r="E47" i="32" s="1"/>
  <c r="G47" i="32"/>
  <c r="H47" i="32"/>
  <c r="B48" i="32"/>
  <c r="C48" i="32"/>
  <c r="D48" i="32"/>
  <c r="F48" i="32"/>
  <c r="E48" i="32" s="1"/>
  <c r="G48" i="32"/>
  <c r="H48" i="32"/>
  <c r="B49" i="32"/>
  <c r="C49" i="32"/>
  <c r="D49" i="32"/>
  <c r="F49" i="32"/>
  <c r="E49" i="32" s="1"/>
  <c r="G49" i="32"/>
  <c r="H49" i="32"/>
  <c r="B50" i="32"/>
  <c r="C50" i="32"/>
  <c r="D50" i="32"/>
  <c r="F50" i="32"/>
  <c r="E50" i="32" s="1"/>
  <c r="G50" i="32"/>
  <c r="H50" i="32"/>
  <c r="B51" i="32"/>
  <c r="C51" i="32"/>
  <c r="D51" i="32"/>
  <c r="F51" i="32"/>
  <c r="E51" i="32" s="1"/>
  <c r="G51" i="32"/>
  <c r="H51" i="32"/>
  <c r="H3" i="32"/>
  <c r="G3" i="32"/>
  <c r="G53" i="32" s="1"/>
  <c r="F3" i="32"/>
  <c r="E3" i="32" s="1"/>
  <c r="D3" i="32"/>
  <c r="C3" i="32"/>
  <c r="C53" i="32" s="1"/>
  <c r="B3" i="32"/>
  <c r="J51" i="32"/>
  <c r="J50" i="32"/>
  <c r="J49" i="32"/>
  <c r="J48" i="32"/>
  <c r="J47" i="32"/>
  <c r="J46" i="32"/>
  <c r="J45" i="32"/>
  <c r="J44" i="32"/>
  <c r="J43" i="32"/>
  <c r="J42" i="32"/>
  <c r="J41" i="32"/>
  <c r="J40" i="32"/>
  <c r="J39" i="32"/>
  <c r="J38" i="32"/>
  <c r="J37" i="32"/>
  <c r="J36" i="32"/>
  <c r="J35" i="32"/>
  <c r="J34" i="32"/>
  <c r="J33" i="32"/>
  <c r="J32" i="32"/>
  <c r="J31" i="32"/>
  <c r="J30" i="32"/>
  <c r="J29" i="32"/>
  <c r="J28" i="32"/>
  <c r="J27" i="32"/>
  <c r="J26" i="32"/>
  <c r="J25" i="32"/>
  <c r="J24" i="32"/>
  <c r="J23" i="32"/>
  <c r="J22" i="32"/>
  <c r="J21" i="32"/>
  <c r="J20" i="32"/>
  <c r="J19" i="32"/>
  <c r="J18" i="32"/>
  <c r="J17" i="32"/>
  <c r="J16" i="32"/>
  <c r="J15" i="32"/>
  <c r="J14" i="32"/>
  <c r="J13" i="32"/>
  <c r="J12" i="32"/>
  <c r="J11" i="32"/>
  <c r="J10" i="32"/>
  <c r="J9" i="32"/>
  <c r="J8" i="32"/>
  <c r="J7" i="32"/>
  <c r="J6" i="32"/>
  <c r="J5" i="32"/>
  <c r="J4" i="32"/>
  <c r="J3" i="32"/>
  <c r="J53" i="32" s="1"/>
  <c r="B53" i="32"/>
  <c r="D53" i="32" l="1"/>
  <c r="H53" i="32"/>
  <c r="F53" i="32"/>
  <c r="E53" i="32"/>
  <c r="G62" i="16" l="1"/>
  <c r="H62" i="16"/>
  <c r="I62" i="16"/>
  <c r="J62" i="16"/>
  <c r="K62" i="16"/>
  <c r="L62" i="16"/>
  <c r="M62" i="16"/>
  <c r="N62" i="16"/>
  <c r="O62" i="16"/>
  <c r="P62" i="16"/>
  <c r="Q62" i="16"/>
  <c r="R62" i="16"/>
  <c r="S62" i="16"/>
  <c r="T62" i="16"/>
  <c r="U62" i="16"/>
  <c r="V62" i="16"/>
  <c r="W62" i="16"/>
  <c r="X62" i="16"/>
  <c r="Y62" i="16"/>
  <c r="Z62" i="16"/>
  <c r="AA62" i="16"/>
  <c r="AB62" i="16"/>
  <c r="G63" i="16"/>
  <c r="H63" i="16"/>
  <c r="I63" i="16"/>
  <c r="J63" i="16"/>
  <c r="K63" i="16"/>
  <c r="L63" i="16"/>
  <c r="M63" i="16"/>
  <c r="N63" i="16"/>
  <c r="O63" i="16"/>
  <c r="P63" i="16"/>
  <c r="Q63" i="16"/>
  <c r="R63" i="16"/>
  <c r="S63" i="16"/>
  <c r="T63" i="16"/>
  <c r="U63" i="16"/>
  <c r="V63" i="16"/>
  <c r="W63" i="16"/>
  <c r="X63" i="16"/>
  <c r="Y63" i="16"/>
  <c r="Z63" i="16"/>
  <c r="AA63" i="16"/>
  <c r="AB63" i="16"/>
  <c r="AX63" i="1" l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AZ51" i="1" l="1"/>
  <c r="AY51" i="1" s="1"/>
  <c r="BB51" i="1" s="1"/>
  <c r="BE51" i="1" s="1"/>
  <c r="AZ50" i="1"/>
  <c r="AY50" i="1" s="1"/>
  <c r="AZ49" i="1"/>
  <c r="AY49" i="1" s="1"/>
  <c r="BB49" i="1" s="1"/>
  <c r="BE49" i="1" s="1"/>
  <c r="AZ48" i="1"/>
  <c r="AY48" i="1" s="1"/>
  <c r="AZ47" i="1"/>
  <c r="AY47" i="1" s="1"/>
  <c r="BB47" i="1" s="1"/>
  <c r="BE47" i="1" s="1"/>
  <c r="AZ46" i="1"/>
  <c r="AY46" i="1" s="1"/>
  <c r="AZ45" i="1"/>
  <c r="AY45" i="1" s="1"/>
  <c r="AZ44" i="1"/>
  <c r="AY44" i="1" s="1"/>
  <c r="AZ43" i="1"/>
  <c r="AY43" i="1" s="1"/>
  <c r="BB43" i="1" s="1"/>
  <c r="BE43" i="1" s="1"/>
  <c r="AZ42" i="1"/>
  <c r="BC42" i="1" s="1"/>
  <c r="BF42" i="1" s="1"/>
  <c r="AZ41" i="1"/>
  <c r="AY41" i="1" s="1"/>
  <c r="BB41" i="1" s="1"/>
  <c r="BE41" i="1" s="1"/>
  <c r="AZ40" i="1"/>
  <c r="AY40" i="1" s="1"/>
  <c r="AZ39" i="1"/>
  <c r="AY39" i="1" s="1"/>
  <c r="BB39" i="1" s="1"/>
  <c r="BE39" i="1" s="1"/>
  <c r="AZ38" i="1"/>
  <c r="BC38" i="1" s="1"/>
  <c r="BF38" i="1" s="1"/>
  <c r="AZ37" i="1"/>
  <c r="AY37" i="1" s="1"/>
  <c r="BB37" i="1" s="1"/>
  <c r="BE37" i="1" s="1"/>
  <c r="AZ36" i="1"/>
  <c r="AY36" i="1" s="1"/>
  <c r="AZ35" i="1"/>
  <c r="AY35" i="1" s="1"/>
  <c r="AZ34" i="1"/>
  <c r="BC34" i="1" s="1"/>
  <c r="BF34" i="1" s="1"/>
  <c r="AZ33" i="1"/>
  <c r="AY33" i="1" s="1"/>
  <c r="BB33" i="1" s="1"/>
  <c r="BE33" i="1" s="1"/>
  <c r="AZ32" i="1"/>
  <c r="AY32" i="1" s="1"/>
  <c r="AZ31" i="1"/>
  <c r="AY31" i="1" s="1"/>
  <c r="BB31" i="1" s="1"/>
  <c r="BE31" i="1" s="1"/>
  <c r="AZ30" i="1"/>
  <c r="AY30" i="1" s="1"/>
  <c r="AZ29" i="1"/>
  <c r="AY29" i="1" s="1"/>
  <c r="BB29" i="1" s="1"/>
  <c r="BE29" i="1" s="1"/>
  <c r="AZ28" i="1"/>
  <c r="AY28" i="1" s="1"/>
  <c r="AZ27" i="1"/>
  <c r="AY27" i="1" s="1"/>
  <c r="BB27" i="1" s="1"/>
  <c r="BE27" i="1" s="1"/>
  <c r="AZ26" i="1"/>
  <c r="BC26" i="1" s="1"/>
  <c r="BF26" i="1" s="1"/>
  <c r="AZ25" i="1"/>
  <c r="AY25" i="1" s="1"/>
  <c r="BB25" i="1" s="1"/>
  <c r="BE25" i="1" s="1"/>
  <c r="AZ24" i="1"/>
  <c r="AY24" i="1" s="1"/>
  <c r="AZ23" i="1"/>
  <c r="AY23" i="1" s="1"/>
  <c r="BB23" i="1" s="1"/>
  <c r="BE23" i="1" s="1"/>
  <c r="AZ22" i="1"/>
  <c r="BC22" i="1" s="1"/>
  <c r="BF22" i="1" s="1"/>
  <c r="AZ21" i="1"/>
  <c r="AY21" i="1" s="1"/>
  <c r="BB21" i="1" s="1"/>
  <c r="BE21" i="1" s="1"/>
  <c r="AZ20" i="1"/>
  <c r="AY20" i="1" s="1"/>
  <c r="AZ19" i="1"/>
  <c r="AY19" i="1" s="1"/>
  <c r="BB19" i="1" s="1"/>
  <c r="BE19" i="1" s="1"/>
  <c r="AZ18" i="1"/>
  <c r="AZ17" i="1"/>
  <c r="AY17" i="1" s="1"/>
  <c r="BB17" i="1" s="1"/>
  <c r="BE17" i="1" s="1"/>
  <c r="AZ16" i="1"/>
  <c r="AY16" i="1" s="1"/>
  <c r="AZ15" i="1"/>
  <c r="AY15" i="1" s="1"/>
  <c r="BB15" i="1" s="1"/>
  <c r="BE15" i="1" s="1"/>
  <c r="AZ14" i="1"/>
  <c r="AY14" i="1" s="1"/>
  <c r="AZ13" i="1"/>
  <c r="AY13" i="1" s="1"/>
  <c r="AZ12" i="1"/>
  <c r="AY12" i="1" s="1"/>
  <c r="AZ11" i="1"/>
  <c r="AY11" i="1" s="1"/>
  <c r="BB11" i="1" s="1"/>
  <c r="BE11" i="1" s="1"/>
  <c r="AZ10" i="1"/>
  <c r="BC10" i="1" s="1"/>
  <c r="BF10" i="1" s="1"/>
  <c r="AZ9" i="1"/>
  <c r="AY9" i="1" s="1"/>
  <c r="BB9" i="1" s="1"/>
  <c r="BE9" i="1" s="1"/>
  <c r="AZ8" i="1"/>
  <c r="AY8" i="1" s="1"/>
  <c r="AZ7" i="1"/>
  <c r="AY7" i="1" s="1"/>
  <c r="BB7" i="1" s="1"/>
  <c r="BE7" i="1" s="1"/>
  <c r="AZ6" i="1"/>
  <c r="BC6" i="1" s="1"/>
  <c r="BF6" i="1" s="1"/>
  <c r="AZ5" i="1"/>
  <c r="AY5" i="1" s="1"/>
  <c r="BB5" i="1" s="1"/>
  <c r="BE5" i="1" s="1"/>
  <c r="AZ4" i="1"/>
  <c r="AY4" i="1" s="1"/>
  <c r="AZ3" i="1"/>
  <c r="AY22" i="1" l="1"/>
  <c r="BC19" i="1"/>
  <c r="BF19" i="1" s="1"/>
  <c r="BB4" i="1"/>
  <c r="BE4" i="1" s="1"/>
  <c r="BB35" i="1"/>
  <c r="BE35" i="1" s="1"/>
  <c r="BC13" i="1"/>
  <c r="BF13" i="1" s="1"/>
  <c r="BC49" i="1"/>
  <c r="BF49" i="1" s="1"/>
  <c r="AY6" i="1"/>
  <c r="BB13" i="1"/>
  <c r="BE13" i="1" s="1"/>
  <c r="BB24" i="1"/>
  <c r="BE24" i="1" s="1"/>
  <c r="BC39" i="1"/>
  <c r="BF39" i="1" s="1"/>
  <c r="BB8" i="1"/>
  <c r="BE8" i="1" s="1"/>
  <c r="BC17" i="1"/>
  <c r="BF17" i="1" s="1"/>
  <c r="BC23" i="1"/>
  <c r="BF23" i="1" s="1"/>
  <c r="BB32" i="1"/>
  <c r="BE32" i="1" s="1"/>
  <c r="BB36" i="1"/>
  <c r="BE36" i="1" s="1"/>
  <c r="BC45" i="1"/>
  <c r="BF45" i="1" s="1"/>
  <c r="BC51" i="1"/>
  <c r="BF51" i="1" s="1"/>
  <c r="BB40" i="1"/>
  <c r="BE40" i="1" s="1"/>
  <c r="BC33" i="1"/>
  <c r="BF33" i="1" s="1"/>
  <c r="BB48" i="1"/>
  <c r="BE48" i="1" s="1"/>
  <c r="AY38" i="1"/>
  <c r="BC7" i="1"/>
  <c r="BF7" i="1" s="1"/>
  <c r="BB16" i="1"/>
  <c r="BE16" i="1" s="1"/>
  <c r="BB20" i="1"/>
  <c r="BE20" i="1" s="1"/>
  <c r="BC29" i="1"/>
  <c r="BF29" i="1" s="1"/>
  <c r="BC35" i="1"/>
  <c r="BF35" i="1" s="1"/>
  <c r="BB45" i="1"/>
  <c r="BE45" i="1" s="1"/>
  <c r="BB30" i="1"/>
  <c r="BE30" i="1" s="1"/>
  <c r="BB14" i="1"/>
  <c r="BE14" i="1" s="1"/>
  <c r="BB46" i="1"/>
  <c r="BE46" i="1" s="1"/>
  <c r="BB50" i="1"/>
  <c r="BE50" i="1" s="1"/>
  <c r="AZ63" i="1"/>
  <c r="Q5" i="21" s="1"/>
  <c r="AZ62" i="1"/>
  <c r="F5" i="21" s="1"/>
  <c r="BB12" i="1"/>
  <c r="BE12" i="1" s="1"/>
  <c r="BB28" i="1"/>
  <c r="BE28" i="1" s="1"/>
  <c r="BB44" i="1"/>
  <c r="BE44" i="1" s="1"/>
  <c r="AY34" i="1"/>
  <c r="BC3" i="1"/>
  <c r="BF3" i="1" s="1"/>
  <c r="BC5" i="1"/>
  <c r="BF5" i="1" s="1"/>
  <c r="BC9" i="1"/>
  <c r="BF9" i="1" s="1"/>
  <c r="BC11" i="1"/>
  <c r="BF11" i="1" s="1"/>
  <c r="BC15" i="1"/>
  <c r="BF15" i="1" s="1"/>
  <c r="BC21" i="1"/>
  <c r="BF21" i="1" s="1"/>
  <c r="BC25" i="1"/>
  <c r="BF25" i="1" s="1"/>
  <c r="BC37" i="1"/>
  <c r="BF37" i="1" s="1"/>
  <c r="BC43" i="1"/>
  <c r="BF43" i="1" s="1"/>
  <c r="AY3" i="1"/>
  <c r="AY10" i="1"/>
  <c r="AY26" i="1"/>
  <c r="AY42" i="1"/>
  <c r="BC4" i="1"/>
  <c r="BF4" i="1" s="1"/>
  <c r="BC8" i="1"/>
  <c r="BF8" i="1" s="1"/>
  <c r="BC12" i="1"/>
  <c r="BF12" i="1" s="1"/>
  <c r="BC14" i="1"/>
  <c r="BF14" i="1" s="1"/>
  <c r="BC16" i="1"/>
  <c r="BF16" i="1" s="1"/>
  <c r="BC18" i="1"/>
  <c r="BF18" i="1" s="1"/>
  <c r="BC20" i="1"/>
  <c r="BF20" i="1" s="1"/>
  <c r="BC24" i="1"/>
  <c r="BF24" i="1" s="1"/>
  <c r="BC28" i="1"/>
  <c r="BF28" i="1" s="1"/>
  <c r="BC30" i="1"/>
  <c r="BF30" i="1" s="1"/>
  <c r="BC32" i="1"/>
  <c r="BF32" i="1" s="1"/>
  <c r="BC36" i="1"/>
  <c r="BF36" i="1" s="1"/>
  <c r="BC40" i="1"/>
  <c r="BF40" i="1" s="1"/>
  <c r="BC44" i="1"/>
  <c r="BF44" i="1" s="1"/>
  <c r="BC46" i="1"/>
  <c r="BF46" i="1" s="1"/>
  <c r="BC48" i="1"/>
  <c r="BF48" i="1" s="1"/>
  <c r="BC50" i="1"/>
  <c r="BF50" i="1" s="1"/>
  <c r="AY18" i="1"/>
  <c r="BC27" i="1"/>
  <c r="BF27" i="1" s="1"/>
  <c r="BC31" i="1"/>
  <c r="BF31" i="1" s="1"/>
  <c r="BC41" i="1"/>
  <c r="BF41" i="1" s="1"/>
  <c r="BC47" i="1"/>
  <c r="BF47" i="1" s="1"/>
  <c r="N61" i="25"/>
  <c r="M61" i="25"/>
  <c r="L61" i="25"/>
  <c r="K61" i="25"/>
  <c r="J61" i="25"/>
  <c r="I61" i="25"/>
  <c r="H61" i="25"/>
  <c r="G61" i="25"/>
  <c r="F61" i="25"/>
  <c r="E61" i="25"/>
  <c r="D61" i="25"/>
  <c r="C61" i="25"/>
  <c r="B61" i="25"/>
  <c r="Q61" i="12"/>
  <c r="N61" i="27"/>
  <c r="M61" i="27"/>
  <c r="L61" i="27"/>
  <c r="K61" i="27"/>
  <c r="J61" i="27"/>
  <c r="I61" i="27"/>
  <c r="H61" i="27"/>
  <c r="G61" i="27"/>
  <c r="F61" i="27"/>
  <c r="E61" i="27"/>
  <c r="D61" i="27"/>
  <c r="C61" i="27"/>
  <c r="B61" i="27"/>
  <c r="BB22" i="1" l="1"/>
  <c r="BE22" i="1" s="1"/>
  <c r="BB6" i="1"/>
  <c r="BE6" i="1" s="1"/>
  <c r="BB38" i="1"/>
  <c r="BE38" i="1" s="1"/>
  <c r="AY62" i="1"/>
  <c r="E5" i="21" s="1"/>
  <c r="AY63" i="1"/>
  <c r="P5" i="21" s="1"/>
  <c r="BB3" i="1"/>
  <c r="BE3" i="1" s="1"/>
  <c r="BB34" i="1"/>
  <c r="BE34" i="1" s="1"/>
  <c r="BB18" i="1"/>
  <c r="BE18" i="1" s="1"/>
  <c r="BB10" i="1"/>
  <c r="BE10" i="1" s="1"/>
  <c r="BB26" i="1"/>
  <c r="BE26" i="1" s="1"/>
  <c r="BB42" i="1"/>
  <c r="BE42" i="1" s="1"/>
  <c r="F38" i="20"/>
  <c r="D38" i="20"/>
  <c r="F37" i="20"/>
  <c r="D37" i="20"/>
  <c r="H36" i="20"/>
  <c r="F36" i="20"/>
  <c r="D36" i="20"/>
  <c r="BP63" i="27"/>
  <c r="BO63" i="27"/>
  <c r="BN63" i="27"/>
  <c r="BM63" i="27"/>
  <c r="BL63" i="27"/>
  <c r="BK63" i="27"/>
  <c r="BJ63" i="27"/>
  <c r="BI63" i="27"/>
  <c r="BH63" i="27"/>
  <c r="BG63" i="27"/>
  <c r="BF63" i="27"/>
  <c r="BE63" i="27"/>
  <c r="BD63" i="27"/>
  <c r="BC63" i="27"/>
  <c r="BB63" i="27"/>
  <c r="BA63" i="27"/>
  <c r="AZ63" i="27"/>
  <c r="AY63" i="27"/>
  <c r="AX63" i="27"/>
  <c r="AW63" i="27"/>
  <c r="AV63" i="27"/>
  <c r="AU63" i="27"/>
  <c r="AT63" i="27"/>
  <c r="AS63" i="27"/>
  <c r="AR63" i="27"/>
  <c r="AQ63" i="27"/>
  <c r="AP63" i="27"/>
  <c r="AO63" i="27"/>
  <c r="AN63" i="27"/>
  <c r="AM63" i="27"/>
  <c r="AL63" i="27"/>
  <c r="AK63" i="27"/>
  <c r="AJ63" i="27"/>
  <c r="AI63" i="27"/>
  <c r="AH63" i="27"/>
  <c r="AG63" i="27"/>
  <c r="AF63" i="27"/>
  <c r="AE63" i="27"/>
  <c r="AD63" i="27"/>
  <c r="AC63" i="27"/>
  <c r="AB63" i="27"/>
  <c r="AA63" i="27"/>
  <c r="Z63" i="27"/>
  <c r="Y63" i="27"/>
  <c r="X63" i="27"/>
  <c r="W63" i="27"/>
  <c r="V63" i="27"/>
  <c r="U63" i="27"/>
  <c r="T63" i="27"/>
  <c r="S63" i="27"/>
  <c r="R63" i="27"/>
  <c r="Q63" i="27"/>
  <c r="BV50" i="8" l="1"/>
  <c r="BV49" i="8"/>
  <c r="BV48" i="8"/>
  <c r="BV47" i="8"/>
  <c r="BV46" i="8"/>
  <c r="BV45" i="8"/>
  <c r="BV44" i="8"/>
  <c r="BV43" i="8"/>
  <c r="BV42" i="8"/>
  <c r="BV41" i="8"/>
  <c r="BV40" i="8"/>
  <c r="BV39" i="8"/>
  <c r="BV38" i="8"/>
  <c r="BV37" i="8"/>
  <c r="BV36" i="8"/>
  <c r="BV35" i="8"/>
  <c r="BV34" i="8"/>
  <c r="BV33" i="8"/>
  <c r="BV32" i="8"/>
  <c r="BV31" i="8"/>
  <c r="BV30" i="8"/>
  <c r="BV29" i="8"/>
  <c r="BV28" i="8"/>
  <c r="BV27" i="8"/>
  <c r="BV26" i="8"/>
  <c r="BV25" i="8"/>
  <c r="BV24" i="8"/>
  <c r="BV23" i="8"/>
  <c r="BV22" i="8"/>
  <c r="BV21" i="8"/>
  <c r="BV20" i="8"/>
  <c r="BV19" i="8"/>
  <c r="BV18" i="8"/>
  <c r="BV17" i="8"/>
  <c r="BV16" i="8"/>
  <c r="BV15" i="8"/>
  <c r="BV14" i="8"/>
  <c r="BV13" i="8"/>
  <c r="BV12" i="8"/>
  <c r="BV11" i="8"/>
  <c r="BV10" i="8"/>
  <c r="BV9" i="8"/>
  <c r="BV8" i="8"/>
  <c r="BV7" i="8"/>
  <c r="BV6" i="8"/>
  <c r="BV5" i="8"/>
  <c r="BV4" i="8"/>
  <c r="BV3" i="8"/>
  <c r="BU50" i="8"/>
  <c r="BU49" i="8"/>
  <c r="BU48" i="8"/>
  <c r="BU47" i="8"/>
  <c r="BU46" i="8"/>
  <c r="BU45" i="8"/>
  <c r="BU44" i="8"/>
  <c r="BU43" i="8"/>
  <c r="BU42" i="8"/>
  <c r="BU41" i="8"/>
  <c r="BU40" i="8"/>
  <c r="BU39" i="8"/>
  <c r="BU38" i="8"/>
  <c r="BU37" i="8"/>
  <c r="BU36" i="8"/>
  <c r="BU35" i="8"/>
  <c r="BU34" i="8"/>
  <c r="BU33" i="8"/>
  <c r="BU32" i="8"/>
  <c r="BU31" i="8"/>
  <c r="BU30" i="8"/>
  <c r="BU29" i="8"/>
  <c r="BU28" i="8"/>
  <c r="BU27" i="8"/>
  <c r="BU26" i="8"/>
  <c r="BU25" i="8"/>
  <c r="BU24" i="8"/>
  <c r="BU23" i="8"/>
  <c r="BU22" i="8"/>
  <c r="BU21" i="8"/>
  <c r="BU20" i="8"/>
  <c r="BU19" i="8"/>
  <c r="BU18" i="8"/>
  <c r="BU17" i="8"/>
  <c r="BU16" i="8"/>
  <c r="BU15" i="8"/>
  <c r="BU14" i="8"/>
  <c r="BU13" i="8"/>
  <c r="BU12" i="8"/>
  <c r="BU11" i="8"/>
  <c r="BU10" i="8"/>
  <c r="BU9" i="8"/>
  <c r="BU8" i="8"/>
  <c r="BU7" i="8"/>
  <c r="BU6" i="8"/>
  <c r="BU5" i="8"/>
  <c r="BU4" i="8"/>
  <c r="BU3" i="8"/>
  <c r="BT50" i="8"/>
  <c r="BT49" i="8"/>
  <c r="BT48" i="8"/>
  <c r="BT47" i="8"/>
  <c r="BT46" i="8"/>
  <c r="BT45" i="8"/>
  <c r="BT44" i="8"/>
  <c r="BT43" i="8"/>
  <c r="BT42" i="8"/>
  <c r="BT41" i="8"/>
  <c r="BT40" i="8"/>
  <c r="BT39" i="8"/>
  <c r="BT38" i="8"/>
  <c r="BT37" i="8"/>
  <c r="BT36" i="8"/>
  <c r="BT35" i="8"/>
  <c r="BT34" i="8"/>
  <c r="BT33" i="8"/>
  <c r="BT32" i="8"/>
  <c r="BT31" i="8"/>
  <c r="BT30" i="8"/>
  <c r="BT29" i="8"/>
  <c r="BT28" i="8"/>
  <c r="BT27" i="8"/>
  <c r="BT26" i="8"/>
  <c r="BT25" i="8"/>
  <c r="BT24" i="8"/>
  <c r="BT23" i="8"/>
  <c r="BT22" i="8"/>
  <c r="BT21" i="8"/>
  <c r="BT20" i="8"/>
  <c r="BT19" i="8"/>
  <c r="BT18" i="8"/>
  <c r="BT17" i="8"/>
  <c r="BT16" i="8"/>
  <c r="BT15" i="8"/>
  <c r="BT14" i="8"/>
  <c r="BT13" i="8"/>
  <c r="BT12" i="8"/>
  <c r="BT11" i="8"/>
  <c r="BT10" i="8"/>
  <c r="BT9" i="8"/>
  <c r="BT8" i="8"/>
  <c r="BT7" i="8"/>
  <c r="BT6" i="8"/>
  <c r="BT5" i="8"/>
  <c r="BT4" i="8"/>
  <c r="BT3" i="8"/>
  <c r="BS50" i="8"/>
  <c r="BS49" i="8"/>
  <c r="BS48" i="8"/>
  <c r="BS47" i="8"/>
  <c r="BS46" i="8"/>
  <c r="BS45" i="8"/>
  <c r="BS44" i="8"/>
  <c r="BS43" i="8"/>
  <c r="BS42" i="8"/>
  <c r="BS41" i="8"/>
  <c r="BS40" i="8"/>
  <c r="BS39" i="8"/>
  <c r="BS38" i="8"/>
  <c r="BS37" i="8"/>
  <c r="BS36" i="8"/>
  <c r="BS35" i="8"/>
  <c r="BS34" i="8"/>
  <c r="BS33" i="8"/>
  <c r="BS32" i="8"/>
  <c r="BS31" i="8"/>
  <c r="BS30" i="8"/>
  <c r="BS29" i="8"/>
  <c r="BS28" i="8"/>
  <c r="BS27" i="8"/>
  <c r="BS26" i="8"/>
  <c r="BS25" i="8"/>
  <c r="BS24" i="8"/>
  <c r="BS23" i="8"/>
  <c r="BS22" i="8"/>
  <c r="BS21" i="8"/>
  <c r="BS20" i="8"/>
  <c r="BS19" i="8"/>
  <c r="BS18" i="8"/>
  <c r="BS17" i="8"/>
  <c r="BS16" i="8"/>
  <c r="BS15" i="8"/>
  <c r="BS14" i="8"/>
  <c r="BS13" i="8"/>
  <c r="BS12" i="8"/>
  <c r="BS11" i="8"/>
  <c r="BS10" i="8"/>
  <c r="BS9" i="8"/>
  <c r="BS8" i="8"/>
  <c r="BS7" i="8"/>
  <c r="BS6" i="8"/>
  <c r="BS5" i="8"/>
  <c r="BS4" i="8"/>
  <c r="BS3" i="8"/>
  <c r="BR50" i="8"/>
  <c r="BR49" i="8"/>
  <c r="BR48" i="8"/>
  <c r="BR47" i="8"/>
  <c r="BR46" i="8"/>
  <c r="BR45" i="8"/>
  <c r="BR44" i="8"/>
  <c r="BR43" i="8"/>
  <c r="BR42" i="8"/>
  <c r="BR41" i="8"/>
  <c r="BR40" i="8"/>
  <c r="BR39" i="8"/>
  <c r="BR38" i="8"/>
  <c r="BR37" i="8"/>
  <c r="BR36" i="8"/>
  <c r="BR35" i="8"/>
  <c r="BR34" i="8"/>
  <c r="BR33" i="8"/>
  <c r="BR32" i="8"/>
  <c r="BR31" i="8"/>
  <c r="BR30" i="8"/>
  <c r="BR29" i="8"/>
  <c r="BR28" i="8"/>
  <c r="BR27" i="8"/>
  <c r="BR26" i="8"/>
  <c r="BR25" i="8"/>
  <c r="BR24" i="8"/>
  <c r="BR23" i="8"/>
  <c r="BR22" i="8"/>
  <c r="BR21" i="8"/>
  <c r="BR20" i="8"/>
  <c r="BR19" i="8"/>
  <c r="BR18" i="8"/>
  <c r="BR17" i="8"/>
  <c r="BR16" i="8"/>
  <c r="BR15" i="8"/>
  <c r="BR14" i="8"/>
  <c r="BR13" i="8"/>
  <c r="BR12" i="8"/>
  <c r="BR11" i="8"/>
  <c r="BR10" i="8"/>
  <c r="BR9" i="8"/>
  <c r="BR8" i="8"/>
  <c r="BR7" i="8"/>
  <c r="BR6" i="8"/>
  <c r="BR5" i="8"/>
  <c r="BR4" i="8"/>
  <c r="BR3" i="8"/>
  <c r="BQ50" i="8"/>
  <c r="BQ49" i="8"/>
  <c r="BQ48" i="8"/>
  <c r="BQ47" i="8"/>
  <c r="BQ46" i="8"/>
  <c r="BQ45" i="8"/>
  <c r="BQ44" i="8"/>
  <c r="BQ43" i="8"/>
  <c r="BQ42" i="8"/>
  <c r="BQ41" i="8"/>
  <c r="BQ40" i="8"/>
  <c r="BQ39" i="8"/>
  <c r="BQ38" i="8"/>
  <c r="BQ37" i="8"/>
  <c r="BQ36" i="8"/>
  <c r="BQ35" i="8"/>
  <c r="BQ34" i="8"/>
  <c r="BQ33" i="8"/>
  <c r="BQ32" i="8"/>
  <c r="BQ31" i="8"/>
  <c r="BQ30" i="8"/>
  <c r="BQ29" i="8"/>
  <c r="BQ28" i="8"/>
  <c r="BQ27" i="8"/>
  <c r="BQ26" i="8"/>
  <c r="BQ25" i="8"/>
  <c r="BQ24" i="8"/>
  <c r="BQ23" i="8"/>
  <c r="BQ22" i="8"/>
  <c r="BQ21" i="8"/>
  <c r="BQ20" i="8"/>
  <c r="BQ19" i="8"/>
  <c r="BQ18" i="8"/>
  <c r="BQ17" i="8"/>
  <c r="BQ16" i="8"/>
  <c r="BQ15" i="8"/>
  <c r="BQ14" i="8"/>
  <c r="BQ13" i="8"/>
  <c r="BQ12" i="8"/>
  <c r="BQ11" i="8"/>
  <c r="BQ10" i="8"/>
  <c r="BQ9" i="8"/>
  <c r="BQ8" i="8"/>
  <c r="BQ7" i="8"/>
  <c r="BQ6" i="8"/>
  <c r="BQ5" i="8"/>
  <c r="BQ4" i="8"/>
  <c r="BQ3" i="8"/>
  <c r="BP50" i="8"/>
  <c r="BP49" i="8"/>
  <c r="BP48" i="8"/>
  <c r="BP47" i="8"/>
  <c r="BP46" i="8"/>
  <c r="BP45" i="8"/>
  <c r="BP44" i="8"/>
  <c r="BP43" i="8"/>
  <c r="BP42" i="8"/>
  <c r="BP41" i="8"/>
  <c r="BP40" i="8"/>
  <c r="BP39" i="8"/>
  <c r="BP38" i="8"/>
  <c r="BP37" i="8"/>
  <c r="BP36" i="8"/>
  <c r="BP35" i="8"/>
  <c r="BP34" i="8"/>
  <c r="BP33" i="8"/>
  <c r="BP32" i="8"/>
  <c r="BP31" i="8"/>
  <c r="BP30" i="8"/>
  <c r="BP29" i="8"/>
  <c r="BP28" i="8"/>
  <c r="BP27" i="8"/>
  <c r="BP26" i="8"/>
  <c r="BP25" i="8"/>
  <c r="BP24" i="8"/>
  <c r="BP23" i="8"/>
  <c r="BP22" i="8"/>
  <c r="BP21" i="8"/>
  <c r="BP20" i="8"/>
  <c r="BP19" i="8"/>
  <c r="BP18" i="8"/>
  <c r="BP17" i="8"/>
  <c r="BP16" i="8"/>
  <c r="BP15" i="8"/>
  <c r="BP14" i="8"/>
  <c r="BP13" i="8"/>
  <c r="BP12" i="8"/>
  <c r="BP11" i="8"/>
  <c r="BP10" i="8"/>
  <c r="BP9" i="8"/>
  <c r="BP8" i="8"/>
  <c r="BP7" i="8"/>
  <c r="BP6" i="8"/>
  <c r="BP5" i="8"/>
  <c r="BP4" i="8"/>
  <c r="BP3" i="8"/>
  <c r="B51" i="8"/>
  <c r="C51" i="8"/>
  <c r="D51" i="8"/>
  <c r="E51" i="8"/>
  <c r="F51" i="8"/>
  <c r="G51" i="8"/>
  <c r="H51" i="8"/>
  <c r="B52" i="8"/>
  <c r="C52" i="8"/>
  <c r="D52" i="8"/>
  <c r="E52" i="8"/>
  <c r="F52" i="8"/>
  <c r="G52" i="8"/>
  <c r="H52" i="8"/>
  <c r="B53" i="8"/>
  <c r="C53" i="8"/>
  <c r="BQ53" i="8" s="1"/>
  <c r="D53" i="8"/>
  <c r="E53" i="8"/>
  <c r="F53" i="8"/>
  <c r="G53" i="8"/>
  <c r="H53" i="8"/>
  <c r="BS47" i="7"/>
  <c r="BR47" i="7"/>
  <c r="BQ47" i="7"/>
  <c r="BP47" i="7"/>
  <c r="BO47" i="7"/>
  <c r="BN47" i="7"/>
  <c r="BM47" i="7"/>
  <c r="BS46" i="7"/>
  <c r="BR46" i="7"/>
  <c r="BQ46" i="7"/>
  <c r="BP46" i="7"/>
  <c r="BO46" i="7"/>
  <c r="BN46" i="7"/>
  <c r="BM46" i="7"/>
  <c r="BS45" i="7"/>
  <c r="BR45" i="7"/>
  <c r="BQ45" i="7"/>
  <c r="BP45" i="7"/>
  <c r="BO45" i="7"/>
  <c r="BN45" i="7"/>
  <c r="BM45" i="7"/>
  <c r="BS44" i="7"/>
  <c r="BR44" i="7"/>
  <c r="BQ44" i="7"/>
  <c r="BP44" i="7"/>
  <c r="BO44" i="7"/>
  <c r="BN44" i="7"/>
  <c r="BM44" i="7"/>
  <c r="BS43" i="7"/>
  <c r="BR43" i="7"/>
  <c r="BQ43" i="7"/>
  <c r="BP43" i="7"/>
  <c r="BO43" i="7"/>
  <c r="BN43" i="7"/>
  <c r="BM43" i="7"/>
  <c r="BS42" i="7"/>
  <c r="BR42" i="7"/>
  <c r="BQ42" i="7"/>
  <c r="BP42" i="7"/>
  <c r="BO42" i="7"/>
  <c r="BN42" i="7"/>
  <c r="BM42" i="7"/>
  <c r="BS41" i="7"/>
  <c r="BR41" i="7"/>
  <c r="BQ41" i="7"/>
  <c r="BP41" i="7"/>
  <c r="BO41" i="7"/>
  <c r="BN41" i="7"/>
  <c r="BM41" i="7"/>
  <c r="BS40" i="7"/>
  <c r="BR40" i="7"/>
  <c r="BQ40" i="7"/>
  <c r="BP40" i="7"/>
  <c r="BO40" i="7"/>
  <c r="BN40" i="7"/>
  <c r="BM40" i="7"/>
  <c r="BS39" i="7"/>
  <c r="BR39" i="7"/>
  <c r="BQ39" i="7"/>
  <c r="BP39" i="7"/>
  <c r="BO39" i="7"/>
  <c r="BN39" i="7"/>
  <c r="BM39" i="7"/>
  <c r="BS38" i="7"/>
  <c r="BR38" i="7"/>
  <c r="BQ38" i="7"/>
  <c r="BP38" i="7"/>
  <c r="BO38" i="7"/>
  <c r="BN38" i="7"/>
  <c r="BM38" i="7"/>
  <c r="BS37" i="7"/>
  <c r="BR37" i="7"/>
  <c r="BQ37" i="7"/>
  <c r="BP37" i="7"/>
  <c r="BO37" i="7"/>
  <c r="BN37" i="7"/>
  <c r="BM37" i="7"/>
  <c r="BS36" i="7"/>
  <c r="BR36" i="7"/>
  <c r="BQ36" i="7"/>
  <c r="BP36" i="7"/>
  <c r="BO36" i="7"/>
  <c r="BN36" i="7"/>
  <c r="BM36" i="7"/>
  <c r="BS35" i="7"/>
  <c r="BR35" i="7"/>
  <c r="BQ35" i="7"/>
  <c r="BP35" i="7"/>
  <c r="BO35" i="7"/>
  <c r="BN35" i="7"/>
  <c r="BM35" i="7"/>
  <c r="BS34" i="7"/>
  <c r="BR34" i="7"/>
  <c r="BQ34" i="7"/>
  <c r="BP34" i="7"/>
  <c r="BO34" i="7"/>
  <c r="BN34" i="7"/>
  <c r="BM34" i="7"/>
  <c r="BS33" i="7"/>
  <c r="BR33" i="7"/>
  <c r="BQ33" i="7"/>
  <c r="BP33" i="7"/>
  <c r="BO33" i="7"/>
  <c r="BN33" i="7"/>
  <c r="BM33" i="7"/>
  <c r="BS32" i="7"/>
  <c r="BR32" i="7"/>
  <c r="BQ32" i="7"/>
  <c r="BP32" i="7"/>
  <c r="BO32" i="7"/>
  <c r="BN32" i="7"/>
  <c r="BM32" i="7"/>
  <c r="BS31" i="7"/>
  <c r="BR31" i="7"/>
  <c r="BQ31" i="7"/>
  <c r="BP31" i="7"/>
  <c r="BO31" i="7"/>
  <c r="BN31" i="7"/>
  <c r="BM31" i="7"/>
  <c r="BS30" i="7"/>
  <c r="BR30" i="7"/>
  <c r="BQ30" i="7"/>
  <c r="BP30" i="7"/>
  <c r="BO30" i="7"/>
  <c r="BN30" i="7"/>
  <c r="BM30" i="7"/>
  <c r="BS29" i="7"/>
  <c r="BR29" i="7"/>
  <c r="BQ29" i="7"/>
  <c r="BP29" i="7"/>
  <c r="BO29" i="7"/>
  <c r="BN29" i="7"/>
  <c r="BM29" i="7"/>
  <c r="BS28" i="7"/>
  <c r="BR28" i="7"/>
  <c r="BQ28" i="7"/>
  <c r="BP28" i="7"/>
  <c r="BO28" i="7"/>
  <c r="BN28" i="7"/>
  <c r="BM28" i="7"/>
  <c r="BS27" i="7"/>
  <c r="BR27" i="7"/>
  <c r="BQ27" i="7"/>
  <c r="BP27" i="7"/>
  <c r="BO27" i="7"/>
  <c r="BN27" i="7"/>
  <c r="BM27" i="7"/>
  <c r="BS26" i="7"/>
  <c r="BR26" i="7"/>
  <c r="BQ26" i="7"/>
  <c r="BP26" i="7"/>
  <c r="BO26" i="7"/>
  <c r="BN26" i="7"/>
  <c r="BM26" i="7"/>
  <c r="BS25" i="7"/>
  <c r="BR25" i="7"/>
  <c r="BQ25" i="7"/>
  <c r="BP25" i="7"/>
  <c r="BO25" i="7"/>
  <c r="BN25" i="7"/>
  <c r="BM25" i="7"/>
  <c r="BS24" i="7"/>
  <c r="BR24" i="7"/>
  <c r="BQ24" i="7"/>
  <c r="BP24" i="7"/>
  <c r="BO24" i="7"/>
  <c r="BN24" i="7"/>
  <c r="BM24" i="7"/>
  <c r="BS23" i="7"/>
  <c r="BR23" i="7"/>
  <c r="BQ23" i="7"/>
  <c r="BP23" i="7"/>
  <c r="BO23" i="7"/>
  <c r="BN23" i="7"/>
  <c r="BM23" i="7"/>
  <c r="BS22" i="7"/>
  <c r="BR22" i="7"/>
  <c r="BQ22" i="7"/>
  <c r="BP22" i="7"/>
  <c r="BO22" i="7"/>
  <c r="BN22" i="7"/>
  <c r="BM22" i="7"/>
  <c r="BS21" i="7"/>
  <c r="BR21" i="7"/>
  <c r="BQ21" i="7"/>
  <c r="BP21" i="7"/>
  <c r="BO21" i="7"/>
  <c r="BN21" i="7"/>
  <c r="BM21" i="7"/>
  <c r="BS20" i="7"/>
  <c r="BR20" i="7"/>
  <c r="BQ20" i="7"/>
  <c r="BP20" i="7"/>
  <c r="BO20" i="7"/>
  <c r="BN20" i="7"/>
  <c r="BM20" i="7"/>
  <c r="BS19" i="7"/>
  <c r="BR19" i="7"/>
  <c r="BQ19" i="7"/>
  <c r="BP19" i="7"/>
  <c r="BO19" i="7"/>
  <c r="BN19" i="7"/>
  <c r="BM19" i="7"/>
  <c r="BS18" i="7"/>
  <c r="BR18" i="7"/>
  <c r="BQ18" i="7"/>
  <c r="BP18" i="7"/>
  <c r="BO18" i="7"/>
  <c r="BN18" i="7"/>
  <c r="BM18" i="7"/>
  <c r="BS17" i="7"/>
  <c r="BR17" i="7"/>
  <c r="BQ17" i="7"/>
  <c r="BP17" i="7"/>
  <c r="BO17" i="7"/>
  <c r="BN17" i="7"/>
  <c r="BM17" i="7"/>
  <c r="BS16" i="7"/>
  <c r="BR16" i="7"/>
  <c r="BQ16" i="7"/>
  <c r="BP16" i="7"/>
  <c r="BO16" i="7"/>
  <c r="BN16" i="7"/>
  <c r="BM16" i="7"/>
  <c r="BS15" i="7"/>
  <c r="BR15" i="7"/>
  <c r="BQ15" i="7"/>
  <c r="BP15" i="7"/>
  <c r="BO15" i="7"/>
  <c r="BN15" i="7"/>
  <c r="BM15" i="7"/>
  <c r="BS14" i="7"/>
  <c r="BR14" i="7"/>
  <c r="BQ14" i="7"/>
  <c r="BP14" i="7"/>
  <c r="BO14" i="7"/>
  <c r="BN14" i="7"/>
  <c r="BM14" i="7"/>
  <c r="BS13" i="7"/>
  <c r="BR13" i="7"/>
  <c r="BQ13" i="7"/>
  <c r="BP13" i="7"/>
  <c r="BO13" i="7"/>
  <c r="BN13" i="7"/>
  <c r="BM13" i="7"/>
  <c r="BS12" i="7"/>
  <c r="BR12" i="7"/>
  <c r="BQ12" i="7"/>
  <c r="BP12" i="7"/>
  <c r="BO12" i="7"/>
  <c r="BN12" i="7"/>
  <c r="BM12" i="7"/>
  <c r="BS11" i="7"/>
  <c r="BR11" i="7"/>
  <c r="BQ11" i="7"/>
  <c r="BP11" i="7"/>
  <c r="BO11" i="7"/>
  <c r="BN11" i="7"/>
  <c r="BM11" i="7"/>
  <c r="BS10" i="7"/>
  <c r="BR10" i="7"/>
  <c r="BQ10" i="7"/>
  <c r="BP10" i="7"/>
  <c r="BO10" i="7"/>
  <c r="BN10" i="7"/>
  <c r="BM10" i="7"/>
  <c r="BS9" i="7"/>
  <c r="BR9" i="7"/>
  <c r="BQ9" i="7"/>
  <c r="BP9" i="7"/>
  <c r="BO9" i="7"/>
  <c r="BN9" i="7"/>
  <c r="BM9" i="7"/>
  <c r="BS8" i="7"/>
  <c r="BR8" i="7"/>
  <c r="BQ8" i="7"/>
  <c r="BP8" i="7"/>
  <c r="BO8" i="7"/>
  <c r="BN8" i="7"/>
  <c r="BM8" i="7"/>
  <c r="BS7" i="7"/>
  <c r="BR7" i="7"/>
  <c r="BQ7" i="7"/>
  <c r="BP7" i="7"/>
  <c r="BO7" i="7"/>
  <c r="BN7" i="7"/>
  <c r="BM7" i="7"/>
  <c r="BS6" i="7"/>
  <c r="BR6" i="7"/>
  <c r="BQ6" i="7"/>
  <c r="BP6" i="7"/>
  <c r="BO6" i="7"/>
  <c r="BN6" i="7"/>
  <c r="BM6" i="7"/>
  <c r="BS5" i="7"/>
  <c r="BR5" i="7"/>
  <c r="BQ5" i="7"/>
  <c r="BP5" i="7"/>
  <c r="BO5" i="7"/>
  <c r="BN5" i="7"/>
  <c r="BM5" i="7"/>
  <c r="BS4" i="7"/>
  <c r="BR4" i="7"/>
  <c r="BQ4" i="7"/>
  <c r="BP4" i="7"/>
  <c r="BO4" i="7"/>
  <c r="BN4" i="7"/>
  <c r="BM4" i="7"/>
  <c r="BS48" i="6"/>
  <c r="BS47" i="6"/>
  <c r="BS46" i="6"/>
  <c r="BS45" i="6"/>
  <c r="BS44" i="6"/>
  <c r="BS43" i="6"/>
  <c r="BS42" i="6"/>
  <c r="BS41" i="6"/>
  <c r="BS40" i="6"/>
  <c r="BS39" i="6"/>
  <c r="BS38" i="6"/>
  <c r="BS37" i="6"/>
  <c r="BS36" i="6"/>
  <c r="BS35" i="6"/>
  <c r="BS34" i="6"/>
  <c r="BS33" i="6"/>
  <c r="BS32" i="6"/>
  <c r="BS31" i="6"/>
  <c r="BS30" i="6"/>
  <c r="BS29" i="6"/>
  <c r="BS28" i="6"/>
  <c r="BS27" i="6"/>
  <c r="BS26" i="6"/>
  <c r="BS25" i="6"/>
  <c r="BS24" i="6"/>
  <c r="BS23" i="6"/>
  <c r="BS22" i="6"/>
  <c r="BS21" i="6"/>
  <c r="BS20" i="6"/>
  <c r="BS19" i="6"/>
  <c r="BS18" i="6"/>
  <c r="BS17" i="6"/>
  <c r="BS16" i="6"/>
  <c r="BS15" i="6"/>
  <c r="BS14" i="6"/>
  <c r="BS13" i="6"/>
  <c r="BS12" i="6"/>
  <c r="BS11" i="6"/>
  <c r="BS10" i="6"/>
  <c r="BS9" i="6"/>
  <c r="BS8" i="6"/>
  <c r="BS7" i="6"/>
  <c r="BS6" i="6"/>
  <c r="BS5" i="6"/>
  <c r="BS4" i="6"/>
  <c r="BS3" i="6"/>
  <c r="BR48" i="6"/>
  <c r="BR47" i="6"/>
  <c r="BR46" i="6"/>
  <c r="BR45" i="6"/>
  <c r="BR44" i="6"/>
  <c r="BR43" i="6"/>
  <c r="BR42" i="6"/>
  <c r="BR41" i="6"/>
  <c r="BR40" i="6"/>
  <c r="BR39" i="6"/>
  <c r="BR38" i="6"/>
  <c r="BR37" i="6"/>
  <c r="BR36" i="6"/>
  <c r="BR35" i="6"/>
  <c r="BR34" i="6"/>
  <c r="BR33" i="6"/>
  <c r="BR32" i="6"/>
  <c r="BR31" i="6"/>
  <c r="BR30" i="6"/>
  <c r="BR29" i="6"/>
  <c r="BR28" i="6"/>
  <c r="BR27" i="6"/>
  <c r="BR26" i="6"/>
  <c r="BR25" i="6"/>
  <c r="BR24" i="6"/>
  <c r="BR23" i="6"/>
  <c r="BR22" i="6"/>
  <c r="BR21" i="6"/>
  <c r="BR20" i="6"/>
  <c r="BR19" i="6"/>
  <c r="BR18" i="6"/>
  <c r="BR17" i="6"/>
  <c r="BR16" i="6"/>
  <c r="BR15" i="6"/>
  <c r="BR14" i="6"/>
  <c r="BR13" i="6"/>
  <c r="BR12" i="6"/>
  <c r="BR11" i="6"/>
  <c r="BR10" i="6"/>
  <c r="BR9" i="6"/>
  <c r="BR8" i="6"/>
  <c r="BR7" i="6"/>
  <c r="BR6" i="6"/>
  <c r="BR5" i="6"/>
  <c r="BR4" i="6"/>
  <c r="BR3" i="6"/>
  <c r="BQ48" i="6"/>
  <c r="BP48" i="6"/>
  <c r="BQ47" i="6"/>
  <c r="BP47" i="6"/>
  <c r="BQ46" i="6"/>
  <c r="BP46" i="6"/>
  <c r="BQ45" i="6"/>
  <c r="BP45" i="6"/>
  <c r="BQ44" i="6"/>
  <c r="BP44" i="6"/>
  <c r="BQ43" i="6"/>
  <c r="BP43" i="6"/>
  <c r="BQ42" i="6"/>
  <c r="BP42" i="6"/>
  <c r="BQ41" i="6"/>
  <c r="BP41" i="6"/>
  <c r="BQ40" i="6"/>
  <c r="BP40" i="6"/>
  <c r="BQ39" i="6"/>
  <c r="BP39" i="6"/>
  <c r="BQ38" i="6"/>
  <c r="BP38" i="6"/>
  <c r="BQ37" i="6"/>
  <c r="BP37" i="6"/>
  <c r="BQ36" i="6"/>
  <c r="BP36" i="6"/>
  <c r="BQ35" i="6"/>
  <c r="BP35" i="6"/>
  <c r="BQ34" i="6"/>
  <c r="BP34" i="6"/>
  <c r="BQ33" i="6"/>
  <c r="BP33" i="6"/>
  <c r="BQ32" i="6"/>
  <c r="BP32" i="6"/>
  <c r="BQ31" i="6"/>
  <c r="BP31" i="6"/>
  <c r="BQ30" i="6"/>
  <c r="BP30" i="6"/>
  <c r="BQ29" i="6"/>
  <c r="BP29" i="6"/>
  <c r="BQ28" i="6"/>
  <c r="BP28" i="6"/>
  <c r="BQ27" i="6"/>
  <c r="BP27" i="6"/>
  <c r="BQ26" i="6"/>
  <c r="BP26" i="6"/>
  <c r="BQ25" i="6"/>
  <c r="BP25" i="6"/>
  <c r="BQ24" i="6"/>
  <c r="BP24" i="6"/>
  <c r="BQ23" i="6"/>
  <c r="BP23" i="6"/>
  <c r="BQ22" i="6"/>
  <c r="BP22" i="6"/>
  <c r="BQ21" i="6"/>
  <c r="BP21" i="6"/>
  <c r="BQ20" i="6"/>
  <c r="BP20" i="6"/>
  <c r="BQ19" i="6"/>
  <c r="BP19" i="6"/>
  <c r="BQ18" i="6"/>
  <c r="BP18" i="6"/>
  <c r="BQ17" i="6"/>
  <c r="BP17" i="6"/>
  <c r="BQ16" i="6"/>
  <c r="BP16" i="6"/>
  <c r="BQ15" i="6"/>
  <c r="BP15" i="6"/>
  <c r="BQ14" i="6"/>
  <c r="BP14" i="6"/>
  <c r="BQ13" i="6"/>
  <c r="BP13" i="6"/>
  <c r="BQ12" i="6"/>
  <c r="BP12" i="6"/>
  <c r="BQ11" i="6"/>
  <c r="BP11" i="6"/>
  <c r="BQ10" i="6"/>
  <c r="BP10" i="6"/>
  <c r="BQ9" i="6"/>
  <c r="BP9" i="6"/>
  <c r="BQ8" i="6"/>
  <c r="BP8" i="6"/>
  <c r="BQ7" i="6"/>
  <c r="BP7" i="6"/>
  <c r="BQ6" i="6"/>
  <c r="BP6" i="6"/>
  <c r="BQ5" i="6"/>
  <c r="BP5" i="6"/>
  <c r="BQ4" i="6"/>
  <c r="BP4" i="6"/>
  <c r="BQ3" i="6"/>
  <c r="BP3" i="6"/>
  <c r="BO48" i="6"/>
  <c r="BO47" i="6"/>
  <c r="BO46" i="6"/>
  <c r="BO45" i="6"/>
  <c r="BO44" i="6"/>
  <c r="BO43" i="6"/>
  <c r="BO42" i="6"/>
  <c r="BO41" i="6"/>
  <c r="BO40" i="6"/>
  <c r="BO39" i="6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4" i="6"/>
  <c r="BO23" i="6"/>
  <c r="BO22" i="6"/>
  <c r="BO21" i="6"/>
  <c r="BO20" i="6"/>
  <c r="BO19" i="6"/>
  <c r="BO18" i="6"/>
  <c r="BO17" i="6"/>
  <c r="BO16" i="6"/>
  <c r="BO15" i="6"/>
  <c r="BO14" i="6"/>
  <c r="BO13" i="6"/>
  <c r="BO12" i="6"/>
  <c r="BO11" i="6"/>
  <c r="BO10" i="6"/>
  <c r="BO9" i="6"/>
  <c r="BO8" i="6"/>
  <c r="BO7" i="6"/>
  <c r="BO6" i="6"/>
  <c r="BO5" i="6"/>
  <c r="BO4" i="6"/>
  <c r="BO3" i="6"/>
  <c r="BN48" i="6"/>
  <c r="BN47" i="6"/>
  <c r="BN46" i="6"/>
  <c r="BN45" i="6"/>
  <c r="BN44" i="6"/>
  <c r="BN43" i="6"/>
  <c r="BN42" i="6"/>
  <c r="BN41" i="6"/>
  <c r="BN40" i="6"/>
  <c r="BN39" i="6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4" i="6"/>
  <c r="BN23" i="6"/>
  <c r="BN22" i="6"/>
  <c r="BN21" i="6"/>
  <c r="BN20" i="6"/>
  <c r="BN19" i="6"/>
  <c r="BN18" i="6"/>
  <c r="BN17" i="6"/>
  <c r="BN16" i="6"/>
  <c r="BN15" i="6"/>
  <c r="BN14" i="6"/>
  <c r="BN13" i="6"/>
  <c r="BN12" i="6"/>
  <c r="BN11" i="6"/>
  <c r="BN10" i="6"/>
  <c r="BN9" i="6"/>
  <c r="BN8" i="6"/>
  <c r="BN7" i="6"/>
  <c r="BN6" i="6"/>
  <c r="BN5" i="6"/>
  <c r="BN4" i="6"/>
  <c r="BN3" i="6"/>
  <c r="BM47" i="6"/>
  <c r="BM46" i="6"/>
  <c r="BM45" i="6"/>
  <c r="BM44" i="6"/>
  <c r="BM43" i="6"/>
  <c r="BM42" i="6"/>
  <c r="BM41" i="6"/>
  <c r="BM40" i="6"/>
  <c r="BM39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4" i="6"/>
  <c r="BM23" i="6"/>
  <c r="BM22" i="6"/>
  <c r="BM21" i="6"/>
  <c r="BM20" i="6"/>
  <c r="BM19" i="6"/>
  <c r="BM18" i="6"/>
  <c r="BM17" i="6"/>
  <c r="BM16" i="6"/>
  <c r="BM15" i="6"/>
  <c r="BM14" i="6"/>
  <c r="BM13" i="6"/>
  <c r="BM12" i="6"/>
  <c r="BM11" i="6"/>
  <c r="BM10" i="6"/>
  <c r="BM9" i="6"/>
  <c r="BM8" i="6"/>
  <c r="BM7" i="6"/>
  <c r="BM6" i="6"/>
  <c r="BM5" i="6"/>
  <c r="BM4" i="6"/>
  <c r="BM3" i="6"/>
  <c r="C62" i="1" l="1"/>
  <c r="B62" i="1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AS61" i="13"/>
  <c r="AT61" i="13"/>
  <c r="AU61" i="13"/>
  <c r="AV61" i="13"/>
  <c r="AW61" i="13"/>
  <c r="AX61" i="13"/>
  <c r="AY61" i="13"/>
  <c r="AZ61" i="13"/>
  <c r="BA61" i="13"/>
  <c r="BB61" i="13"/>
  <c r="BC61" i="13"/>
  <c r="BD61" i="13"/>
  <c r="BE61" i="13"/>
  <c r="BF61" i="13"/>
  <c r="BG61" i="13"/>
  <c r="BH61" i="13"/>
  <c r="BI61" i="13"/>
  <c r="BJ61" i="13"/>
  <c r="BK61" i="13"/>
  <c r="BL61" i="13"/>
  <c r="BM61" i="13"/>
  <c r="BN61" i="13"/>
  <c r="BO61" i="13"/>
  <c r="BP61" i="13"/>
  <c r="L63" i="13"/>
  <c r="K63" i="13"/>
  <c r="J63" i="13"/>
  <c r="I63" i="13"/>
  <c r="H63" i="13"/>
  <c r="G63" i="13"/>
  <c r="F63" i="13"/>
  <c r="E63" i="13"/>
  <c r="D63" i="13"/>
  <c r="O19" i="21" s="1"/>
  <c r="C63" i="13"/>
  <c r="N19" i="21" s="1"/>
  <c r="B63" i="13"/>
  <c r="M19" i="21" s="1"/>
  <c r="N63" i="27"/>
  <c r="M63" i="27"/>
  <c r="L63" i="27"/>
  <c r="K63" i="27"/>
  <c r="J63" i="27"/>
  <c r="I63" i="27"/>
  <c r="H63" i="27"/>
  <c r="G63" i="27"/>
  <c r="R9" i="21" s="1"/>
  <c r="F63" i="27"/>
  <c r="Q9" i="21" s="1"/>
  <c r="E63" i="27"/>
  <c r="D63" i="27"/>
  <c r="C63" i="27"/>
  <c r="B63" i="27"/>
  <c r="N63" i="25"/>
  <c r="M63" i="25"/>
  <c r="L63" i="25"/>
  <c r="K63" i="25"/>
  <c r="J63" i="25"/>
  <c r="I63" i="25"/>
  <c r="H63" i="25"/>
  <c r="G63" i="25"/>
  <c r="R18" i="21" s="1"/>
  <c r="F63" i="25"/>
  <c r="Q18" i="21" s="1"/>
  <c r="E63" i="25"/>
  <c r="P18" i="21" s="1"/>
  <c r="D63" i="25"/>
  <c r="O18" i="21" s="1"/>
  <c r="C63" i="25"/>
  <c r="N18" i="21" s="1"/>
  <c r="B63" i="25"/>
  <c r="M18" i="21" s="1"/>
  <c r="N63" i="12"/>
  <c r="M63" i="12"/>
  <c r="L63" i="12"/>
  <c r="K63" i="12"/>
  <c r="J63" i="12"/>
  <c r="I63" i="12"/>
  <c r="H63" i="12"/>
  <c r="S17" i="21" s="1"/>
  <c r="G63" i="12"/>
  <c r="R17" i="21" s="1"/>
  <c r="F63" i="12"/>
  <c r="Q17" i="21" s="1"/>
  <c r="E63" i="12"/>
  <c r="P17" i="21" s="1"/>
  <c r="D63" i="12"/>
  <c r="C63" i="12"/>
  <c r="N17" i="21" s="1"/>
  <c r="B63" i="12"/>
  <c r="M17" i="21" s="1"/>
  <c r="I63" i="11"/>
  <c r="H63" i="11"/>
  <c r="S15" i="21" s="1"/>
  <c r="G63" i="11"/>
  <c r="R15" i="21" s="1"/>
  <c r="F63" i="11"/>
  <c r="Q15" i="21" s="1"/>
  <c r="E63" i="11"/>
  <c r="P15" i="21" s="1"/>
  <c r="D63" i="11"/>
  <c r="O15" i="21" s="1"/>
  <c r="C63" i="11"/>
  <c r="N15" i="21" s="1"/>
  <c r="B63" i="11"/>
  <c r="M15" i="21" s="1"/>
  <c r="I63" i="24"/>
  <c r="H63" i="24"/>
  <c r="S16" i="21" s="1"/>
  <c r="G63" i="24"/>
  <c r="R16" i="21" s="1"/>
  <c r="F63" i="24"/>
  <c r="Q16" i="21" s="1"/>
  <c r="E63" i="24"/>
  <c r="P16" i="21" s="1"/>
  <c r="D63" i="24"/>
  <c r="O16" i="21" s="1"/>
  <c r="C63" i="24"/>
  <c r="N16" i="21" s="1"/>
  <c r="B63" i="24"/>
  <c r="M16" i="21" s="1"/>
  <c r="H63" i="10"/>
  <c r="G63" i="10"/>
  <c r="R14" i="21" s="1"/>
  <c r="F63" i="10"/>
  <c r="E63" i="10"/>
  <c r="P14" i="21" s="1"/>
  <c r="D63" i="10"/>
  <c r="C63" i="10"/>
  <c r="N14" i="21" s="1"/>
  <c r="B63" i="10"/>
  <c r="J63" i="4"/>
  <c r="I63" i="4"/>
  <c r="H63" i="4"/>
  <c r="G63" i="4"/>
  <c r="S13" i="21" s="1"/>
  <c r="F63" i="4"/>
  <c r="R13" i="21" s="1"/>
  <c r="E63" i="4"/>
  <c r="D63" i="4"/>
  <c r="P13" i="21" s="1"/>
  <c r="C63" i="4"/>
  <c r="O13" i="21" s="1"/>
  <c r="B63" i="4"/>
  <c r="M13" i="21" s="1"/>
  <c r="AB63" i="18"/>
  <c r="AA63" i="18"/>
  <c r="Z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C63" i="18"/>
  <c r="AB63" i="17"/>
  <c r="AA63" i="17"/>
  <c r="Z63" i="17"/>
  <c r="Y63" i="17"/>
  <c r="X63" i="17"/>
  <c r="W63" i="17"/>
  <c r="V63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C63" i="17"/>
  <c r="DW63" i="16"/>
  <c r="DV63" i="16"/>
  <c r="DU63" i="16"/>
  <c r="DT63" i="16"/>
  <c r="DS63" i="16"/>
  <c r="DR63" i="16"/>
  <c r="DQ63" i="16"/>
  <c r="DP63" i="16"/>
  <c r="DO63" i="16"/>
  <c r="DN63" i="16"/>
  <c r="DM63" i="16"/>
  <c r="DL63" i="16"/>
  <c r="DK63" i="16"/>
  <c r="DJ63" i="16"/>
  <c r="DI63" i="16"/>
  <c r="DH63" i="16"/>
  <c r="DG63" i="16"/>
  <c r="DF63" i="16"/>
  <c r="DE63" i="16"/>
  <c r="DD63" i="16"/>
  <c r="DC63" i="16"/>
  <c r="DB63" i="16"/>
  <c r="DA63" i="16"/>
  <c r="CZ63" i="16"/>
  <c r="CY63" i="16"/>
  <c r="CX63" i="16"/>
  <c r="CW63" i="16"/>
  <c r="CV63" i="16"/>
  <c r="CU63" i="16"/>
  <c r="CT63" i="16"/>
  <c r="CS63" i="16"/>
  <c r="CR63" i="16"/>
  <c r="CQ63" i="16"/>
  <c r="CP63" i="16"/>
  <c r="CO63" i="16"/>
  <c r="CN63" i="16"/>
  <c r="CM63" i="16"/>
  <c r="CL63" i="16"/>
  <c r="CK63" i="16"/>
  <c r="CJ63" i="16"/>
  <c r="CI63" i="16"/>
  <c r="CH63" i="16"/>
  <c r="CG63" i="16"/>
  <c r="CF63" i="16"/>
  <c r="CE63" i="16"/>
  <c r="CD63" i="16"/>
  <c r="CC63" i="16"/>
  <c r="CB63" i="16"/>
  <c r="CA63" i="16"/>
  <c r="BZ63" i="16"/>
  <c r="BY63" i="16"/>
  <c r="BX63" i="16"/>
  <c r="BW63" i="16"/>
  <c r="BV63" i="16"/>
  <c r="BU63" i="16"/>
  <c r="BT63" i="16"/>
  <c r="BS63" i="16"/>
  <c r="BR63" i="16"/>
  <c r="BQ63" i="16"/>
  <c r="BP63" i="16"/>
  <c r="BO63" i="16"/>
  <c r="BN63" i="16"/>
  <c r="BM63" i="16"/>
  <c r="BL63" i="16"/>
  <c r="BK63" i="16"/>
  <c r="BJ63" i="16"/>
  <c r="BI63" i="16"/>
  <c r="BH63" i="16"/>
  <c r="BG63" i="16"/>
  <c r="BF63" i="16"/>
  <c r="BE63" i="16"/>
  <c r="BD63" i="16"/>
  <c r="BC63" i="16"/>
  <c r="BB63" i="16"/>
  <c r="BA63" i="16"/>
  <c r="AZ63" i="16"/>
  <c r="AY63" i="16"/>
  <c r="AX63" i="16"/>
  <c r="AW63" i="16"/>
  <c r="AV63" i="16"/>
  <c r="AU63" i="16"/>
  <c r="AT63" i="16"/>
  <c r="AS63" i="16"/>
  <c r="AR63" i="16"/>
  <c r="AQ63" i="16"/>
  <c r="AP63" i="16"/>
  <c r="AO63" i="16"/>
  <c r="AN63" i="16"/>
  <c r="AM63" i="16"/>
  <c r="AL63" i="16"/>
  <c r="AK63" i="16"/>
  <c r="AJ63" i="16"/>
  <c r="AI63" i="16"/>
  <c r="AH63" i="16"/>
  <c r="AG63" i="16"/>
  <c r="AF63" i="16"/>
  <c r="AE63" i="16"/>
  <c r="AD63" i="16"/>
  <c r="AC63" i="16"/>
  <c r="F63" i="16"/>
  <c r="E63" i="16"/>
  <c r="D63" i="16"/>
  <c r="C63" i="16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C63" i="15"/>
  <c r="CL63" i="14"/>
  <c r="CK63" i="14"/>
  <c r="CJ63" i="14"/>
  <c r="CI63" i="14"/>
  <c r="CH63" i="14"/>
  <c r="CG63" i="14"/>
  <c r="CF63" i="14"/>
  <c r="CE63" i="14"/>
  <c r="CD63" i="14"/>
  <c r="CC63" i="14"/>
  <c r="CB63" i="14"/>
  <c r="CA63" i="14"/>
  <c r="BZ63" i="14"/>
  <c r="BY63" i="14"/>
  <c r="BX63" i="14"/>
  <c r="BW63" i="14"/>
  <c r="BV63" i="14"/>
  <c r="BU63" i="14"/>
  <c r="BT63" i="14"/>
  <c r="BS63" i="14"/>
  <c r="BR63" i="14"/>
  <c r="BQ63" i="14"/>
  <c r="BP63" i="14"/>
  <c r="BO63" i="14"/>
  <c r="BN63" i="14"/>
  <c r="BM63" i="14"/>
  <c r="BL63" i="14"/>
  <c r="BK63" i="14"/>
  <c r="BJ63" i="14"/>
  <c r="BI63" i="14"/>
  <c r="BH63" i="14"/>
  <c r="BG63" i="14"/>
  <c r="BF63" i="14"/>
  <c r="BE63" i="14"/>
  <c r="BD63" i="14"/>
  <c r="BC63" i="14"/>
  <c r="BB63" i="14"/>
  <c r="BA63" i="14"/>
  <c r="AZ63" i="14"/>
  <c r="AY63" i="14"/>
  <c r="AX63" i="14"/>
  <c r="AW63" i="14"/>
  <c r="AV63" i="14"/>
  <c r="AU63" i="14"/>
  <c r="AT63" i="14"/>
  <c r="AS63" i="14"/>
  <c r="AR63" i="14"/>
  <c r="AQ63" i="14"/>
  <c r="AP63" i="14"/>
  <c r="AO63" i="14"/>
  <c r="AN63" i="14"/>
  <c r="AM63" i="14"/>
  <c r="AL63" i="14"/>
  <c r="AK63" i="14"/>
  <c r="AJ63" i="14"/>
  <c r="AI63" i="14"/>
  <c r="AH63" i="14"/>
  <c r="AG63" i="14"/>
  <c r="AF63" i="14"/>
  <c r="AE63" i="14"/>
  <c r="AD63" i="14"/>
  <c r="AC63" i="14"/>
  <c r="AB63" i="14"/>
  <c r="AA63" i="14"/>
  <c r="Z63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M11" i="21" s="1"/>
  <c r="K63" i="14"/>
  <c r="J63" i="14"/>
  <c r="I63" i="14"/>
  <c r="H63" i="14"/>
  <c r="G63" i="14"/>
  <c r="F63" i="14"/>
  <c r="E63" i="14"/>
  <c r="D63" i="14"/>
  <c r="C63" i="14"/>
  <c r="K63" i="5"/>
  <c r="J63" i="5"/>
  <c r="I63" i="5"/>
  <c r="H63" i="5"/>
  <c r="S10" i="21" s="1"/>
  <c r="G63" i="5"/>
  <c r="R10" i="21" s="1"/>
  <c r="F63" i="5"/>
  <c r="Q10" i="21" s="1"/>
  <c r="E63" i="5"/>
  <c r="P10" i="21" s="1"/>
  <c r="D63" i="5"/>
  <c r="O10" i="21" s="1"/>
  <c r="C63" i="5"/>
  <c r="N10" i="21" s="1"/>
  <c r="B63" i="5"/>
  <c r="M10" i="21" s="1"/>
  <c r="N63" i="9"/>
  <c r="M63" i="9"/>
  <c r="L63" i="9"/>
  <c r="K63" i="9"/>
  <c r="J63" i="9"/>
  <c r="I63" i="9"/>
  <c r="H63" i="9"/>
  <c r="S8" i="21" s="1"/>
  <c r="G63" i="9"/>
  <c r="R8" i="21" s="1"/>
  <c r="F63" i="9"/>
  <c r="Q8" i="21" s="1"/>
  <c r="E63" i="9"/>
  <c r="P8" i="21" s="1"/>
  <c r="D63" i="9"/>
  <c r="O8" i="21" s="1"/>
  <c r="C63" i="9"/>
  <c r="B63" i="9"/>
  <c r="M8" i="21" s="1"/>
  <c r="K63" i="3"/>
  <c r="J63" i="3"/>
  <c r="I63" i="3"/>
  <c r="H63" i="3"/>
  <c r="S7" i="21" s="1"/>
  <c r="G63" i="3"/>
  <c r="R7" i="21" s="1"/>
  <c r="F63" i="3"/>
  <c r="Q7" i="21" s="1"/>
  <c r="E63" i="3"/>
  <c r="D63" i="3"/>
  <c r="O7" i="21" s="1"/>
  <c r="C63" i="3"/>
  <c r="N7" i="21" s="1"/>
  <c r="B63" i="3"/>
  <c r="M7" i="21" s="1"/>
  <c r="B63" i="2"/>
  <c r="N6" i="21" s="1"/>
  <c r="C63" i="1"/>
  <c r="BC63" i="1" s="1"/>
  <c r="BF63" i="1" s="1"/>
  <c r="B63" i="1"/>
  <c r="BB63" i="1" s="1"/>
  <c r="BE63" i="1" s="1"/>
  <c r="S19" i="21"/>
  <c r="R19" i="21"/>
  <c r="Q19" i="21"/>
  <c r="P19" i="21"/>
  <c r="S18" i="21"/>
  <c r="O17" i="21"/>
  <c r="S14" i="21"/>
  <c r="Q14" i="21"/>
  <c r="O14" i="21"/>
  <c r="M14" i="21"/>
  <c r="O9" i="21"/>
  <c r="N9" i="21"/>
  <c r="N8" i="21"/>
  <c r="Q13" i="21"/>
  <c r="P7" i="21"/>
  <c r="H51" i="30"/>
  <c r="G51" i="30"/>
  <c r="D51" i="30"/>
  <c r="C51" i="30"/>
  <c r="B51" i="30"/>
  <c r="H50" i="30"/>
  <c r="G50" i="30"/>
  <c r="D50" i="30"/>
  <c r="C50" i="30"/>
  <c r="B50" i="30"/>
  <c r="H49" i="30"/>
  <c r="G49" i="30"/>
  <c r="D49" i="30"/>
  <c r="C49" i="30"/>
  <c r="B49" i="30"/>
  <c r="H48" i="30"/>
  <c r="G48" i="30"/>
  <c r="D48" i="30"/>
  <c r="C48" i="30"/>
  <c r="B48" i="30"/>
  <c r="H47" i="30"/>
  <c r="G47" i="30"/>
  <c r="D47" i="30"/>
  <c r="C47" i="30"/>
  <c r="B47" i="30"/>
  <c r="H46" i="30"/>
  <c r="G46" i="30"/>
  <c r="D46" i="30"/>
  <c r="C46" i="30"/>
  <c r="B46" i="30"/>
  <c r="H45" i="30"/>
  <c r="G45" i="30"/>
  <c r="D45" i="30"/>
  <c r="C45" i="30"/>
  <c r="B45" i="30"/>
  <c r="H44" i="30"/>
  <c r="G44" i="30"/>
  <c r="D44" i="30"/>
  <c r="C44" i="30"/>
  <c r="B44" i="30"/>
  <c r="H43" i="30"/>
  <c r="G43" i="30"/>
  <c r="D43" i="30"/>
  <c r="C43" i="30"/>
  <c r="B43" i="30"/>
  <c r="H42" i="30"/>
  <c r="G42" i="30"/>
  <c r="D42" i="30"/>
  <c r="C42" i="30"/>
  <c r="B42" i="30"/>
  <c r="H41" i="30"/>
  <c r="G41" i="30"/>
  <c r="D41" i="30"/>
  <c r="C41" i="30"/>
  <c r="B41" i="30"/>
  <c r="H40" i="30"/>
  <c r="G40" i="30"/>
  <c r="D40" i="30"/>
  <c r="C40" i="30"/>
  <c r="B40" i="30"/>
  <c r="H39" i="30"/>
  <c r="G39" i="30"/>
  <c r="D39" i="30"/>
  <c r="C39" i="30"/>
  <c r="B39" i="30"/>
  <c r="H38" i="30"/>
  <c r="G38" i="30"/>
  <c r="D38" i="30"/>
  <c r="C38" i="30"/>
  <c r="B38" i="30"/>
  <c r="H37" i="30"/>
  <c r="G37" i="30"/>
  <c r="D37" i="30"/>
  <c r="C37" i="30"/>
  <c r="B37" i="30"/>
  <c r="H36" i="30"/>
  <c r="G36" i="30"/>
  <c r="D36" i="30"/>
  <c r="C36" i="30"/>
  <c r="B36" i="30"/>
  <c r="H35" i="30"/>
  <c r="G35" i="30"/>
  <c r="D35" i="30"/>
  <c r="C35" i="30"/>
  <c r="B35" i="30"/>
  <c r="H34" i="30"/>
  <c r="G34" i="30"/>
  <c r="D34" i="30"/>
  <c r="C34" i="30"/>
  <c r="B34" i="30"/>
  <c r="H33" i="30"/>
  <c r="G33" i="30"/>
  <c r="D33" i="30"/>
  <c r="C33" i="30"/>
  <c r="B33" i="30"/>
  <c r="H32" i="30"/>
  <c r="G32" i="30"/>
  <c r="D32" i="30"/>
  <c r="C32" i="30"/>
  <c r="B32" i="30"/>
  <c r="H31" i="30"/>
  <c r="G31" i="30"/>
  <c r="D31" i="30"/>
  <c r="C31" i="30"/>
  <c r="B31" i="30"/>
  <c r="H30" i="30"/>
  <c r="G30" i="30"/>
  <c r="D30" i="30"/>
  <c r="C30" i="30"/>
  <c r="B30" i="30"/>
  <c r="H29" i="30"/>
  <c r="G29" i="30"/>
  <c r="D29" i="30"/>
  <c r="C29" i="30"/>
  <c r="B29" i="30"/>
  <c r="H28" i="30"/>
  <c r="G28" i="30"/>
  <c r="D28" i="30"/>
  <c r="C28" i="30"/>
  <c r="B28" i="30"/>
  <c r="H27" i="30"/>
  <c r="G27" i="30"/>
  <c r="D27" i="30"/>
  <c r="C27" i="30"/>
  <c r="B27" i="30"/>
  <c r="H26" i="30"/>
  <c r="G26" i="30"/>
  <c r="D26" i="30"/>
  <c r="C26" i="30"/>
  <c r="B26" i="30"/>
  <c r="H25" i="30"/>
  <c r="G25" i="30"/>
  <c r="D25" i="30"/>
  <c r="C25" i="30"/>
  <c r="B25" i="30"/>
  <c r="H24" i="30"/>
  <c r="G24" i="30"/>
  <c r="D24" i="30"/>
  <c r="C24" i="30"/>
  <c r="B24" i="30"/>
  <c r="H23" i="30"/>
  <c r="G23" i="30"/>
  <c r="D23" i="30"/>
  <c r="C23" i="30"/>
  <c r="B23" i="30"/>
  <c r="H22" i="30"/>
  <c r="G22" i="30"/>
  <c r="D22" i="30"/>
  <c r="C22" i="30"/>
  <c r="B22" i="30"/>
  <c r="H21" i="30"/>
  <c r="G21" i="30"/>
  <c r="D21" i="30"/>
  <c r="C21" i="30"/>
  <c r="B21" i="30"/>
  <c r="H20" i="30"/>
  <c r="G20" i="30"/>
  <c r="D20" i="30"/>
  <c r="C20" i="30"/>
  <c r="B20" i="30"/>
  <c r="H19" i="30"/>
  <c r="G19" i="30"/>
  <c r="D19" i="30"/>
  <c r="C19" i="30"/>
  <c r="B19" i="30"/>
  <c r="H18" i="30"/>
  <c r="G18" i="30"/>
  <c r="D18" i="30"/>
  <c r="C18" i="30"/>
  <c r="B18" i="30"/>
  <c r="H17" i="30"/>
  <c r="G17" i="30"/>
  <c r="D17" i="30"/>
  <c r="C17" i="30"/>
  <c r="B17" i="30"/>
  <c r="H16" i="30"/>
  <c r="G16" i="30"/>
  <c r="D16" i="30"/>
  <c r="C16" i="30"/>
  <c r="B16" i="30"/>
  <c r="H15" i="30"/>
  <c r="G15" i="30"/>
  <c r="D15" i="30"/>
  <c r="C15" i="30"/>
  <c r="B15" i="30"/>
  <c r="H14" i="30"/>
  <c r="G14" i="30"/>
  <c r="D14" i="30"/>
  <c r="C14" i="30"/>
  <c r="B14" i="30"/>
  <c r="H13" i="30"/>
  <c r="G13" i="30"/>
  <c r="D13" i="30"/>
  <c r="C13" i="30"/>
  <c r="B13" i="30"/>
  <c r="H12" i="30"/>
  <c r="G12" i="30"/>
  <c r="D12" i="30"/>
  <c r="C12" i="30"/>
  <c r="B12" i="30"/>
  <c r="H11" i="30"/>
  <c r="G11" i="30"/>
  <c r="D11" i="30"/>
  <c r="C11" i="30"/>
  <c r="B11" i="30"/>
  <c r="H10" i="30"/>
  <c r="G10" i="30"/>
  <c r="D10" i="30"/>
  <c r="C10" i="30"/>
  <c r="B10" i="30"/>
  <c r="H9" i="30"/>
  <c r="G9" i="30"/>
  <c r="D9" i="30"/>
  <c r="C9" i="30"/>
  <c r="B9" i="30"/>
  <c r="H8" i="30"/>
  <c r="G8" i="30"/>
  <c r="D8" i="30"/>
  <c r="C8" i="30"/>
  <c r="B8" i="30"/>
  <c r="H7" i="30"/>
  <c r="G7" i="30"/>
  <c r="D7" i="30"/>
  <c r="C7" i="30"/>
  <c r="B7" i="30"/>
  <c r="H6" i="30"/>
  <c r="G6" i="30"/>
  <c r="D6" i="30"/>
  <c r="C6" i="30"/>
  <c r="B6" i="30"/>
  <c r="H5" i="30"/>
  <c r="G5" i="30"/>
  <c r="D5" i="30"/>
  <c r="C5" i="30"/>
  <c r="B5" i="30"/>
  <c r="H4" i="30"/>
  <c r="G4" i="30"/>
  <c r="D4" i="30"/>
  <c r="C4" i="30"/>
  <c r="B4" i="30"/>
  <c r="P9" i="21" l="1"/>
  <c r="S9" i="21"/>
  <c r="M9" i="21"/>
  <c r="M21" i="21" s="1"/>
  <c r="N11" i="21"/>
  <c r="N21" i="21" s="1"/>
  <c r="R11" i="21"/>
  <c r="S12" i="21"/>
  <c r="S11" i="21"/>
  <c r="O11" i="21"/>
  <c r="O21" i="21" s="1"/>
  <c r="R21" i="21"/>
  <c r="S21" i="21" l="1"/>
  <c r="DX51" i="16"/>
  <c r="DY51" i="16" s="1"/>
  <c r="DX50" i="16"/>
  <c r="DX49" i="16"/>
  <c r="DX48" i="16"/>
  <c r="DX47" i="16"/>
  <c r="DY47" i="16" s="1"/>
  <c r="DX46" i="16"/>
  <c r="DX45" i="16"/>
  <c r="DY45" i="16" s="1"/>
  <c r="DX44" i="16"/>
  <c r="DX43" i="16"/>
  <c r="DX42" i="16"/>
  <c r="DX41" i="16"/>
  <c r="DX40" i="16"/>
  <c r="DX39" i="16"/>
  <c r="DX38" i="16"/>
  <c r="DX37" i="16"/>
  <c r="DX36" i="16"/>
  <c r="DY35" i="16"/>
  <c r="DX35" i="16"/>
  <c r="DX34" i="16"/>
  <c r="DX33" i="16"/>
  <c r="DX32" i="16"/>
  <c r="DX31" i="16"/>
  <c r="DX30" i="16"/>
  <c r="DX29" i="16"/>
  <c r="DX28" i="16"/>
  <c r="DX27" i="16"/>
  <c r="DY27" i="16" s="1"/>
  <c r="DX26" i="16"/>
  <c r="DX25" i="16"/>
  <c r="DX24" i="16"/>
  <c r="DX23" i="16"/>
  <c r="DX22" i="16"/>
  <c r="DX21" i="16"/>
  <c r="DX20" i="16"/>
  <c r="DY19" i="16"/>
  <c r="DX19" i="16"/>
  <c r="DX18" i="16"/>
  <c r="DX17" i="16"/>
  <c r="DX16" i="16"/>
  <c r="DX15" i="16"/>
  <c r="DX14" i="16"/>
  <c r="DX13" i="16"/>
  <c r="DX12" i="16"/>
  <c r="DX11" i="16"/>
  <c r="DX10" i="16"/>
  <c r="DX9" i="16"/>
  <c r="DX8" i="16"/>
  <c r="DX7" i="16"/>
  <c r="DX6" i="16"/>
  <c r="DX5" i="16"/>
  <c r="DX4" i="16"/>
  <c r="DX3" i="16"/>
  <c r="CM51" i="14"/>
  <c r="CM50" i="14"/>
  <c r="CM49" i="14"/>
  <c r="CM48" i="14"/>
  <c r="CM47" i="14"/>
  <c r="CM46" i="14"/>
  <c r="CM45" i="14"/>
  <c r="CM44" i="14"/>
  <c r="CM43" i="14"/>
  <c r="CM42" i="14"/>
  <c r="CM41" i="14"/>
  <c r="CM40" i="14"/>
  <c r="CN40" i="14" s="1"/>
  <c r="CM39" i="14"/>
  <c r="CM38" i="14"/>
  <c r="CM37" i="14"/>
  <c r="CM36" i="14"/>
  <c r="CM35" i="14"/>
  <c r="CM34" i="14"/>
  <c r="CM33" i="14"/>
  <c r="CM32" i="14"/>
  <c r="CM31" i="14"/>
  <c r="CM30" i="14"/>
  <c r="CM29" i="14"/>
  <c r="CM28" i="14"/>
  <c r="CM27" i="14"/>
  <c r="CM26" i="14"/>
  <c r="CM25" i="14"/>
  <c r="CM24" i="14"/>
  <c r="CM23" i="14"/>
  <c r="CM22" i="14"/>
  <c r="CM21" i="14"/>
  <c r="CM20" i="14"/>
  <c r="CM19" i="14"/>
  <c r="CM18" i="14"/>
  <c r="CM17" i="14"/>
  <c r="CM16" i="14"/>
  <c r="CM15" i="14"/>
  <c r="CM14" i="14"/>
  <c r="CM13" i="14"/>
  <c r="CM12" i="14"/>
  <c r="CM11" i="14"/>
  <c r="CM10" i="14"/>
  <c r="CM9" i="14"/>
  <c r="CN9" i="14" s="1"/>
  <c r="CM8" i="14"/>
  <c r="CM7" i="14"/>
  <c r="CM6" i="14"/>
  <c r="CM5" i="14"/>
  <c r="CM4" i="14"/>
  <c r="CM3" i="14"/>
  <c r="CN3" i="14" s="1"/>
  <c r="G3" i="30"/>
  <c r="G54" i="30" s="1"/>
  <c r="L61" i="13"/>
  <c r="K61" i="13"/>
  <c r="J61" i="13"/>
  <c r="I61" i="13"/>
  <c r="H61" i="13"/>
  <c r="G61" i="13"/>
  <c r="F61" i="13"/>
  <c r="E61" i="13"/>
  <c r="D61" i="13"/>
  <c r="C61" i="13"/>
  <c r="B61" i="13"/>
  <c r="H3" i="30"/>
  <c r="H54" i="30" s="1"/>
  <c r="D3" i="30"/>
  <c r="D54" i="30" s="1"/>
  <c r="C3" i="30"/>
  <c r="C54" i="30" s="1"/>
  <c r="N62" i="12"/>
  <c r="M62" i="12"/>
  <c r="L62" i="12"/>
  <c r="K62" i="12"/>
  <c r="J62" i="12"/>
  <c r="I62" i="12"/>
  <c r="H62" i="12"/>
  <c r="H17" i="21" s="1"/>
  <c r="G62" i="12"/>
  <c r="G17" i="21" s="1"/>
  <c r="F62" i="12"/>
  <c r="F17" i="21" s="1"/>
  <c r="E62" i="12"/>
  <c r="E17" i="21" s="1"/>
  <c r="D62" i="12"/>
  <c r="D17" i="21" s="1"/>
  <c r="C62" i="12"/>
  <c r="C17" i="21" s="1"/>
  <c r="B62" i="12"/>
  <c r="B17" i="21" s="1"/>
  <c r="B3" i="30"/>
  <c r="B54" i="30" s="1"/>
  <c r="B53" i="29"/>
  <c r="B55" i="29" s="1"/>
  <c r="C53" i="29"/>
  <c r="C55" i="29" s="1"/>
  <c r="D53" i="29"/>
  <c r="D55" i="29" s="1"/>
  <c r="E53" i="29"/>
  <c r="E55" i="29" s="1"/>
  <c r="F53" i="29"/>
  <c r="G53" i="29"/>
  <c r="G55" i="29" s="1"/>
  <c r="H53" i="29"/>
  <c r="I53" i="29"/>
  <c r="I55" i="29" s="1"/>
  <c r="J53" i="29"/>
  <c r="J55" i="29" s="1"/>
  <c r="K53" i="29"/>
  <c r="K55" i="29" s="1"/>
  <c r="L53" i="29"/>
  <c r="M53" i="29"/>
  <c r="M55" i="29" s="1"/>
  <c r="N53" i="29"/>
  <c r="O53" i="29"/>
  <c r="P53" i="29"/>
  <c r="Q53" i="29"/>
  <c r="F55" i="29"/>
  <c r="H55" i="29"/>
  <c r="L55" i="29"/>
  <c r="N55" i="29"/>
  <c r="O55" i="29"/>
  <c r="P55" i="29"/>
  <c r="Q55" i="29"/>
  <c r="B62" i="2"/>
  <c r="C6" i="21" s="1"/>
  <c r="I62" i="11"/>
  <c r="H62" i="11"/>
  <c r="H15" i="21" s="1"/>
  <c r="G62" i="11"/>
  <c r="G15" i="21" s="1"/>
  <c r="F62" i="11"/>
  <c r="F15" i="21" s="1"/>
  <c r="E62" i="11"/>
  <c r="E15" i="21" s="1"/>
  <c r="D62" i="11"/>
  <c r="D15" i="21" s="1"/>
  <c r="C62" i="11"/>
  <c r="C15" i="21" s="1"/>
  <c r="B62" i="11"/>
  <c r="B15" i="21" s="1"/>
  <c r="L62" i="13"/>
  <c r="K62" i="13"/>
  <c r="J62" i="13"/>
  <c r="I62" i="13"/>
  <c r="H62" i="13"/>
  <c r="H19" i="21" s="1"/>
  <c r="G62" i="13"/>
  <c r="G19" i="21" s="1"/>
  <c r="F62" i="13"/>
  <c r="F19" i="21" s="1"/>
  <c r="E62" i="13"/>
  <c r="E19" i="21" s="1"/>
  <c r="D62" i="13"/>
  <c r="D19" i="21" s="1"/>
  <c r="C62" i="13"/>
  <c r="C19" i="21" s="1"/>
  <c r="B62" i="13"/>
  <c r="B19" i="21" s="1"/>
  <c r="N62" i="25"/>
  <c r="M62" i="25"/>
  <c r="L62" i="25"/>
  <c r="K62" i="25"/>
  <c r="J62" i="25"/>
  <c r="I62" i="25"/>
  <c r="H62" i="25"/>
  <c r="G62" i="25"/>
  <c r="G18" i="21" s="1"/>
  <c r="F62" i="25"/>
  <c r="F18" i="21" s="1"/>
  <c r="E62" i="25"/>
  <c r="E18" i="21" s="1"/>
  <c r="D62" i="25"/>
  <c r="D18" i="21" s="1"/>
  <c r="C62" i="25"/>
  <c r="C18" i="21" s="1"/>
  <c r="B62" i="25"/>
  <c r="B18" i="21" s="1"/>
  <c r="H62" i="10"/>
  <c r="H14" i="21" s="1"/>
  <c r="G62" i="10"/>
  <c r="G14" i="21" s="1"/>
  <c r="F62" i="10"/>
  <c r="F14" i="21" s="1"/>
  <c r="E62" i="10"/>
  <c r="E14" i="21" s="1"/>
  <c r="D62" i="10"/>
  <c r="D14" i="21" s="1"/>
  <c r="C62" i="10"/>
  <c r="C14" i="21" s="1"/>
  <c r="B62" i="10"/>
  <c r="B14" i="21" s="1"/>
  <c r="K62" i="5"/>
  <c r="J62" i="5"/>
  <c r="I62" i="5"/>
  <c r="H62" i="5"/>
  <c r="H10" i="21" s="1"/>
  <c r="G62" i="5"/>
  <c r="G10" i="21" s="1"/>
  <c r="F62" i="5"/>
  <c r="F10" i="21" s="1"/>
  <c r="E62" i="5"/>
  <c r="E10" i="21" s="1"/>
  <c r="D62" i="5"/>
  <c r="D10" i="21" s="1"/>
  <c r="C62" i="5"/>
  <c r="C10" i="21" s="1"/>
  <c r="B62" i="5"/>
  <c r="B10" i="21" s="1"/>
  <c r="N62" i="27"/>
  <c r="M62" i="27"/>
  <c r="L62" i="27"/>
  <c r="K62" i="27"/>
  <c r="J62" i="27"/>
  <c r="I62" i="27"/>
  <c r="H62" i="27"/>
  <c r="G62" i="27"/>
  <c r="F62" i="27"/>
  <c r="F9" i="21" s="1"/>
  <c r="E62" i="27"/>
  <c r="D62" i="27"/>
  <c r="D9" i="21" s="1"/>
  <c r="C62" i="27"/>
  <c r="C9" i="21" s="1"/>
  <c r="B62" i="27"/>
  <c r="G9" i="21"/>
  <c r="N62" i="9"/>
  <c r="M62" i="9"/>
  <c r="L62" i="9"/>
  <c r="K62" i="9"/>
  <c r="J62" i="9"/>
  <c r="I62" i="9"/>
  <c r="H62" i="9"/>
  <c r="H8" i="21" s="1"/>
  <c r="G62" i="9"/>
  <c r="G8" i="21" s="1"/>
  <c r="F62" i="9"/>
  <c r="F8" i="21" s="1"/>
  <c r="E62" i="9"/>
  <c r="E8" i="21" s="1"/>
  <c r="D62" i="9"/>
  <c r="D8" i="21" s="1"/>
  <c r="C62" i="9"/>
  <c r="C8" i="21" s="1"/>
  <c r="B62" i="9"/>
  <c r="B8" i="21" s="1"/>
  <c r="K62" i="3"/>
  <c r="J62" i="3"/>
  <c r="I62" i="3"/>
  <c r="H62" i="3"/>
  <c r="H7" i="21" s="1"/>
  <c r="G62" i="3"/>
  <c r="G7" i="21" s="1"/>
  <c r="F62" i="3"/>
  <c r="F7" i="21" s="1"/>
  <c r="E62" i="3"/>
  <c r="E7" i="21" s="1"/>
  <c r="D62" i="3"/>
  <c r="D7" i="21" s="1"/>
  <c r="C62" i="3"/>
  <c r="C7" i="21" s="1"/>
  <c r="B62" i="3"/>
  <c r="B7" i="21" s="1"/>
  <c r="J62" i="4"/>
  <c r="I62" i="4"/>
  <c r="H62" i="4"/>
  <c r="G62" i="4"/>
  <c r="H13" i="21" s="1"/>
  <c r="F62" i="4"/>
  <c r="G13" i="21" s="1"/>
  <c r="E62" i="4"/>
  <c r="F13" i="21" s="1"/>
  <c r="D62" i="4"/>
  <c r="E13" i="21" s="1"/>
  <c r="C62" i="4"/>
  <c r="D13" i="21" s="1"/>
  <c r="B62" i="4"/>
  <c r="B13" i="21" s="1"/>
  <c r="H18" i="21" l="1"/>
  <c r="E10" i="30"/>
  <c r="E39" i="30"/>
  <c r="E35" i="30"/>
  <c r="E23" i="30"/>
  <c r="E27" i="30"/>
  <c r="E45" i="30"/>
  <c r="E51" i="30"/>
  <c r="E7" i="30"/>
  <c r="E19" i="30"/>
  <c r="E29" i="30"/>
  <c r="E47" i="30"/>
  <c r="DY42" i="16"/>
  <c r="E42" i="30"/>
  <c r="DY5" i="16"/>
  <c r="E5" i="30"/>
  <c r="DY8" i="16"/>
  <c r="E8" i="30"/>
  <c r="DY11" i="16"/>
  <c r="E11" i="30"/>
  <c r="DY15" i="16"/>
  <c r="E15" i="30"/>
  <c r="DY22" i="16"/>
  <c r="E22" i="30"/>
  <c r="DY25" i="16"/>
  <c r="E25" i="30"/>
  <c r="DY28" i="16"/>
  <c r="E28" i="30"/>
  <c r="DY31" i="16"/>
  <c r="E31" i="30"/>
  <c r="DY38" i="16"/>
  <c r="E38" i="30"/>
  <c r="DY41" i="16"/>
  <c r="E41" i="30"/>
  <c r="DY3" i="16"/>
  <c r="F3" i="30" s="1"/>
  <c r="E3" i="30"/>
  <c r="DY13" i="16"/>
  <c r="E13" i="30"/>
  <c r="DY17" i="16"/>
  <c r="E17" i="30"/>
  <c r="DY20" i="16"/>
  <c r="E20" i="30"/>
  <c r="DY33" i="16"/>
  <c r="E33" i="30"/>
  <c r="DY36" i="16"/>
  <c r="E36" i="30"/>
  <c r="DY43" i="16"/>
  <c r="E43" i="30"/>
  <c r="DY46" i="16"/>
  <c r="E46" i="30"/>
  <c r="DY49" i="16"/>
  <c r="E49" i="30"/>
  <c r="DY23" i="16"/>
  <c r="DY29" i="16"/>
  <c r="DY39" i="16"/>
  <c r="DY6" i="16"/>
  <c r="E6" i="30"/>
  <c r="DY9" i="16"/>
  <c r="F9" i="30" s="1"/>
  <c r="E9" i="30"/>
  <c r="DY12" i="16"/>
  <c r="E12" i="30"/>
  <c r="DY16" i="16"/>
  <c r="E16" i="30"/>
  <c r="DY26" i="16"/>
  <c r="E26" i="30"/>
  <c r="DY32" i="16"/>
  <c r="E32" i="30"/>
  <c r="DY48" i="16"/>
  <c r="E48" i="30"/>
  <c r="DY4" i="16"/>
  <c r="E4" i="30"/>
  <c r="DY14" i="16"/>
  <c r="E14" i="30"/>
  <c r="DY18" i="16"/>
  <c r="E18" i="30"/>
  <c r="DY21" i="16"/>
  <c r="E21" i="30"/>
  <c r="DY24" i="16"/>
  <c r="E24" i="30"/>
  <c r="DY30" i="16"/>
  <c r="E30" i="30"/>
  <c r="DY34" i="16"/>
  <c r="E34" i="30"/>
  <c r="DY37" i="16"/>
  <c r="E37" i="30"/>
  <c r="DY40" i="16"/>
  <c r="F40" i="30" s="1"/>
  <c r="E40" i="30"/>
  <c r="DY44" i="16"/>
  <c r="E44" i="30"/>
  <c r="DY50" i="16"/>
  <c r="E50" i="30"/>
  <c r="DY7" i="16"/>
  <c r="DY10" i="16"/>
  <c r="H9" i="21"/>
  <c r="E9" i="21"/>
  <c r="B9" i="21"/>
  <c r="DX63" i="16"/>
  <c r="DX62" i="16"/>
  <c r="CN46" i="14"/>
  <c r="CN49" i="14"/>
  <c r="CN11" i="14"/>
  <c r="CN14" i="14"/>
  <c r="CN32" i="14"/>
  <c r="CN20" i="14"/>
  <c r="CN38" i="14"/>
  <c r="CN44" i="14"/>
  <c r="CN16" i="14"/>
  <c r="CN22" i="14"/>
  <c r="CN28" i="14"/>
  <c r="CN51" i="14"/>
  <c r="F51" i="30" s="1"/>
  <c r="CN7" i="14"/>
  <c r="CN24" i="14"/>
  <c r="CN30" i="14"/>
  <c r="CN36" i="14"/>
  <c r="CN5" i="14"/>
  <c r="CN10" i="14"/>
  <c r="CN18" i="14"/>
  <c r="CN26" i="14"/>
  <c r="CN34" i="14"/>
  <c r="CN42" i="14"/>
  <c r="CN12" i="14"/>
  <c r="CN48" i="14"/>
  <c r="CM63" i="14"/>
  <c r="P11" i="21" s="1"/>
  <c r="P21" i="21" s="1"/>
  <c r="CN50" i="14"/>
  <c r="CN8" i="14"/>
  <c r="CN4" i="14"/>
  <c r="CN6" i="14"/>
  <c r="CN13" i="14"/>
  <c r="CN15" i="14"/>
  <c r="CN17" i="14"/>
  <c r="CN19" i="14"/>
  <c r="F19" i="30" s="1"/>
  <c r="CN21" i="14"/>
  <c r="CN23" i="14"/>
  <c r="CN25" i="14"/>
  <c r="CN27" i="14"/>
  <c r="F27" i="30" s="1"/>
  <c r="CN29" i="14"/>
  <c r="CN31" i="14"/>
  <c r="CN33" i="14"/>
  <c r="CN35" i="14"/>
  <c r="F35" i="30" s="1"/>
  <c r="CN37" i="14"/>
  <c r="CN39" i="14"/>
  <c r="CN41" i="14"/>
  <c r="CN43" i="14"/>
  <c r="CN45" i="14"/>
  <c r="F45" i="30" s="1"/>
  <c r="CN47" i="14"/>
  <c r="F47" i="30" s="1"/>
  <c r="H53" i="30"/>
  <c r="B53" i="30"/>
  <c r="G53" i="30"/>
  <c r="D53" i="30"/>
  <c r="C53" i="30"/>
  <c r="F10" i="30" l="1"/>
  <c r="F20" i="30"/>
  <c r="F13" i="30"/>
  <c r="F50" i="30"/>
  <c r="F37" i="30"/>
  <c r="F24" i="30"/>
  <c r="F21" i="30"/>
  <c r="F29" i="30"/>
  <c r="F34" i="30"/>
  <c r="F18" i="30"/>
  <c r="F4" i="30"/>
  <c r="F32" i="30"/>
  <c r="F16" i="30"/>
  <c r="F39" i="30"/>
  <c r="F49" i="30"/>
  <c r="F43" i="30"/>
  <c r="F33" i="30"/>
  <c r="F17" i="30"/>
  <c r="F38" i="30"/>
  <c r="F28" i="30"/>
  <c r="F22" i="30"/>
  <c r="F11" i="30"/>
  <c r="F5" i="30"/>
  <c r="F7" i="30"/>
  <c r="F44" i="30"/>
  <c r="F30" i="30"/>
  <c r="F14" i="30"/>
  <c r="F48" i="30"/>
  <c r="F26" i="30"/>
  <c r="F12" i="30"/>
  <c r="F6" i="30"/>
  <c r="F23" i="30"/>
  <c r="F46" i="30"/>
  <c r="F36" i="30"/>
  <c r="F41" i="30"/>
  <c r="F31" i="30"/>
  <c r="F25" i="30"/>
  <c r="F15" i="30"/>
  <c r="F8" i="30"/>
  <c r="F42" i="30"/>
  <c r="DY62" i="16"/>
  <c r="DY63" i="16"/>
  <c r="E54" i="30"/>
  <c r="E53" i="30"/>
  <c r="CN63" i="14"/>
  <c r="Q61" i="27"/>
  <c r="Q62" i="27" s="1"/>
  <c r="R61" i="27"/>
  <c r="R62" i="27" s="1"/>
  <c r="S61" i="27"/>
  <c r="S62" i="27" s="1"/>
  <c r="B10" i="20" s="1"/>
  <c r="T61" i="27"/>
  <c r="T62" i="27" s="1"/>
  <c r="C10" i="20" s="1"/>
  <c r="U61" i="27"/>
  <c r="V61" i="27"/>
  <c r="V62" i="27" s="1"/>
  <c r="D10" i="20" s="1"/>
  <c r="W61" i="27"/>
  <c r="W62" i="27" s="1"/>
  <c r="X61" i="27"/>
  <c r="X62" i="27" s="1"/>
  <c r="Y61" i="27"/>
  <c r="Y62" i="27" s="1"/>
  <c r="Z61" i="27"/>
  <c r="Z62" i="27" s="1"/>
  <c r="AA61" i="27"/>
  <c r="AB61" i="27"/>
  <c r="AB62" i="27" s="1"/>
  <c r="AC61" i="27"/>
  <c r="AC62" i="27" s="1"/>
  <c r="AD61" i="27"/>
  <c r="AD62" i="27" s="1"/>
  <c r="AE61" i="27"/>
  <c r="AE62" i="27" s="1"/>
  <c r="AF61" i="27"/>
  <c r="AF62" i="27" s="1"/>
  <c r="AG61" i="27"/>
  <c r="AG62" i="27" s="1"/>
  <c r="I10" i="20" s="1"/>
  <c r="AH61" i="27"/>
  <c r="AH62" i="27" s="1"/>
  <c r="J10" i="20" s="1"/>
  <c r="AI61" i="27"/>
  <c r="AI62" i="27" s="1"/>
  <c r="AJ61" i="27"/>
  <c r="AJ62" i="27" s="1"/>
  <c r="AK61" i="27"/>
  <c r="AK62" i="27" s="1"/>
  <c r="AL61" i="27"/>
  <c r="AL62" i="27" s="1"/>
  <c r="AM61" i="27"/>
  <c r="AM62" i="27" s="1"/>
  <c r="AN61" i="27"/>
  <c r="AN62" i="27" s="1"/>
  <c r="K10" i="20" s="1"/>
  <c r="AO61" i="27"/>
  <c r="AO62" i="27" s="1"/>
  <c r="AP61" i="27"/>
  <c r="AP62" i="27" s="1"/>
  <c r="L10" i="20" s="1"/>
  <c r="AQ61" i="27"/>
  <c r="AQ62" i="27" s="1"/>
  <c r="AR61" i="27"/>
  <c r="AR62" i="27" s="1"/>
  <c r="M10" i="20" s="1"/>
  <c r="AS61" i="27"/>
  <c r="AS62" i="27" s="1"/>
  <c r="AT61" i="27"/>
  <c r="AT62" i="27" s="1"/>
  <c r="AU61" i="27"/>
  <c r="AU62" i="27" s="1"/>
  <c r="AV61" i="27"/>
  <c r="AV62" i="27" s="1"/>
  <c r="N10" i="20" s="1"/>
  <c r="AW61" i="27"/>
  <c r="AW62" i="27" s="1"/>
  <c r="O10" i="20" s="1"/>
  <c r="AX61" i="27"/>
  <c r="AX62" i="27" s="1"/>
  <c r="AY61" i="27"/>
  <c r="AY62" i="27" s="1"/>
  <c r="AZ61" i="27"/>
  <c r="AZ62" i="27" s="1"/>
  <c r="BA61" i="27"/>
  <c r="BA62" i="27" s="1"/>
  <c r="BB61" i="27"/>
  <c r="BB62" i="27" s="1"/>
  <c r="BC61" i="27"/>
  <c r="BC62" i="27" s="1"/>
  <c r="BD61" i="27"/>
  <c r="BD62" i="27" s="1"/>
  <c r="P10" i="20" s="1"/>
  <c r="BE61" i="27"/>
  <c r="BE62" i="27" s="1"/>
  <c r="Q10" i="20" s="1"/>
  <c r="BF61" i="27"/>
  <c r="BF62" i="27" s="1"/>
  <c r="BG61" i="27"/>
  <c r="BG62" i="27" s="1"/>
  <c r="R10" i="20" s="1"/>
  <c r="BH61" i="27"/>
  <c r="BH62" i="27" s="1"/>
  <c r="S10" i="20" s="1"/>
  <c r="BI61" i="27"/>
  <c r="BI62" i="27" s="1"/>
  <c r="T10" i="20" s="1"/>
  <c r="BJ61" i="27"/>
  <c r="BJ62" i="27" s="1"/>
  <c r="U10" i="20" s="1"/>
  <c r="BK61" i="27"/>
  <c r="BK62" i="27" s="1"/>
  <c r="BL61" i="27"/>
  <c r="BL62" i="27" s="1"/>
  <c r="BM61" i="27"/>
  <c r="BM62" i="27" s="1"/>
  <c r="BN61" i="27"/>
  <c r="BN62" i="27" s="1"/>
  <c r="BO61" i="27"/>
  <c r="BO62" i="27" s="1"/>
  <c r="BP61" i="27"/>
  <c r="BP62" i="27" s="1"/>
  <c r="U62" i="27"/>
  <c r="AA62" i="27"/>
  <c r="B61" i="4"/>
  <c r="B61" i="3"/>
  <c r="B61" i="2"/>
  <c r="F53" i="30" l="1"/>
  <c r="F54" i="30"/>
  <c r="E10" i="20"/>
  <c r="Q11" i="21"/>
  <c r="Q21" i="21" s="1"/>
  <c r="BS61" i="12"/>
  <c r="BR61" i="12"/>
  <c r="BQ61" i="12"/>
  <c r="BP61" i="12"/>
  <c r="BO61" i="12"/>
  <c r="BN61" i="12"/>
  <c r="BM61" i="12"/>
  <c r="U5" i="20" s="1"/>
  <c r="BL61" i="12"/>
  <c r="BK61" i="12"/>
  <c r="S5" i="20" s="1"/>
  <c r="BJ61" i="12"/>
  <c r="R5" i="20" s="1"/>
  <c r="BI61" i="12"/>
  <c r="BH61" i="12"/>
  <c r="Q5" i="20" s="1"/>
  <c r="BG61" i="12"/>
  <c r="P5" i="20" s="1"/>
  <c r="BF61" i="12"/>
  <c r="BE61" i="12"/>
  <c r="BD61" i="12"/>
  <c r="BC61" i="12"/>
  <c r="BB61" i="12"/>
  <c r="BA61" i="12"/>
  <c r="AZ61" i="12"/>
  <c r="O5" i="20" s="1"/>
  <c r="AY61" i="12"/>
  <c r="N5" i="20" s="1"/>
  <c r="AX61" i="12"/>
  <c r="AW61" i="12"/>
  <c r="AV61" i="12"/>
  <c r="AU61" i="12"/>
  <c r="M5" i="20" s="1"/>
  <c r="AT61" i="12"/>
  <c r="AS61" i="12"/>
  <c r="L5" i="20" s="1"/>
  <c r="AR61" i="12"/>
  <c r="AQ61" i="12"/>
  <c r="K5" i="20" s="1"/>
  <c r="AP61" i="12"/>
  <c r="AO61" i="12"/>
  <c r="AN61" i="12"/>
  <c r="AM61" i="12"/>
  <c r="AL61" i="12"/>
  <c r="AK61" i="12"/>
  <c r="J5" i="20" s="1"/>
  <c r="AJ61" i="12"/>
  <c r="I5" i="20" s="1"/>
  <c r="AI61" i="12"/>
  <c r="AH61" i="12"/>
  <c r="AG61" i="12"/>
  <c r="AF61" i="12"/>
  <c r="AE61" i="12"/>
  <c r="AD61" i="12"/>
  <c r="G5" i="20" s="1"/>
  <c r="AC61" i="12"/>
  <c r="F5" i="20" s="1"/>
  <c r="AB61" i="12"/>
  <c r="AA61" i="12"/>
  <c r="Z61" i="12"/>
  <c r="Y61" i="12"/>
  <c r="X61" i="12"/>
  <c r="W61" i="12"/>
  <c r="V61" i="12"/>
  <c r="D5" i="20" s="1"/>
  <c r="U61" i="12"/>
  <c r="T61" i="12"/>
  <c r="C5" i="20" s="1"/>
  <c r="S61" i="12"/>
  <c r="B5" i="20" s="1"/>
  <c r="R61" i="12"/>
  <c r="N61" i="12"/>
  <c r="M61" i="12"/>
  <c r="L61" i="12"/>
  <c r="K61" i="12"/>
  <c r="J61" i="12"/>
  <c r="I61" i="12"/>
  <c r="H61" i="12"/>
  <c r="G61" i="12"/>
  <c r="F61" i="12"/>
  <c r="E61" i="12"/>
  <c r="D61" i="12"/>
  <c r="C61" i="12"/>
  <c r="B61" i="12"/>
  <c r="BN62" i="24"/>
  <c r="BM62" i="24"/>
  <c r="BL62" i="24"/>
  <c r="BK62" i="24"/>
  <c r="BJ62" i="24"/>
  <c r="BI62" i="24"/>
  <c r="BH62" i="24"/>
  <c r="U4" i="20" s="1"/>
  <c r="BG62" i="24"/>
  <c r="T4" i="20" s="1"/>
  <c r="BF62" i="24"/>
  <c r="S4" i="20" s="1"/>
  <c r="BE62" i="24"/>
  <c r="R4" i="20" s="1"/>
  <c r="BD62" i="24"/>
  <c r="BC62" i="24"/>
  <c r="Q4" i="20" s="1"/>
  <c r="BB62" i="24"/>
  <c r="P4" i="20" s="1"/>
  <c r="BA62" i="24"/>
  <c r="AZ62" i="24"/>
  <c r="AY62" i="24"/>
  <c r="AX62" i="24"/>
  <c r="AW62" i="24"/>
  <c r="AV62" i="24"/>
  <c r="AU62" i="24"/>
  <c r="O4" i="20" s="1"/>
  <c r="AT62" i="24"/>
  <c r="N4" i="20" s="1"/>
  <c r="AS62" i="24"/>
  <c r="AR62" i="24"/>
  <c r="AQ62" i="24"/>
  <c r="AP62" i="24"/>
  <c r="M4" i="20" s="1"/>
  <c r="AO62" i="24"/>
  <c r="AN62" i="24"/>
  <c r="L4" i="20" s="1"/>
  <c r="AM62" i="24"/>
  <c r="K4" i="20" s="1"/>
  <c r="AL62" i="24"/>
  <c r="AK62" i="24"/>
  <c r="AJ62" i="24"/>
  <c r="AI62" i="24"/>
  <c r="AH62" i="24"/>
  <c r="AG62" i="24"/>
  <c r="AF62" i="24"/>
  <c r="J4" i="20" s="1"/>
  <c r="AE62" i="24"/>
  <c r="I4" i="20" s="1"/>
  <c r="AD62" i="24"/>
  <c r="AC62" i="24"/>
  <c r="H4" i="20" s="1"/>
  <c r="AB62" i="24"/>
  <c r="AA62" i="24"/>
  <c r="Z62" i="24"/>
  <c r="Y62" i="24"/>
  <c r="G4" i="20" s="1"/>
  <c r="X62" i="24"/>
  <c r="F4" i="20" s="1"/>
  <c r="W62" i="24"/>
  <c r="V62" i="24"/>
  <c r="U62" i="24"/>
  <c r="T62" i="24"/>
  <c r="S62" i="24"/>
  <c r="R62" i="24"/>
  <c r="E4" i="20" s="1"/>
  <c r="Q62" i="24"/>
  <c r="P62" i="24"/>
  <c r="C4" i="20" s="1"/>
  <c r="O62" i="24"/>
  <c r="B4" i="20" s="1"/>
  <c r="N62" i="24"/>
  <c r="M62" i="24"/>
  <c r="I62" i="24"/>
  <c r="H62" i="24"/>
  <c r="H16" i="21" s="1"/>
  <c r="G62" i="24"/>
  <c r="G16" i="21" s="1"/>
  <c r="F62" i="24"/>
  <c r="F16" i="21" s="1"/>
  <c r="E62" i="24"/>
  <c r="E16" i="21" s="1"/>
  <c r="D62" i="24"/>
  <c r="D16" i="21" s="1"/>
  <c r="C62" i="24"/>
  <c r="C16" i="21" s="1"/>
  <c r="B62" i="24"/>
  <c r="B16" i="21" s="1"/>
  <c r="BS61" i="9"/>
  <c r="BR61" i="9"/>
  <c r="BQ61" i="9"/>
  <c r="BP61" i="9"/>
  <c r="BO61" i="9"/>
  <c r="BN61" i="9"/>
  <c r="BM61" i="9"/>
  <c r="BL61" i="9"/>
  <c r="BK61" i="9"/>
  <c r="BJ61" i="9"/>
  <c r="BI61" i="9"/>
  <c r="BH61" i="9"/>
  <c r="BG61" i="9"/>
  <c r="BF61" i="9"/>
  <c r="BE61" i="9"/>
  <c r="BD61" i="9"/>
  <c r="BC61" i="9"/>
  <c r="BB61" i="9"/>
  <c r="BA61" i="9"/>
  <c r="AZ61" i="9"/>
  <c r="AY61" i="9"/>
  <c r="AX61" i="9"/>
  <c r="AW61" i="9"/>
  <c r="AV61" i="9"/>
  <c r="AU61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E61" i="9"/>
  <c r="AD61" i="9"/>
  <c r="AC61" i="9"/>
  <c r="AB61" i="9"/>
  <c r="AA61" i="9"/>
  <c r="Z61" i="9"/>
  <c r="Y61" i="9"/>
  <c r="X61" i="9"/>
  <c r="W61" i="9"/>
  <c r="V61" i="9"/>
  <c r="U61" i="9"/>
  <c r="T61" i="9"/>
  <c r="S61" i="9"/>
  <c r="R61" i="9"/>
  <c r="Q61" i="9"/>
  <c r="N61" i="9"/>
  <c r="M61" i="9"/>
  <c r="L61" i="9"/>
  <c r="K61" i="9"/>
  <c r="J61" i="9"/>
  <c r="I61" i="9"/>
  <c r="H61" i="9"/>
  <c r="G61" i="9"/>
  <c r="F61" i="9"/>
  <c r="E61" i="9"/>
  <c r="D61" i="9"/>
  <c r="C61" i="9"/>
  <c r="B61" i="9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T5" i="20" l="1"/>
  <c r="H5" i="20"/>
  <c r="E5" i="20"/>
  <c r="BS61" i="25"/>
  <c r="BS62" i="25" s="1"/>
  <c r="BQ61" i="25"/>
  <c r="BQ62" i="25" s="1"/>
  <c r="BP61" i="25"/>
  <c r="BP62" i="25" s="1"/>
  <c r="BO61" i="25"/>
  <c r="BO62" i="25" s="1"/>
  <c r="BN61" i="25"/>
  <c r="BN62" i="25" s="1"/>
  <c r="BM61" i="25"/>
  <c r="BL61" i="25"/>
  <c r="BK61" i="25"/>
  <c r="BJ61" i="25"/>
  <c r="BI61" i="25"/>
  <c r="BI62" i="25" s="1"/>
  <c r="BH61" i="25"/>
  <c r="BG61" i="25"/>
  <c r="BF61" i="25"/>
  <c r="BF62" i="25" s="1"/>
  <c r="BE61" i="25"/>
  <c r="BE62" i="25" s="1"/>
  <c r="BD61" i="25"/>
  <c r="BD62" i="25" s="1"/>
  <c r="BC61" i="25"/>
  <c r="BC62" i="25" s="1"/>
  <c r="BB61" i="25"/>
  <c r="BB62" i="25" s="1"/>
  <c r="BA61" i="25"/>
  <c r="BA62" i="25" s="1"/>
  <c r="AZ61" i="25"/>
  <c r="AY61" i="25"/>
  <c r="AX61" i="25"/>
  <c r="AW61" i="25"/>
  <c r="AV61" i="25"/>
  <c r="AV62" i="25" s="1"/>
  <c r="AU61" i="25"/>
  <c r="AT61" i="25"/>
  <c r="AT62" i="25" s="1"/>
  <c r="AS61" i="25"/>
  <c r="AR61" i="25"/>
  <c r="AR62" i="25" s="1"/>
  <c r="AQ61" i="25"/>
  <c r="AP61" i="25"/>
  <c r="AP62" i="25" s="1"/>
  <c r="AO61" i="25"/>
  <c r="AO62" i="25" s="1"/>
  <c r="AN61" i="25"/>
  <c r="AN62" i="25" s="1"/>
  <c r="AM61" i="25"/>
  <c r="AM62" i="25" s="1"/>
  <c r="AL61" i="25"/>
  <c r="AK61" i="25"/>
  <c r="AJ61" i="25"/>
  <c r="AI61" i="25"/>
  <c r="AI62" i="25" s="1"/>
  <c r="AH61" i="25"/>
  <c r="AG61" i="25"/>
  <c r="AF61" i="25"/>
  <c r="AF62" i="25" s="1"/>
  <c r="AE61" i="25"/>
  <c r="AE62" i="25" s="1"/>
  <c r="AD61" i="25"/>
  <c r="AC61" i="25"/>
  <c r="AB61" i="25"/>
  <c r="AB62" i="25" s="1"/>
  <c r="AA61" i="25"/>
  <c r="Z61" i="25"/>
  <c r="Z62" i="25" s="1"/>
  <c r="Y61" i="25"/>
  <c r="Y62" i="25" s="1"/>
  <c r="X61" i="25"/>
  <c r="X62" i="25" s="1"/>
  <c r="W61" i="25"/>
  <c r="V61" i="25"/>
  <c r="U61" i="25"/>
  <c r="U62" i="25" s="1"/>
  <c r="T61" i="25"/>
  <c r="S61" i="25"/>
  <c r="R61" i="25"/>
  <c r="R62" i="25" s="1"/>
  <c r="Q61" i="25"/>
  <c r="AA62" i="25" l="1"/>
  <c r="D6" i="20"/>
  <c r="H6" i="20"/>
  <c r="AL62" i="25"/>
  <c r="AX62" i="25"/>
  <c r="AC62" i="25"/>
  <c r="F6" i="20"/>
  <c r="AJ62" i="25"/>
  <c r="I6" i="20"/>
  <c r="BH62" i="25"/>
  <c r="Q6" i="20"/>
  <c r="S62" i="25"/>
  <c r="B6" i="20"/>
  <c r="BG62" i="25"/>
  <c r="P6" i="20"/>
  <c r="BM62" i="25"/>
  <c r="U6" i="20"/>
  <c r="AK62" i="25"/>
  <c r="J6" i="20"/>
  <c r="AS62" i="25"/>
  <c r="L6" i="20"/>
  <c r="AZ62" i="25"/>
  <c r="O6" i="20"/>
  <c r="BL62" i="25"/>
  <c r="T6" i="20"/>
  <c r="T62" i="25"/>
  <c r="C6" i="20"/>
  <c r="AY62" i="25"/>
  <c r="N6" i="20"/>
  <c r="W62" i="25"/>
  <c r="E6" i="20"/>
  <c r="AU62" i="25"/>
  <c r="M6" i="20"/>
  <c r="BK62" i="25"/>
  <c r="S6" i="20"/>
  <c r="AQ62" i="25"/>
  <c r="K6" i="20"/>
  <c r="AD62" i="25"/>
  <c r="G6" i="20"/>
  <c r="BJ62" i="25"/>
  <c r="R6" i="20"/>
  <c r="Q62" i="25"/>
  <c r="AG62" i="25"/>
  <c r="AW62" i="25"/>
  <c r="V62" i="25"/>
  <c r="AH62" i="25"/>
  <c r="H10" i="20" l="1"/>
  <c r="H61" i="10" l="1"/>
  <c r="G61" i="10"/>
  <c r="F61" i="10"/>
  <c r="E61" i="10"/>
  <c r="D61" i="10"/>
  <c r="C61" i="10"/>
  <c r="B61" i="10"/>
  <c r="BC56" i="1" l="1"/>
  <c r="BC55" i="1"/>
  <c r="BB56" i="1"/>
  <c r="BB55" i="1"/>
  <c r="AX62" i="1"/>
  <c r="S23" i="20" s="1"/>
  <c r="AW62" i="1"/>
  <c r="R23" i="20" s="1"/>
  <c r="AV62" i="1"/>
  <c r="AU62" i="1"/>
  <c r="Q23" i="20" s="1"/>
  <c r="AT62" i="1"/>
  <c r="P23" i="20" s="1"/>
  <c r="AS62" i="1"/>
  <c r="AR62" i="1"/>
  <c r="AQ62" i="1"/>
  <c r="AP62" i="1"/>
  <c r="AO62" i="1"/>
  <c r="AN62" i="1"/>
  <c r="AM62" i="1"/>
  <c r="O23" i="20" s="1"/>
  <c r="AL62" i="1"/>
  <c r="N23" i="20" s="1"/>
  <c r="AK62" i="1"/>
  <c r="AJ62" i="1"/>
  <c r="M23" i="20" s="1"/>
  <c r="AI62" i="1"/>
  <c r="AH62" i="1"/>
  <c r="L23" i="20" s="1"/>
  <c r="AG62" i="1"/>
  <c r="AF62" i="1"/>
  <c r="K23" i="20" s="1"/>
  <c r="AE62" i="1"/>
  <c r="BB62" i="1" l="1"/>
  <c r="BC62" i="1"/>
  <c r="AB62" i="18" l="1"/>
  <c r="AA62" i="18"/>
  <c r="Z62" i="18"/>
  <c r="Y62" i="18"/>
  <c r="X62" i="18"/>
  <c r="W62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C16" i="20" s="1"/>
  <c r="D62" i="18"/>
  <c r="B16" i="20" s="1"/>
  <c r="C62" i="18"/>
  <c r="AB62" i="17"/>
  <c r="AA62" i="17"/>
  <c r="Z62" i="17"/>
  <c r="Y62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C15" i="20" s="1"/>
  <c r="D62" i="17"/>
  <c r="B15" i="20" s="1"/>
  <c r="C62" i="17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C62" i="15"/>
  <c r="DW62" i="16"/>
  <c r="DV62" i="16"/>
  <c r="DU62" i="16"/>
  <c r="DT62" i="16"/>
  <c r="DS62" i="16"/>
  <c r="DR62" i="16"/>
  <c r="DQ62" i="16"/>
  <c r="DP62" i="16"/>
  <c r="DO62" i="16"/>
  <c r="DN62" i="16"/>
  <c r="DM62" i="16"/>
  <c r="DL62" i="16"/>
  <c r="DK62" i="16"/>
  <c r="DJ62" i="16"/>
  <c r="DI62" i="16"/>
  <c r="DH62" i="16"/>
  <c r="DG62" i="16"/>
  <c r="DF62" i="16"/>
  <c r="DE62" i="16"/>
  <c r="DD62" i="16"/>
  <c r="DC62" i="16"/>
  <c r="DB62" i="16"/>
  <c r="DA62" i="16"/>
  <c r="CZ62" i="16"/>
  <c r="CY62" i="16"/>
  <c r="CX62" i="16"/>
  <c r="CW62" i="16"/>
  <c r="CV62" i="16"/>
  <c r="CU62" i="16"/>
  <c r="CT62" i="16"/>
  <c r="CS62" i="16"/>
  <c r="CR62" i="16"/>
  <c r="CQ62" i="16"/>
  <c r="CP62" i="16"/>
  <c r="CO62" i="16"/>
  <c r="CN62" i="16"/>
  <c r="CM62" i="16"/>
  <c r="CL62" i="16"/>
  <c r="CK62" i="16"/>
  <c r="CJ62" i="16"/>
  <c r="CI62" i="16"/>
  <c r="CH62" i="16"/>
  <c r="CG62" i="16"/>
  <c r="CF62" i="16"/>
  <c r="CE62" i="16"/>
  <c r="CD62" i="16"/>
  <c r="CC62" i="16"/>
  <c r="CB62" i="16"/>
  <c r="CA62" i="16"/>
  <c r="BZ62" i="16"/>
  <c r="BY62" i="16"/>
  <c r="BX62" i="16"/>
  <c r="BW62" i="16"/>
  <c r="BV62" i="16"/>
  <c r="BU62" i="16"/>
  <c r="BT62" i="16"/>
  <c r="BS62" i="16"/>
  <c r="BR62" i="16"/>
  <c r="BQ62" i="16"/>
  <c r="BP62" i="16"/>
  <c r="BO62" i="16"/>
  <c r="BN62" i="16"/>
  <c r="BM62" i="16"/>
  <c r="BL62" i="16"/>
  <c r="BK62" i="16"/>
  <c r="BJ62" i="16"/>
  <c r="BI62" i="16"/>
  <c r="BH62" i="16"/>
  <c r="BG62" i="16"/>
  <c r="BF62" i="16"/>
  <c r="BE62" i="16"/>
  <c r="BD62" i="16"/>
  <c r="BC62" i="16"/>
  <c r="BB62" i="16"/>
  <c r="BA62" i="16"/>
  <c r="AZ62" i="16"/>
  <c r="AY62" i="16"/>
  <c r="AX62" i="16"/>
  <c r="AW62" i="16"/>
  <c r="AV62" i="16"/>
  <c r="AU62" i="16"/>
  <c r="AT62" i="16"/>
  <c r="AS62" i="16"/>
  <c r="AR62" i="16"/>
  <c r="AQ62" i="16"/>
  <c r="AP62" i="16"/>
  <c r="AO62" i="16"/>
  <c r="AN62" i="16"/>
  <c r="AM62" i="16"/>
  <c r="AL62" i="16"/>
  <c r="AK62" i="16"/>
  <c r="AJ62" i="16"/>
  <c r="AI62" i="16"/>
  <c r="AH62" i="16"/>
  <c r="AG62" i="16"/>
  <c r="AF62" i="16"/>
  <c r="AE62" i="16"/>
  <c r="AD62" i="16"/>
  <c r="AC62" i="16"/>
  <c r="F62" i="16"/>
  <c r="E62" i="16"/>
  <c r="D62" i="16"/>
  <c r="C62" i="16"/>
  <c r="CL62" i="14"/>
  <c r="CK62" i="14"/>
  <c r="CJ62" i="14"/>
  <c r="CI62" i="14"/>
  <c r="CH62" i="14"/>
  <c r="CG62" i="14"/>
  <c r="CF62" i="14"/>
  <c r="CE62" i="14"/>
  <c r="CD62" i="14"/>
  <c r="CC62" i="14"/>
  <c r="CB62" i="14"/>
  <c r="CA62" i="14"/>
  <c r="BZ62" i="14"/>
  <c r="BY62" i="14"/>
  <c r="BX62" i="14"/>
  <c r="BW62" i="14"/>
  <c r="BV62" i="14"/>
  <c r="BU62" i="14"/>
  <c r="BT62" i="14"/>
  <c r="BS62" i="14"/>
  <c r="BR62" i="14"/>
  <c r="BQ62" i="14"/>
  <c r="BP62" i="14"/>
  <c r="BO62" i="14"/>
  <c r="BN62" i="14"/>
  <c r="M17" i="20" s="1"/>
  <c r="BM62" i="14"/>
  <c r="BL62" i="14"/>
  <c r="BK62" i="14"/>
  <c r="BJ62" i="14"/>
  <c r="BI62" i="14"/>
  <c r="BH62" i="14"/>
  <c r="BG62" i="14"/>
  <c r="BF62" i="14"/>
  <c r="BE62" i="14"/>
  <c r="BD62" i="14"/>
  <c r="BC62" i="14"/>
  <c r="BB62" i="14"/>
  <c r="BA62" i="14"/>
  <c r="AZ62" i="14"/>
  <c r="AY62" i="14"/>
  <c r="AX62" i="14"/>
  <c r="AW62" i="14"/>
  <c r="AV62" i="14"/>
  <c r="AU62" i="14"/>
  <c r="AT62" i="14"/>
  <c r="AS62" i="14"/>
  <c r="AR62" i="14"/>
  <c r="AQ62" i="14"/>
  <c r="AP62" i="14"/>
  <c r="AO62" i="14"/>
  <c r="AN62" i="14"/>
  <c r="AM62" i="14"/>
  <c r="AL62" i="14"/>
  <c r="AK62" i="14"/>
  <c r="AJ62" i="14"/>
  <c r="AI62" i="14"/>
  <c r="AH62" i="14"/>
  <c r="AG62" i="14"/>
  <c r="AF62" i="14"/>
  <c r="AE62" i="14"/>
  <c r="AD62" i="14"/>
  <c r="AC62" i="14"/>
  <c r="AB62" i="14"/>
  <c r="AA62" i="14"/>
  <c r="Z62" i="14"/>
  <c r="Y62" i="14"/>
  <c r="X62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BF56" i="1"/>
  <c r="BE56" i="1"/>
  <c r="BF55" i="1"/>
  <c r="BE55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BE62" i="1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E11" i="20"/>
  <c r="C11" i="20"/>
  <c r="B11" i="20"/>
  <c r="BM61" i="11"/>
  <c r="BL61" i="11"/>
  <c r="BK61" i="11"/>
  <c r="BJ61" i="11"/>
  <c r="BI61" i="11"/>
  <c r="BH61" i="11"/>
  <c r="BG61" i="11"/>
  <c r="U3" i="20" s="1"/>
  <c r="BF61" i="11"/>
  <c r="T3" i="20" s="1"/>
  <c r="BE61" i="11"/>
  <c r="S3" i="20" s="1"/>
  <c r="BD61" i="11"/>
  <c r="R3" i="20" s="1"/>
  <c r="BC61" i="11"/>
  <c r="BB61" i="11"/>
  <c r="Q3" i="20" s="1"/>
  <c r="BA61" i="11"/>
  <c r="P3" i="20" s="1"/>
  <c r="AZ61" i="11"/>
  <c r="AY61" i="11"/>
  <c r="AX61" i="11"/>
  <c r="AW61" i="11"/>
  <c r="AV61" i="11"/>
  <c r="AU61" i="11"/>
  <c r="AT61" i="11"/>
  <c r="O3" i="20" s="1"/>
  <c r="AS61" i="11"/>
  <c r="N3" i="20" s="1"/>
  <c r="AR61" i="11"/>
  <c r="AQ61" i="11"/>
  <c r="AP61" i="11"/>
  <c r="AO61" i="11"/>
  <c r="M3" i="20" s="1"/>
  <c r="AN61" i="11"/>
  <c r="AM61" i="11"/>
  <c r="L3" i="20" s="1"/>
  <c r="AL61" i="11"/>
  <c r="AK61" i="11"/>
  <c r="K3" i="20" s="1"/>
  <c r="AJ61" i="11"/>
  <c r="AI61" i="11"/>
  <c r="AH61" i="11"/>
  <c r="AG61" i="11"/>
  <c r="AF61" i="11"/>
  <c r="AE61" i="11"/>
  <c r="J3" i="20" s="1"/>
  <c r="AD61" i="11"/>
  <c r="I3" i="20" s="1"/>
  <c r="AC61" i="11"/>
  <c r="AB61" i="11"/>
  <c r="H3" i="20" s="1"/>
  <c r="AA61" i="11"/>
  <c r="Z61" i="11"/>
  <c r="Y61" i="11"/>
  <c r="X61" i="11"/>
  <c r="G3" i="20" s="1"/>
  <c r="W61" i="11"/>
  <c r="F3" i="20" s="1"/>
  <c r="V61" i="11"/>
  <c r="U61" i="11"/>
  <c r="T61" i="11"/>
  <c r="S61" i="11"/>
  <c r="R61" i="11"/>
  <c r="Q61" i="11"/>
  <c r="E3" i="20" s="1"/>
  <c r="P61" i="11"/>
  <c r="O61" i="11"/>
  <c r="C3" i="20" s="1"/>
  <c r="N61" i="11"/>
  <c r="B3" i="20" s="1"/>
  <c r="M61" i="11"/>
  <c r="L61" i="11"/>
  <c r="BI61" i="10"/>
  <c r="BH61" i="10"/>
  <c r="BG61" i="10"/>
  <c r="BF61" i="10"/>
  <c r="U8" i="20" s="1"/>
  <c r="BE61" i="10"/>
  <c r="T8" i="20" s="1"/>
  <c r="BD61" i="10"/>
  <c r="S8" i="20" s="1"/>
  <c r="BC61" i="10"/>
  <c r="R8" i="20" s="1"/>
  <c r="BB61" i="10"/>
  <c r="BA61" i="10"/>
  <c r="Q8" i="20" s="1"/>
  <c r="AZ61" i="10"/>
  <c r="P8" i="20" s="1"/>
  <c r="AY61" i="10"/>
  <c r="AX61" i="10"/>
  <c r="AW61" i="10"/>
  <c r="AV61" i="10"/>
  <c r="AU61" i="10"/>
  <c r="AT61" i="10"/>
  <c r="AS61" i="10"/>
  <c r="O8" i="20" s="1"/>
  <c r="AR61" i="10"/>
  <c r="N8" i="20" s="1"/>
  <c r="AQ61" i="10"/>
  <c r="AP61" i="10"/>
  <c r="AO61" i="10"/>
  <c r="AN61" i="10"/>
  <c r="M8" i="20" s="1"/>
  <c r="AM61" i="10"/>
  <c r="AL61" i="10"/>
  <c r="L8" i="20" s="1"/>
  <c r="AK61" i="10"/>
  <c r="AJ61" i="10"/>
  <c r="K8" i="20" s="1"/>
  <c r="AI61" i="10"/>
  <c r="AH61" i="10"/>
  <c r="AG61" i="10"/>
  <c r="AF61" i="10"/>
  <c r="AE61" i="10"/>
  <c r="AD61" i="10"/>
  <c r="J8" i="20" s="1"/>
  <c r="AC61" i="10"/>
  <c r="I8" i="20" s="1"/>
  <c r="AB61" i="10"/>
  <c r="AA61" i="10"/>
  <c r="H8" i="20" s="1"/>
  <c r="Z61" i="10"/>
  <c r="Y61" i="10"/>
  <c r="X61" i="10"/>
  <c r="W61" i="10"/>
  <c r="V61" i="10"/>
  <c r="U61" i="10"/>
  <c r="T61" i="10"/>
  <c r="S61" i="10"/>
  <c r="R61" i="10"/>
  <c r="Q61" i="10"/>
  <c r="P61" i="10"/>
  <c r="E8" i="20" s="1"/>
  <c r="O61" i="10"/>
  <c r="N61" i="10"/>
  <c r="C8" i="20" s="1"/>
  <c r="M61" i="10"/>
  <c r="B8" i="20" s="1"/>
  <c r="L61" i="10"/>
  <c r="K61" i="10"/>
  <c r="BK51" i="7"/>
  <c r="BJ51" i="7"/>
  <c r="BI51" i="7"/>
  <c r="BH51" i="7"/>
  <c r="BG51" i="7"/>
  <c r="BF51" i="7"/>
  <c r="BE51" i="7"/>
  <c r="BD51" i="7"/>
  <c r="BC51" i="7"/>
  <c r="BB51" i="7"/>
  <c r="BA51" i="7"/>
  <c r="AZ51" i="7"/>
  <c r="AY51" i="7"/>
  <c r="AX51" i="7"/>
  <c r="AW51" i="7"/>
  <c r="AV51" i="7"/>
  <c r="AU51" i="7"/>
  <c r="AT51" i="7"/>
  <c r="AS51" i="7"/>
  <c r="AR51" i="7"/>
  <c r="AQ51" i="7"/>
  <c r="AP51" i="7"/>
  <c r="AO51" i="7"/>
  <c r="AN51" i="7"/>
  <c r="AM51" i="7"/>
  <c r="AL51" i="7"/>
  <c r="AK51" i="7"/>
  <c r="AJ51" i="7"/>
  <c r="AI51" i="7"/>
  <c r="AH51" i="7"/>
  <c r="AG51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BK50" i="7"/>
  <c r="BJ50" i="7"/>
  <c r="BI50" i="7"/>
  <c r="BH50" i="7"/>
  <c r="BG50" i="7"/>
  <c r="BF50" i="7"/>
  <c r="BE50" i="7"/>
  <c r="BD50" i="7"/>
  <c r="BC50" i="7"/>
  <c r="BB50" i="7"/>
  <c r="BA50" i="7"/>
  <c r="AZ50" i="7"/>
  <c r="AY50" i="7"/>
  <c r="AX50" i="7"/>
  <c r="AW50" i="7"/>
  <c r="AV50" i="7"/>
  <c r="AU50" i="7"/>
  <c r="AT50" i="7"/>
  <c r="AS50" i="7"/>
  <c r="AR50" i="7"/>
  <c r="AQ50" i="7"/>
  <c r="AP50" i="7"/>
  <c r="AO50" i="7"/>
  <c r="AN50" i="7"/>
  <c r="AM50" i="7"/>
  <c r="AL50" i="7"/>
  <c r="AK50" i="7"/>
  <c r="AJ50" i="7"/>
  <c r="AI50" i="7"/>
  <c r="AH50" i="7"/>
  <c r="AG50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BK49" i="7"/>
  <c r="BJ49" i="7"/>
  <c r="BI49" i="7"/>
  <c r="BH49" i="7"/>
  <c r="BG49" i="7"/>
  <c r="BF49" i="7"/>
  <c r="BE49" i="7"/>
  <c r="U20" i="20" s="1"/>
  <c r="BD49" i="7"/>
  <c r="T20" i="20" s="1"/>
  <c r="BC49" i="7"/>
  <c r="S20" i="20" s="1"/>
  <c r="BB49" i="7"/>
  <c r="R20" i="20" s="1"/>
  <c r="BA49" i="7"/>
  <c r="AZ49" i="7"/>
  <c r="Q20" i="20" s="1"/>
  <c r="AY49" i="7"/>
  <c r="P20" i="20" s="1"/>
  <c r="AX49" i="7"/>
  <c r="AW49" i="7"/>
  <c r="AV49" i="7"/>
  <c r="AU49" i="7"/>
  <c r="AT49" i="7"/>
  <c r="AS49" i="7"/>
  <c r="AR49" i="7"/>
  <c r="O20" i="20" s="1"/>
  <c r="AQ49" i="7"/>
  <c r="N20" i="20" s="1"/>
  <c r="AP49" i="7"/>
  <c r="AO49" i="7"/>
  <c r="AN49" i="7"/>
  <c r="AM49" i="7"/>
  <c r="M20" i="20" s="1"/>
  <c r="AL49" i="7"/>
  <c r="AK49" i="7"/>
  <c r="L20" i="20" s="1"/>
  <c r="AJ49" i="7"/>
  <c r="AI49" i="7"/>
  <c r="K20" i="20" s="1"/>
  <c r="AH49" i="7"/>
  <c r="AG49" i="7"/>
  <c r="AF49" i="7"/>
  <c r="AE49" i="7"/>
  <c r="AD49" i="7"/>
  <c r="AC49" i="7"/>
  <c r="J20" i="20" s="1"/>
  <c r="AB49" i="7"/>
  <c r="I20" i="20" s="1"/>
  <c r="AA49" i="7"/>
  <c r="Z49" i="7"/>
  <c r="H20" i="20" s="1"/>
  <c r="Y49" i="7"/>
  <c r="X49" i="7"/>
  <c r="W49" i="7"/>
  <c r="V49" i="7"/>
  <c r="G20" i="20" s="1"/>
  <c r="U49" i="7"/>
  <c r="T49" i="7"/>
  <c r="S49" i="7"/>
  <c r="R49" i="7"/>
  <c r="Q49" i="7"/>
  <c r="P49" i="7"/>
  <c r="E20" i="20" s="1"/>
  <c r="O49" i="7"/>
  <c r="N49" i="7"/>
  <c r="C20" i="20" s="1"/>
  <c r="M49" i="7"/>
  <c r="B20" i="20" s="1"/>
  <c r="L49" i="7"/>
  <c r="K49" i="7"/>
  <c r="BN53" i="8"/>
  <c r="BM53" i="8"/>
  <c r="BV53" i="8" s="1"/>
  <c r="BL53" i="8"/>
  <c r="BK53" i="8"/>
  <c r="BJ53" i="8"/>
  <c r="BI53" i="8"/>
  <c r="BH53" i="8"/>
  <c r="BG53" i="8"/>
  <c r="BU53" i="8" s="1"/>
  <c r="BF53" i="8"/>
  <c r="BE53" i="8"/>
  <c r="BD53" i="8"/>
  <c r="BC53" i="8"/>
  <c r="BB53" i="8"/>
  <c r="BA53" i="8"/>
  <c r="AZ53" i="8"/>
  <c r="AY53" i="8"/>
  <c r="AX53" i="8"/>
  <c r="AW53" i="8"/>
  <c r="AV53" i="8"/>
  <c r="AU53" i="8"/>
  <c r="AT53" i="8"/>
  <c r="AS53" i="8"/>
  <c r="BT53" i="8" s="1"/>
  <c r="AR53" i="8"/>
  <c r="BS53" i="8" s="1"/>
  <c r="AQ53" i="8"/>
  <c r="AP53" i="8"/>
  <c r="AO53" i="8"/>
  <c r="AN53" i="8"/>
  <c r="AM53" i="8"/>
  <c r="AL53" i="8"/>
  <c r="AK53" i="8"/>
  <c r="AJ53" i="8"/>
  <c r="AI53" i="8"/>
  <c r="AH53" i="8"/>
  <c r="AG53" i="8"/>
  <c r="BR53" i="8" s="1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BP53" i="8" s="1"/>
  <c r="R53" i="8"/>
  <c r="Q53" i="8"/>
  <c r="P53" i="8"/>
  <c r="O53" i="8"/>
  <c r="N53" i="8"/>
  <c r="BN52" i="8"/>
  <c r="BM52" i="8"/>
  <c r="BV52" i="8" s="1"/>
  <c r="BL52" i="8"/>
  <c r="BK52" i="8"/>
  <c r="BJ52" i="8"/>
  <c r="BI52" i="8"/>
  <c r="BH52" i="8"/>
  <c r="BG52" i="8"/>
  <c r="BU52" i="8" s="1"/>
  <c r="BF52" i="8"/>
  <c r="BE52" i="8"/>
  <c r="BD52" i="8"/>
  <c r="BC52" i="8"/>
  <c r="BB52" i="8"/>
  <c r="BA52" i="8"/>
  <c r="AZ52" i="8"/>
  <c r="AY52" i="8"/>
  <c r="AX52" i="8"/>
  <c r="AW52" i="8"/>
  <c r="AV52" i="8"/>
  <c r="AU52" i="8"/>
  <c r="AT52" i="8"/>
  <c r="AS52" i="8"/>
  <c r="BT52" i="8" s="1"/>
  <c r="AR52" i="8"/>
  <c r="BS52" i="8" s="1"/>
  <c r="AQ52" i="8"/>
  <c r="AP52" i="8"/>
  <c r="AO52" i="8"/>
  <c r="AN52" i="8"/>
  <c r="AM52" i="8"/>
  <c r="AL52" i="8"/>
  <c r="AK52" i="8"/>
  <c r="AJ52" i="8"/>
  <c r="AI52" i="8"/>
  <c r="AH52" i="8"/>
  <c r="AG52" i="8"/>
  <c r="BR52" i="8" s="1"/>
  <c r="AF52" i="8"/>
  <c r="AE52" i="8"/>
  <c r="AD52" i="8"/>
  <c r="AC52" i="8"/>
  <c r="BQ52" i="8" s="1"/>
  <c r="AB52" i="8"/>
  <c r="AA52" i="8"/>
  <c r="Z52" i="8"/>
  <c r="Y52" i="8"/>
  <c r="X52" i="8"/>
  <c r="W52" i="8"/>
  <c r="V52" i="8"/>
  <c r="U52" i="8"/>
  <c r="T52" i="8"/>
  <c r="S52" i="8"/>
  <c r="BP52" i="8" s="1"/>
  <c r="R52" i="8"/>
  <c r="Q52" i="8"/>
  <c r="P52" i="8"/>
  <c r="O52" i="8"/>
  <c r="N52" i="8"/>
  <c r="BN51" i="8"/>
  <c r="BM51" i="8"/>
  <c r="BV51" i="8" s="1"/>
  <c r="BL51" i="8"/>
  <c r="BK51" i="8"/>
  <c r="BJ51" i="8"/>
  <c r="BI51" i="8"/>
  <c r="BH51" i="8"/>
  <c r="U7" i="20" s="1"/>
  <c r="U37" i="20" s="1"/>
  <c r="BG51" i="8"/>
  <c r="BF51" i="8"/>
  <c r="S7" i="20" s="1"/>
  <c r="S37" i="20" s="1"/>
  <c r="BE51" i="8"/>
  <c r="R7" i="20" s="1"/>
  <c r="R37" i="20" s="1"/>
  <c r="BD51" i="8"/>
  <c r="BC51" i="8"/>
  <c r="Q7" i="20" s="1"/>
  <c r="Q37" i="20" s="1"/>
  <c r="BB51" i="8"/>
  <c r="P7" i="20" s="1"/>
  <c r="P37" i="20" s="1"/>
  <c r="BA51" i="8"/>
  <c r="AZ51" i="8"/>
  <c r="AY51" i="8"/>
  <c r="AX51" i="8"/>
  <c r="AW51" i="8"/>
  <c r="AV51" i="8"/>
  <c r="AU51" i="8"/>
  <c r="O7" i="20" s="1"/>
  <c r="O37" i="20" s="1"/>
  <c r="AT51" i="8"/>
  <c r="N7" i="20" s="1"/>
  <c r="N37" i="20" s="1"/>
  <c r="AS51" i="8"/>
  <c r="BT51" i="8" s="1"/>
  <c r="AR51" i="8"/>
  <c r="BS51" i="8" s="1"/>
  <c r="AQ51" i="8"/>
  <c r="AP51" i="8"/>
  <c r="M7" i="20" s="1"/>
  <c r="M37" i="20" s="1"/>
  <c r="AO51" i="8"/>
  <c r="AN51" i="8"/>
  <c r="L7" i="20" s="1"/>
  <c r="L37" i="20" s="1"/>
  <c r="AM51" i="8"/>
  <c r="AL51" i="8"/>
  <c r="K7" i="20" s="1"/>
  <c r="K37" i="20" s="1"/>
  <c r="AK51" i="8"/>
  <c r="AJ51" i="8"/>
  <c r="AI51" i="8"/>
  <c r="AH51" i="8"/>
  <c r="AG51" i="8"/>
  <c r="BR51" i="8" s="1"/>
  <c r="AF51" i="8"/>
  <c r="J7" i="20" s="1"/>
  <c r="J37" i="20" s="1"/>
  <c r="AE51" i="8"/>
  <c r="I7" i="20" s="1"/>
  <c r="I37" i="20" s="1"/>
  <c r="AD51" i="8"/>
  <c r="AC51" i="8"/>
  <c r="AB51" i="8"/>
  <c r="AA51" i="8"/>
  <c r="Z51" i="8"/>
  <c r="Y51" i="8"/>
  <c r="G7" i="20" s="1"/>
  <c r="G37" i="20" s="1"/>
  <c r="X51" i="8"/>
  <c r="W51" i="8"/>
  <c r="V51" i="8"/>
  <c r="U51" i="8"/>
  <c r="T51" i="8"/>
  <c r="S51" i="8"/>
  <c r="R51" i="8"/>
  <c r="Q51" i="8"/>
  <c r="C7" i="20" s="1"/>
  <c r="C37" i="20" s="1"/>
  <c r="P51" i="8"/>
  <c r="B7" i="20" s="1"/>
  <c r="B37" i="20" s="1"/>
  <c r="O51" i="8"/>
  <c r="N51" i="8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BK50" i="6"/>
  <c r="BJ50" i="6"/>
  <c r="BI50" i="6"/>
  <c r="BH50" i="6"/>
  <c r="BG50" i="6"/>
  <c r="BF50" i="6"/>
  <c r="BE50" i="6"/>
  <c r="BD50" i="6"/>
  <c r="BC50" i="6"/>
  <c r="BB50" i="6"/>
  <c r="BA50" i="6"/>
  <c r="AZ50" i="6"/>
  <c r="AY50" i="6"/>
  <c r="AX50" i="6"/>
  <c r="AW50" i="6"/>
  <c r="AV50" i="6"/>
  <c r="AU50" i="6"/>
  <c r="AT50" i="6"/>
  <c r="AS50" i="6"/>
  <c r="AR50" i="6"/>
  <c r="AQ50" i="6"/>
  <c r="AP50" i="6"/>
  <c r="AO50" i="6"/>
  <c r="AN50" i="6"/>
  <c r="AM50" i="6"/>
  <c r="AL50" i="6"/>
  <c r="AK50" i="6"/>
  <c r="AJ50" i="6"/>
  <c r="AI50" i="6"/>
  <c r="AH50" i="6"/>
  <c r="AG50" i="6"/>
  <c r="AF50" i="6"/>
  <c r="AE50" i="6"/>
  <c r="AD50" i="6"/>
  <c r="AC50" i="6"/>
  <c r="AB50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BK49" i="6"/>
  <c r="BJ49" i="6"/>
  <c r="BI49" i="6"/>
  <c r="BH49" i="6"/>
  <c r="BG49" i="6"/>
  <c r="BF49" i="6"/>
  <c r="BE49" i="6"/>
  <c r="U19" i="20" s="1"/>
  <c r="BD49" i="6"/>
  <c r="T19" i="20" s="1"/>
  <c r="BC49" i="6"/>
  <c r="S19" i="20" s="1"/>
  <c r="BB49" i="6"/>
  <c r="R19" i="20" s="1"/>
  <c r="BA49" i="6"/>
  <c r="AZ49" i="6"/>
  <c r="Q19" i="20" s="1"/>
  <c r="AY49" i="6"/>
  <c r="P19" i="20" s="1"/>
  <c r="AX49" i="6"/>
  <c r="AW49" i="6"/>
  <c r="AV49" i="6"/>
  <c r="AU49" i="6"/>
  <c r="AT49" i="6"/>
  <c r="AS49" i="6"/>
  <c r="AR49" i="6"/>
  <c r="O19" i="20" s="1"/>
  <c r="AQ49" i="6"/>
  <c r="N19" i="20" s="1"/>
  <c r="AP49" i="6"/>
  <c r="AO49" i="6"/>
  <c r="AN49" i="6"/>
  <c r="AM49" i="6"/>
  <c r="M19" i="20" s="1"/>
  <c r="AL49" i="6"/>
  <c r="AK49" i="6"/>
  <c r="L19" i="20" s="1"/>
  <c r="AJ49" i="6"/>
  <c r="AI49" i="6"/>
  <c r="K19" i="20" s="1"/>
  <c r="AH49" i="6"/>
  <c r="AG49" i="6"/>
  <c r="AF49" i="6"/>
  <c r="AE49" i="6"/>
  <c r="AD49" i="6"/>
  <c r="AC49" i="6"/>
  <c r="J19" i="20" s="1"/>
  <c r="AB49" i="6"/>
  <c r="I19" i="20" s="1"/>
  <c r="AA49" i="6"/>
  <c r="Z49" i="6"/>
  <c r="H19" i="20" s="1"/>
  <c r="Y49" i="6"/>
  <c r="X49" i="6"/>
  <c r="W49" i="6"/>
  <c r="V49" i="6"/>
  <c r="G19" i="20" s="1"/>
  <c r="U49" i="6"/>
  <c r="T49" i="6"/>
  <c r="S49" i="6"/>
  <c r="R49" i="6"/>
  <c r="Q49" i="6"/>
  <c r="P49" i="6"/>
  <c r="E19" i="20" s="1"/>
  <c r="O49" i="6"/>
  <c r="N49" i="6"/>
  <c r="C19" i="20" s="1"/>
  <c r="M49" i="6"/>
  <c r="B19" i="20" s="1"/>
  <c r="L49" i="6"/>
  <c r="K49" i="6"/>
  <c r="BN61" i="5"/>
  <c r="BM61" i="5"/>
  <c r="BL61" i="5"/>
  <c r="BK61" i="5"/>
  <c r="BJ61" i="5"/>
  <c r="BI61" i="5"/>
  <c r="BH61" i="5"/>
  <c r="BG61" i="5"/>
  <c r="BF61" i="5"/>
  <c r="S18" i="20" s="1"/>
  <c r="BE61" i="5"/>
  <c r="R18" i="20" s="1"/>
  <c r="BD61" i="5"/>
  <c r="BC61" i="5"/>
  <c r="BB61" i="5"/>
  <c r="BA61" i="5"/>
  <c r="AZ61" i="5"/>
  <c r="AY61" i="5"/>
  <c r="AX61" i="5"/>
  <c r="AW61" i="5"/>
  <c r="AV61" i="5"/>
  <c r="AU61" i="5"/>
  <c r="AT61" i="5"/>
  <c r="AS61" i="5"/>
  <c r="AR61" i="5"/>
  <c r="AQ61" i="5"/>
  <c r="AP61" i="5"/>
  <c r="M18" i="20" s="1"/>
  <c r="AO61" i="5"/>
  <c r="AN61" i="5"/>
  <c r="L18" i="20" s="1"/>
  <c r="AM61" i="5"/>
  <c r="AL61" i="5"/>
  <c r="AK61" i="5"/>
  <c r="AJ61" i="5"/>
  <c r="AI61" i="5"/>
  <c r="AH61" i="5"/>
  <c r="AG61" i="5"/>
  <c r="AF61" i="5"/>
  <c r="J18" i="20" s="1"/>
  <c r="AE61" i="5"/>
  <c r="AD61" i="5"/>
  <c r="AC61" i="5"/>
  <c r="AB61" i="5"/>
  <c r="AA61" i="5"/>
  <c r="Z61" i="5"/>
  <c r="Y61" i="5"/>
  <c r="G18" i="20" s="1"/>
  <c r="X61" i="5"/>
  <c r="W61" i="5"/>
  <c r="V61" i="5"/>
  <c r="U61" i="5"/>
  <c r="T61" i="5"/>
  <c r="S61" i="5"/>
  <c r="R61" i="5"/>
  <c r="Q61" i="5"/>
  <c r="C18" i="20" s="1"/>
  <c r="P61" i="5"/>
  <c r="B18" i="20" s="1"/>
  <c r="O61" i="5"/>
  <c r="N61" i="5"/>
  <c r="S9" i="20"/>
  <c r="M9" i="20"/>
  <c r="E9" i="20"/>
  <c r="D9" i="20"/>
  <c r="BK61" i="4"/>
  <c r="BJ61" i="4"/>
  <c r="BI61" i="4"/>
  <c r="BH61" i="4"/>
  <c r="BG61" i="4"/>
  <c r="BF61" i="4"/>
  <c r="BE61" i="4"/>
  <c r="U24" i="20" s="1"/>
  <c r="BD61" i="4"/>
  <c r="T24" i="20" s="1"/>
  <c r="BC61" i="4"/>
  <c r="S24" i="20" s="1"/>
  <c r="BB61" i="4"/>
  <c r="R24" i="20" s="1"/>
  <c r="BA61" i="4"/>
  <c r="AZ61" i="4"/>
  <c r="Q24" i="20" s="1"/>
  <c r="AY61" i="4"/>
  <c r="P24" i="20" s="1"/>
  <c r="AX61" i="4"/>
  <c r="AW61" i="4"/>
  <c r="AV61" i="4"/>
  <c r="AU61" i="4"/>
  <c r="AT61" i="4"/>
  <c r="AS61" i="4"/>
  <c r="AR61" i="4"/>
  <c r="O24" i="20" s="1"/>
  <c r="AQ61" i="4"/>
  <c r="N24" i="20" s="1"/>
  <c r="AP61" i="4"/>
  <c r="AO61" i="4"/>
  <c r="AN61" i="4"/>
  <c r="AM61" i="4"/>
  <c r="M24" i="20" s="1"/>
  <c r="AL61" i="4"/>
  <c r="AK61" i="4"/>
  <c r="L24" i="20" s="1"/>
  <c r="AJ61" i="4"/>
  <c r="AI61" i="4"/>
  <c r="K24" i="20" s="1"/>
  <c r="AH61" i="4"/>
  <c r="AG61" i="4"/>
  <c r="AF61" i="4"/>
  <c r="AE61" i="4"/>
  <c r="AD61" i="4"/>
  <c r="AC61" i="4"/>
  <c r="J24" i="20" s="1"/>
  <c r="AB61" i="4"/>
  <c r="I24" i="20" s="1"/>
  <c r="AA61" i="4"/>
  <c r="Z61" i="4"/>
  <c r="Y61" i="4"/>
  <c r="X61" i="4"/>
  <c r="G24" i="20" s="1"/>
  <c r="W61" i="4"/>
  <c r="V61" i="4"/>
  <c r="U61" i="4"/>
  <c r="T61" i="4"/>
  <c r="S61" i="4"/>
  <c r="R61" i="4"/>
  <c r="Q61" i="4"/>
  <c r="P61" i="4"/>
  <c r="O61" i="4"/>
  <c r="B24" i="20" s="1"/>
  <c r="N61" i="4"/>
  <c r="M61" i="4"/>
  <c r="T22" i="20"/>
  <c r="S22" i="20"/>
  <c r="R22" i="20"/>
  <c r="M22" i="20"/>
  <c r="L22" i="20"/>
  <c r="J22" i="20"/>
  <c r="H22" i="20"/>
  <c r="G22" i="20"/>
  <c r="C22" i="20"/>
  <c r="B22" i="20"/>
  <c r="F61" i="2"/>
  <c r="E61" i="2"/>
  <c r="D11" i="20"/>
  <c r="I61" i="11"/>
  <c r="H61" i="11"/>
  <c r="G61" i="11"/>
  <c r="F61" i="11"/>
  <c r="E61" i="11"/>
  <c r="D61" i="11"/>
  <c r="C61" i="11"/>
  <c r="B61" i="11"/>
  <c r="H51" i="7"/>
  <c r="BS51" i="7" s="1"/>
  <c r="G51" i="7"/>
  <c r="BR51" i="7" s="1"/>
  <c r="E51" i="7"/>
  <c r="BP51" i="7" s="1"/>
  <c r="F51" i="7"/>
  <c r="BQ51" i="7" s="1"/>
  <c r="D51" i="7"/>
  <c r="BO51" i="7" s="1"/>
  <c r="C51" i="7"/>
  <c r="BN51" i="7" s="1"/>
  <c r="B51" i="7"/>
  <c r="BM51" i="7" s="1"/>
  <c r="H50" i="7"/>
  <c r="G50" i="7"/>
  <c r="E50" i="7"/>
  <c r="F50" i="7"/>
  <c r="D50" i="7"/>
  <c r="C50" i="7"/>
  <c r="B50" i="7"/>
  <c r="H49" i="7"/>
  <c r="BS49" i="7" s="1"/>
  <c r="G49" i="7"/>
  <c r="BR49" i="7" s="1"/>
  <c r="E49" i="7"/>
  <c r="BP49" i="7" s="1"/>
  <c r="F49" i="7"/>
  <c r="BQ49" i="7" s="1"/>
  <c r="D49" i="7"/>
  <c r="BO49" i="7" s="1"/>
  <c r="C49" i="7"/>
  <c r="BN49" i="7" s="1"/>
  <c r="B49" i="7"/>
  <c r="BM49" i="7" s="1"/>
  <c r="H51" i="6"/>
  <c r="G51" i="6"/>
  <c r="BR51" i="6" s="1"/>
  <c r="E51" i="6"/>
  <c r="F51" i="6"/>
  <c r="BQ51" i="6" s="1"/>
  <c r="D51" i="6"/>
  <c r="BO51" i="6" s="1"/>
  <c r="C51" i="6"/>
  <c r="BN51" i="6" s="1"/>
  <c r="H50" i="6"/>
  <c r="G50" i="6"/>
  <c r="E50" i="6"/>
  <c r="F50" i="6"/>
  <c r="D50" i="6"/>
  <c r="C50" i="6"/>
  <c r="H49" i="6"/>
  <c r="BS49" i="6" s="1"/>
  <c r="G49" i="6"/>
  <c r="E49" i="6"/>
  <c r="F49" i="6"/>
  <c r="D49" i="6"/>
  <c r="BO49" i="6" s="1"/>
  <c r="C49" i="6"/>
  <c r="BN49" i="6" s="1"/>
  <c r="B49" i="6"/>
  <c r="BM49" i="6" s="1"/>
  <c r="B51" i="6"/>
  <c r="B50" i="6"/>
  <c r="K61" i="5"/>
  <c r="J61" i="5"/>
  <c r="I61" i="5"/>
  <c r="H61" i="5"/>
  <c r="G61" i="5"/>
  <c r="E61" i="5"/>
  <c r="F61" i="5"/>
  <c r="D61" i="5"/>
  <c r="C61" i="5"/>
  <c r="B61" i="5"/>
  <c r="J61" i="4"/>
  <c r="I61" i="4"/>
  <c r="H61" i="4"/>
  <c r="G61" i="4"/>
  <c r="F61" i="4"/>
  <c r="D61" i="4"/>
  <c r="E61" i="4"/>
  <c r="C61" i="4"/>
  <c r="BO50" i="6" l="1"/>
  <c r="BS50" i="6"/>
  <c r="E7" i="20"/>
  <c r="E37" i="20" s="1"/>
  <c r="BP51" i="8"/>
  <c r="H7" i="20"/>
  <c r="H37" i="20" s="1"/>
  <c r="BQ51" i="8"/>
  <c r="T7" i="20"/>
  <c r="T37" i="20" s="1"/>
  <c r="BU51" i="8"/>
  <c r="BM50" i="7"/>
  <c r="BN50" i="7"/>
  <c r="BO50" i="7"/>
  <c r="BQ50" i="7"/>
  <c r="BR50" i="7"/>
  <c r="BS50" i="7"/>
  <c r="D30" i="20"/>
  <c r="BP50" i="7"/>
  <c r="H21" i="20"/>
  <c r="L38" i="20"/>
  <c r="B38" i="20"/>
  <c r="I38" i="20"/>
  <c r="O38" i="20"/>
  <c r="Q38" i="20"/>
  <c r="T38" i="20"/>
  <c r="J38" i="20"/>
  <c r="E38" i="20"/>
  <c r="K38" i="20"/>
  <c r="M38" i="20"/>
  <c r="M30" i="20"/>
  <c r="N38" i="20"/>
  <c r="P38" i="20"/>
  <c r="S38" i="20"/>
  <c r="C38" i="20"/>
  <c r="U38" i="20"/>
  <c r="H38" i="20"/>
  <c r="R38" i="20"/>
  <c r="R17" i="20"/>
  <c r="K17" i="20"/>
  <c r="C17" i="20"/>
  <c r="BP51" i="6"/>
  <c r="BR49" i="6"/>
  <c r="BN50" i="6"/>
  <c r="BQ50" i="6"/>
  <c r="BM51" i="6"/>
  <c r="BP49" i="6"/>
  <c r="BP50" i="6"/>
  <c r="BQ49" i="6"/>
  <c r="BM50" i="6"/>
  <c r="BR50" i="6"/>
  <c r="BS51" i="6"/>
  <c r="T36" i="20"/>
  <c r="B36" i="20"/>
  <c r="M36" i="20"/>
  <c r="S36" i="20"/>
  <c r="R36" i="20"/>
  <c r="J36" i="20"/>
  <c r="L36" i="20"/>
  <c r="U36" i="20"/>
  <c r="G36" i="20"/>
  <c r="I36" i="20"/>
  <c r="O36" i="20"/>
  <c r="K36" i="20"/>
  <c r="N36" i="20"/>
  <c r="P36" i="20"/>
  <c r="Q36" i="20"/>
  <c r="E24" i="20"/>
  <c r="H12" i="21"/>
  <c r="N17" i="20"/>
  <c r="P17" i="20"/>
  <c r="S17" i="20"/>
  <c r="S30" i="20" s="1"/>
  <c r="G17" i="20"/>
  <c r="J17" i="20"/>
  <c r="O17" i="20"/>
  <c r="Q17" i="20"/>
  <c r="B17" i="20"/>
  <c r="H11" i="21"/>
  <c r="B11" i="21"/>
  <c r="B21" i="21" s="1"/>
  <c r="E17" i="20"/>
  <c r="G11" i="21"/>
  <c r="G21" i="21" s="1"/>
  <c r="T17" i="20"/>
  <c r="D11" i="21"/>
  <c r="D21" i="21" s="1"/>
  <c r="I17" i="20"/>
  <c r="L17" i="20"/>
  <c r="E11" i="21"/>
  <c r="C11" i="21"/>
  <c r="C21" i="21" s="1"/>
  <c r="H17" i="20"/>
  <c r="C24" i="20"/>
  <c r="G8" i="20"/>
  <c r="BK61" i="10"/>
  <c r="C9" i="20"/>
  <c r="O9" i="20"/>
  <c r="Q9" i="20"/>
  <c r="T9" i="20"/>
  <c r="B9" i="20"/>
  <c r="F9" i="20"/>
  <c r="F30" i="20" s="1"/>
  <c r="J9" i="20"/>
  <c r="L9" i="20"/>
  <c r="U9" i="20"/>
  <c r="I9" i="20"/>
  <c r="K9" i="20"/>
  <c r="N9" i="20"/>
  <c r="P9" i="20"/>
  <c r="G9" i="20"/>
  <c r="H9" i="20"/>
  <c r="R9" i="20"/>
  <c r="I22" i="20"/>
  <c r="Q22" i="20"/>
  <c r="P22" i="20"/>
  <c r="E22" i="20"/>
  <c r="O22" i="20"/>
  <c r="K22" i="20"/>
  <c r="N22" i="20"/>
  <c r="U22" i="20"/>
  <c r="N18" i="20"/>
  <c r="H18" i="20"/>
  <c r="K18" i="20"/>
  <c r="P18" i="20"/>
  <c r="U18" i="20"/>
  <c r="E18" i="20"/>
  <c r="I18" i="20"/>
  <c r="O18" i="20"/>
  <c r="Q18" i="20"/>
  <c r="T18" i="20"/>
  <c r="BF62" i="1"/>
  <c r="U30" i="20" l="1"/>
  <c r="I30" i="20"/>
  <c r="T30" i="20"/>
  <c r="E30" i="20"/>
  <c r="Q30" i="20"/>
  <c r="J30" i="20"/>
  <c r="N30" i="20"/>
  <c r="C30" i="20"/>
  <c r="R30" i="20"/>
  <c r="L30" i="20"/>
  <c r="B30" i="20"/>
  <c r="O30" i="20"/>
  <c r="P30" i="20"/>
  <c r="K30" i="20"/>
  <c r="H30" i="20"/>
  <c r="G38" i="20"/>
  <c r="G30" i="20"/>
  <c r="C36" i="20"/>
  <c r="E36" i="20"/>
  <c r="H21" i="21"/>
  <c r="F11" i="21"/>
  <c r="F21" i="21" s="1"/>
  <c r="E21" i="21"/>
  <c r="D29" i="20"/>
  <c r="C29" i="20"/>
  <c r="S29" i="20"/>
  <c r="J29" i="20"/>
  <c r="R29" i="20"/>
  <c r="L29" i="20"/>
  <c r="B29" i="20"/>
  <c r="M29" i="20"/>
  <c r="F29" i="20"/>
  <c r="T29" i="20"/>
  <c r="O29" i="20"/>
  <c r="G29" i="20"/>
  <c r="P29" i="20"/>
  <c r="Q29" i="20"/>
  <c r="N29" i="20"/>
  <c r="U29" i="20"/>
  <c r="K29" i="20"/>
  <c r="H29" i="20"/>
  <c r="E29" i="20"/>
  <c r="I29" i="20"/>
  <c r="D40" i="20"/>
  <c r="I40" i="20"/>
  <c r="P40" i="20"/>
  <c r="O40" i="20"/>
  <c r="E40" i="20"/>
  <c r="H40" i="20"/>
  <c r="B40" i="20"/>
  <c r="R40" i="20"/>
  <c r="J40" i="20"/>
  <c r="S40" i="20"/>
  <c r="F40" i="20"/>
  <c r="M40" i="20"/>
  <c r="T40" i="20"/>
  <c r="N40" i="20"/>
  <c r="L40" i="20"/>
  <c r="K40" i="20"/>
  <c r="U40" i="20"/>
  <c r="Q40" i="20"/>
  <c r="C40" i="20"/>
  <c r="G40" i="20"/>
</calcChain>
</file>

<file path=xl/connections.xml><?xml version="1.0" encoding="utf-8"?>
<connections xmlns="http://schemas.openxmlformats.org/spreadsheetml/2006/main">
  <connection id="1" name="2011ea_v6_11f_12US2_cbo5_soa_ag_state" type="6" refreshedVersion="3" background="1" saveData="1">
    <textPr codePage="437" sourceFile="C:\Users\jbeidler\Desktop\Work (local)\2011NEI summaries\Annual state post-smoke\2011ea_v6_11f_12US2_cbo5_soa_ag_state.txt" semicolon="1">
      <textFields count="3">
        <textField/>
        <textField/>
        <textField/>
      </textFields>
    </textPr>
  </connection>
  <connection id="2" name="annual_2011_draft_ptfire_12US2_cbo5_soa" type="6" refreshedVersion="3" background="1" saveData="1">
    <textPr codePage="437" sourceFile="C:\Users\jbeidler\Desktop\Work (local)\2011NEI summaries\Annual state post-smoke\annual_2011_draft_ptfire_12US2_cbo5_soa.txt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annual_2011ea_v6_11f_afdust_12US2_cmaq_cb05_soa_state" type="6" refreshedVersion="3" background="1" saveData="1">
    <textPr codePage="437" sourceFile="C:\Users\jbeidler\Desktop\Work (local)\2011NEI summaries\Annual state post-smoke\annual_2011ea_v6_11f_afdust_12US2_cmaq_cb05_soa_state.txt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annual_2011ea_v6_11f_c1c2rail_12US2_cbo5_soa_state" type="6" refreshedVersion="3" background="1" saveData="1">
    <textPr codePage="437" sourceFile="C:\Users\jbeidler\Desktop\Work (local)\2011NEI summaries\Annual state post-smoke\annual_2011ea_v6_11f_c1c2rail_12US2_cbo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annual_2011ea_v6_11f_c3marine_12US2_cbo5_soa_state" type="6" refreshedVersion="3" background="1" saveData="1">
    <textPr codePage="437" sourceFile="C:\Users\jbeidler\Desktop\Work (local)\2011NEI summaries\Annual state post-smoke\annual_2011ea_v6_11f_c3marine_12US2_cbo5_soa_state.txt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annual_2011ea_v6_11f_nonpt_12US2_cbo5_soa_state" type="6" refreshedVersion="3" background="1" saveData="1">
    <textPr codePage="437" sourceFile="C:\Users\jbeidler\Desktop\Work (local)\2011NEI summaries\Annual state post-smoke\annual_2011ea_v6_11f_nonpt_12US2_cbo5_soa_state.txt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annual_2011ea_v6_11f_nonroad_12US2_cbo5_soa_state" type="6" refreshedVersion="3" background="1" saveData="1">
    <textPr codePage="437" sourceFile="C:\Users\jbeidler\Desktop\Work (local)\2011NEI summaries\Annual state post-smoke\annual_2011ea_v6_11f_nonroad_12US2_cbo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annual_2011ea_v6_11f_othar_12US2_cmaq_cb05_soa_state" type="6" refreshedVersion="3" background="1" saveData="1">
    <textPr codePage="437" sourceFile="C:\Users\jbeidler\Desktop\Work (local)\2011NEI summaries\Annual state post-smoke\annual_2011ea_v6_11f_othar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annual_2011ea_v6_11f_othon_12US2_cmaq_cb05_soa_state" type="6" refreshedVersion="3" background="1" saveData="1">
    <textPr codePage="437" sourceFile="C:\Users\jbeidler\Desktop\Work (local)\2011NEI summaries\Annual state post-smoke\annual_2011ea_v6_11f_othon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annual_2011ea_v6_11f_othpt_12US2_cmaq_cb05_soa_state" type="6" refreshedVersion="3" background="1" saveData="1">
    <textPr codePage="437" sourceFile="C:\Users\jbeidler\Desktop\Work (local)\2011NEI summaries\Annual state post-smoke\annual_2011ea_v6_11f_othpt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annual_2011ea_v6_11f_ptipm_12US2_cbo5_soa_state" type="6" refreshedVersion="3" background="1" saveData="1">
    <textPr codePage="437" sourceFile="C:\Users\jbeidler\Desktop\Work (local)\2011NEI summaries\Annual state post-smoke\annual_2011ea_v6_11f_ptipm_12US2_cbo5_soa_state.txt" semicolon="1">
      <textFields count="5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annual_2011ea_v6_11f_ptnonipm_12US2_cbo5_soa_state" type="6" refreshedVersion="3" background="1" saveData="1">
    <textPr codePage="437" sourceFile="C:\Users\jbeidler\Desktop\Work (local)\2011NEI summaries\Annual state post-smoke\annual_2011ea_v6_11f_ptnonipm_12US2_cbo5_soa_state.txt" comma="1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name="annual_2011ea_v6_11f_ptnonipm_12US2_cbo5_soa_state1" type="6" refreshedVersion="3" background="1" saveData="1">
    <textPr codePage="437" sourceFile="C:\Users\jbeidler\Desktop\Work (local)\2011NEI summaries\Annual state post-smoke\annual_2011ea_v6_11f_ptnonipm_12US2_cbo5_soa_state.txt" comma="1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name="annual_2011ea_v6_11f_rwc_12US2_cbo5_soa_state" type="6" refreshedVersion="3" background="1" saveData="1">
    <textPr codePage="437" sourceFile="C:\Users\jbeidler\Desktop\Work (local)\2011NEI summaries\Annual state post-smoke\annual_2011ea_v6_11f_rwc_12US2_cbo5_soa_state.txt" semicolon="1">
      <textFields count="5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name="rep_state_annual_onroad_rfl_RPD_2011ea_v6_11f_12US2" type="6" refreshedVersion="3" background="1" saveData="1">
    <textPr codePage="437" sourceFile="C:\Users\jbeidler\Desktop\Work (local)\2011NEI summaries\Annual state post-smoke\rep_state_annual_onroad_rfl_RPD_2011ea_v6_11f_12US2.txt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name="rep_state_annual_onroad_rfl_RPV_2011ea_v6_11f_12US2" type="6" refreshedVersion="3" background="1" saveData="1">
    <textPr codePage="437" sourceFile="C:\Users\jbeidler\Desktop\Work (local)\2011NEI summaries\Annual state post-smoke\rep_state_annual_onroad_rfl_RPV_2011ea_v6_11f_12US2.txt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name="rep_state_annual_onroad_RPD_2011ea_v6_11f_12US2" type="6" refreshedVersion="3" background="1" saveData="1">
    <textPr codePage="437" sourceFile="C:\Users\jbeidler\Desktop\Work (local)\2011NEI summaries\Annual state post-smoke\rep_state_annual_onroad_RPD_2011ea_v6_11f_12US2.txt" comma="1">
      <textFields count="9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name="rep_state_annual_onroad_RPP_2011ea_v6_11f_12US2" type="6" refreshedVersion="3" background="1" saveData="1">
    <textPr codePage="437" sourceFile="C:\Users\jbeidler\Desktop\Work (local)\2011NEI summaries\Annual state post-smoke\rep_state_annual_onroad_RPP_2011ea_v6_11f_12US2.txt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name="rep_state_annual_onroad_RPV_2011ea_v6_11f_12US2" type="6" refreshedVersion="3" background="1" saveData="1">
    <textPr codePage="437" sourceFile="C:\Users\jbeidler\Desktop\Work (local)\2011NEI summaries\Annual state post-smoke\rep_state_annual_onroad_RPV_2011ea_v6_11f_12US2.txt" comma="1">
      <textFields count="10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<sst xmlns="http://schemas.openxmlformats.org/spreadsheetml/2006/main" count="3833" uniqueCount="466">
  <si>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</si>
  <si>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</si>
  <si>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</si>
  <si>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</si>
  <si>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</si>
  <si>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</si>
  <si>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</si>
  <si>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</si>
  <si>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</si>
  <si>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</si>
  <si>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</si>
  <si>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</si>
  <si>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</si>
  <si>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</si>
  <si>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</si>
  <si>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</si>
  <si>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</si>
  <si>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</si>
  <si>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</si>
  <si>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</si>
  <si>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</si>
  <si>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</si>
  <si>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</si>
  <si>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</si>
  <si>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</si>
  <si>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</si>
  <si>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</si>
  <si>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</si>
  <si>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</si>
  <si>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</si>
  <si>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</si>
  <si>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</si>
  <si>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</si>
  <si>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</si>
  <si>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</si>
  <si>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</si>
  <si>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</si>
  <si>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</si>
  <si>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Pennsyvlania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</si>
  <si>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</si>
  <si>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</si>
  <si>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</si>
  <si>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</si>
  <si>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</si>
  <si>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</si>
  <si>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</si>
  <si>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</si>
  <si>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</si>
  <si>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</si>
  <si>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</si>
  <si>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</si>
  <si>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Tribal Data</t>
  </si>
  <si>
    <t>State</t>
  </si>
  <si>
    <t>PM2_5</t>
  </si>
  <si>
    <t>PM10</t>
  </si>
  <si>
    <t>Total</t>
  </si>
  <si>
    <t>CONUS Total</t>
  </si>
  <si>
    <t>NH3</t>
  </si>
  <si>
    <t>Puerto Rico</t>
  </si>
  <si>
    <t>CO</t>
  </si>
  <si>
    <t>NOX</t>
  </si>
  <si>
    <t>SO2</t>
  </si>
  <si>
    <t>VOC</t>
  </si>
  <si>
    <t>ACETALD</t>
  </si>
  <si>
    <t>BENZENE</t>
  </si>
  <si>
    <t>FORMALD</t>
  </si>
  <si>
    <t>CL</t>
  </si>
  <si>
    <t>HCL</t>
  </si>
  <si>
    <t>METHANOL</t>
  </si>
  <si>
    <t>Offshore to EEZ</t>
  </si>
  <si>
    <t>Non-US SECA C3</t>
  </si>
  <si>
    <t>Nova Scotia</t>
  </si>
  <si>
    <t>Ontario</t>
  </si>
  <si>
    <t>British Columbia</t>
  </si>
  <si>
    <t>Canada Total</t>
  </si>
  <si>
    <t>US Virgin Islands</t>
  </si>
  <si>
    <t xml:space="preserve">Newfoundland        </t>
  </si>
  <si>
    <t>Prince Edward Island</t>
  </si>
  <si>
    <t xml:space="preserve">Nova Scotia         </t>
  </si>
  <si>
    <t xml:space="preserve">New Brunswick       </t>
  </si>
  <si>
    <t xml:space="preserve">Quebec              </t>
  </si>
  <si>
    <t xml:space="preserve">Ontario             </t>
  </si>
  <si>
    <t xml:space="preserve">Manitoba            </t>
  </si>
  <si>
    <t xml:space="preserve">Saskatchewan        </t>
  </si>
  <si>
    <t xml:space="preserve">Alberta             </t>
  </si>
  <si>
    <t xml:space="preserve">British Columbia    </t>
  </si>
  <si>
    <t>Yukon</t>
  </si>
  <si>
    <t>N W Territories</t>
  </si>
  <si>
    <t>Nunavut</t>
  </si>
  <si>
    <t xml:space="preserve">Aguascalientes      </t>
  </si>
  <si>
    <t xml:space="preserve">Baja Calif Norte    </t>
  </si>
  <si>
    <t xml:space="preserve">Baja Calif Sur      </t>
  </si>
  <si>
    <t xml:space="preserve">Campeche            </t>
  </si>
  <si>
    <t xml:space="preserve">Coahuila            </t>
  </si>
  <si>
    <t xml:space="preserve">Colima              </t>
  </si>
  <si>
    <t xml:space="preserve">Chiapas             </t>
  </si>
  <si>
    <t xml:space="preserve">Chihuahua           </t>
  </si>
  <si>
    <t xml:space="preserve">Distrito Federal    </t>
  </si>
  <si>
    <t xml:space="preserve">Durango             </t>
  </si>
  <si>
    <t xml:space="preserve">Guanajuato          </t>
  </si>
  <si>
    <t xml:space="preserve">Guerrero            </t>
  </si>
  <si>
    <t xml:space="preserve">Hidalgo             </t>
  </si>
  <si>
    <t xml:space="preserve">Jalisco             </t>
  </si>
  <si>
    <t xml:space="preserve">Mexico              </t>
  </si>
  <si>
    <t xml:space="preserve">Michoacan           </t>
  </si>
  <si>
    <t xml:space="preserve">Morelos             </t>
  </si>
  <si>
    <t xml:space="preserve">Nayarit             </t>
  </si>
  <si>
    <t xml:space="preserve">Nuevo Leon          </t>
  </si>
  <si>
    <t xml:space="preserve">Oaxaca              </t>
  </si>
  <si>
    <t xml:space="preserve">Puebla              </t>
  </si>
  <si>
    <t xml:space="preserve">Queretaro           </t>
  </si>
  <si>
    <t xml:space="preserve">Quintana Roo        </t>
  </si>
  <si>
    <t xml:space="preserve">San Luis Potosi     </t>
  </si>
  <si>
    <t xml:space="preserve">Sinaloa             </t>
  </si>
  <si>
    <t xml:space="preserve">Sonora              </t>
  </si>
  <si>
    <t xml:space="preserve">Tabasco             </t>
  </si>
  <si>
    <t xml:space="preserve">Tamaulipas          </t>
  </si>
  <si>
    <t xml:space="preserve">Tlaxcala            </t>
  </si>
  <si>
    <t xml:space="preserve">Veracruz            </t>
  </si>
  <si>
    <t xml:space="preserve">Yucatan             </t>
  </si>
  <si>
    <t xml:space="preserve">Zacatecas           </t>
  </si>
  <si>
    <t>Newfoundland</t>
  </si>
  <si>
    <t>New Brunswick</t>
  </si>
  <si>
    <t>Quebec</t>
  </si>
  <si>
    <t>Manitoba</t>
  </si>
  <si>
    <t>Saskatchewan</t>
  </si>
  <si>
    <t>Alberta</t>
  </si>
  <si>
    <t>Mexico Total</t>
  </si>
  <si>
    <t>NH3_FERT</t>
  </si>
  <si>
    <t>Massachusetts</t>
  </si>
  <si>
    <t>Pennsylvania</t>
  </si>
  <si>
    <t>ALD2</t>
  </si>
  <si>
    <t>ALD2_PRIMARY</t>
  </si>
  <si>
    <t>ALDX</t>
  </si>
  <si>
    <t>CH4</t>
  </si>
  <si>
    <t>CL2</t>
  </si>
  <si>
    <t>ETH</t>
  </si>
  <si>
    <t>ETHA</t>
  </si>
  <si>
    <t>ETOH</t>
  </si>
  <si>
    <t>FORM</t>
  </si>
  <si>
    <t>FORM_PRIMARY</t>
  </si>
  <si>
    <t>HONO</t>
  </si>
  <si>
    <t>IOLE</t>
  </si>
  <si>
    <t>ISOP</t>
  </si>
  <si>
    <t>MEOH</t>
  </si>
  <si>
    <t>NO</t>
  </si>
  <si>
    <t>NO2</t>
  </si>
  <si>
    <t>NVOL</t>
  </si>
  <si>
    <t>OLE</t>
  </si>
  <si>
    <t>PAL</t>
  </si>
  <si>
    <t>PAR</t>
  </si>
  <si>
    <t>PCA</t>
  </si>
  <si>
    <t>PCL</t>
  </si>
  <si>
    <t>PEC</t>
  </si>
  <si>
    <t>PFE</t>
  </si>
  <si>
    <t>PH2O</t>
  </si>
  <si>
    <t>PK</t>
  </si>
  <si>
    <t>PMC</t>
  </si>
  <si>
    <t>PMFINE</t>
  </si>
  <si>
    <t>PMG</t>
  </si>
  <si>
    <t>PMN</t>
  </si>
  <si>
    <t>PMOTHR</t>
  </si>
  <si>
    <t>PNA</t>
  </si>
  <si>
    <t>PNCOM</t>
  </si>
  <si>
    <t>PNH4</t>
  </si>
  <si>
    <t>PNO3</t>
  </si>
  <si>
    <t>POC</t>
  </si>
  <si>
    <t>PSI</t>
  </si>
  <si>
    <t>PSO4</t>
  </si>
  <si>
    <t>PTI</t>
  </si>
  <si>
    <t>SULF</t>
  </si>
  <si>
    <t>TERP</t>
  </si>
  <si>
    <t>TOL</t>
  </si>
  <si>
    <t>UNK</t>
  </si>
  <si>
    <t>UNR</t>
  </si>
  <si>
    <t>VOC_INV</t>
  </si>
  <si>
    <t>XYL</t>
  </si>
  <si>
    <t>Virgin Islands</t>
  </si>
  <si>
    <t>State Name</t>
  </si>
  <si>
    <t>ACROLEIN</t>
  </si>
  <si>
    <t>BRK__PM25BRAKE</t>
  </si>
  <si>
    <t>BRK__PMC</t>
  </si>
  <si>
    <t>BUTADIENE13</t>
  </si>
  <si>
    <t>EPM__BENZENE</t>
  </si>
  <si>
    <t>EPM__ETOH</t>
  </si>
  <si>
    <t>EPM__NAPHTH</t>
  </si>
  <si>
    <t>EPM__NONHAPTOG</t>
  </si>
  <si>
    <t>EPM__VOC_INV</t>
  </si>
  <si>
    <t>EVP__BENZENE</t>
  </si>
  <si>
    <t>EVP__ETOH</t>
  </si>
  <si>
    <t>EVP__NAPHTH</t>
  </si>
  <si>
    <t>EVP__NONHAPTOG</t>
  </si>
  <si>
    <t>EVP__VOC_INV</t>
  </si>
  <si>
    <t>EXH__ACETALD</t>
  </si>
  <si>
    <t>EXH__ACROLEI</t>
  </si>
  <si>
    <t>EXH__BENZENE</t>
  </si>
  <si>
    <t>EXH__BUTADIE</t>
  </si>
  <si>
    <t>EXH__CO</t>
  </si>
  <si>
    <t>EXH__ETOH</t>
  </si>
  <si>
    <t>EXH__FORMALD</t>
  </si>
  <si>
    <t>EXH__HONO</t>
  </si>
  <si>
    <t>EXH__NAPHTH</t>
  </si>
  <si>
    <t>EXH__NH3</t>
  </si>
  <si>
    <t>EXH__NO</t>
  </si>
  <si>
    <t>EXH__NO2</t>
  </si>
  <si>
    <t>EXH__NONHAPTOG</t>
  </si>
  <si>
    <t>EXH__PEC</t>
  </si>
  <si>
    <t>EXH__PMC</t>
  </si>
  <si>
    <t>EXH__PMFINE</t>
  </si>
  <si>
    <t>EXH__PNO3</t>
  </si>
  <si>
    <t>EXH__POC</t>
  </si>
  <si>
    <t>EXH__PSO4</t>
  </si>
  <si>
    <t>EXH__SO2</t>
  </si>
  <si>
    <t>EXH__VOC_INV</t>
  </si>
  <si>
    <t>NAPHTHALENE</t>
  </si>
  <si>
    <t>TIR__PM25TIRE</t>
  </si>
  <si>
    <t>TIR__PMC</t>
  </si>
  <si>
    <t>EXT__ACETALD</t>
  </si>
  <si>
    <t>EXT__ACROLEI</t>
  </si>
  <si>
    <t>EXT__BENZENE</t>
  </si>
  <si>
    <t>EXT__BUTADIE</t>
  </si>
  <si>
    <t>EXT__CO</t>
  </si>
  <si>
    <t>EXT__ETOH</t>
  </si>
  <si>
    <t>EXT__FORMALD</t>
  </si>
  <si>
    <t>EXT__HONO</t>
  </si>
  <si>
    <t>EXT__NAPHTH</t>
  </si>
  <si>
    <t>EXT__NH3</t>
  </si>
  <si>
    <t>EXT__NO</t>
  </si>
  <si>
    <t>EXT__NO2</t>
  </si>
  <si>
    <t>EXT__NONHAPTOG</t>
  </si>
  <si>
    <t>EXT__PEC</t>
  </si>
  <si>
    <t>EXT__PMC</t>
  </si>
  <si>
    <t>EXT__PMFINE</t>
  </si>
  <si>
    <t>EXT__PNO3</t>
  </si>
  <si>
    <t>EXT__POC</t>
  </si>
  <si>
    <t>EXT__PSO4</t>
  </si>
  <si>
    <t>EXT__SO2</t>
  </si>
  <si>
    <t>EXT__VOC_INV</t>
  </si>
  <si>
    <t>RFL__BENZENE</t>
  </si>
  <si>
    <t>RFL__ETOH</t>
  </si>
  <si>
    <t>RFL__NAPHTH</t>
  </si>
  <si>
    <t>RFL__NONHAPTOG</t>
  </si>
  <si>
    <t>RFL__VOC_INV</t>
  </si>
  <si>
    <t>NW Territories</t>
  </si>
  <si>
    <t>Aguascalientes</t>
  </si>
  <si>
    <t>Baja Calif Norte</t>
  </si>
  <si>
    <t>Baja Calif Sur</t>
  </si>
  <si>
    <t>Campeche</t>
  </si>
  <si>
    <t>Coahuila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</si>
  <si>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</si>
  <si>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</si>
  <si>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</si>
  <si>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</si>
  <si>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</si>
  <si>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</si>
  <si>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</si>
  <si>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</si>
  <si>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</si>
  <si>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Mexico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</si>
  <si>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</si>
  <si>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</si>
  <si>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</si>
  <si>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</si>
  <si>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</si>
  <si>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</si>
  <si>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</si>
  <si>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</si>
  <si>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Potosi</t>
  </si>
  <si>
    <t>Sinaloa</t>
  </si>
  <si>
    <t>Sonora</t>
  </si>
  <si>
    <t>Tabasco</t>
  </si>
  <si>
    <t>Tamaulipas</t>
  </si>
  <si>
    <t>Tlaxcala</t>
  </si>
  <si>
    <t>Veracruz</t>
  </si>
  <si>
    <t>Yucatan</t>
  </si>
  <si>
    <t>Zacatecas</t>
  </si>
  <si>
    <t>HFLUX</t>
  </si>
  <si>
    <t>ag</t>
  </si>
  <si>
    <t>Sector</t>
  </si>
  <si>
    <t>afdust_adj</t>
  </si>
  <si>
    <t>c1c2rail</t>
  </si>
  <si>
    <t>c3marine</t>
  </si>
  <si>
    <t>nonpt</t>
  </si>
  <si>
    <t>nonroad</t>
  </si>
  <si>
    <t>onroad_adj</t>
  </si>
  <si>
    <t>onroad_rfl</t>
  </si>
  <si>
    <t>ptfire</t>
  </si>
  <si>
    <t>ptnonipm</t>
  </si>
  <si>
    <t>rwc</t>
  </si>
  <si>
    <t>sector</t>
  </si>
  <si>
    <t>othpt</t>
  </si>
  <si>
    <t>onroad RPD</t>
  </si>
  <si>
    <t>onroad RPP</t>
  </si>
  <si>
    <t>onroad RPV</t>
  </si>
  <si>
    <t>onroad_rfl_RPD</t>
  </si>
  <si>
    <t>onroad post-Calif adj</t>
  </si>
  <si>
    <t>othar</t>
  </si>
  <si>
    <t>othon</t>
  </si>
  <si>
    <t>afdust</t>
  </si>
  <si>
    <t>beis</t>
  </si>
  <si>
    <t>ocean_cl2</t>
  </si>
  <si>
    <t>SMOKE TOTAL</t>
  </si>
  <si>
    <t>US</t>
  </si>
  <si>
    <t>Low level totals (mrggrid)</t>
  </si>
  <si>
    <t>ptnonipm elevated</t>
  </si>
  <si>
    <t>c3marine elevated</t>
  </si>
  <si>
    <t>othpt elevated</t>
  </si>
  <si>
    <t>ptfire elevated</t>
  </si>
  <si>
    <t>Model-ready domain totals</t>
  </si>
  <si>
    <t>CHLORINE</t>
  </si>
  <si>
    <t># State</t>
  </si>
  <si>
    <t>state</t>
  </si>
  <si>
    <t>Offshore to EEZ*</t>
  </si>
  <si>
    <t>* - Offshore to EEZ includes both c3marine, and the offshore oil rigs/etc from the US point inventory</t>
  </si>
  <si>
    <t>VOC**</t>
  </si>
  <si>
    <t>** - does not include pre-speciated inventory VOC in Canada</t>
  </si>
  <si>
    <t>PM10_Primar</t>
  </si>
  <si>
    <t>PM2_5_Prima</t>
  </si>
  <si>
    <t>FIPS</t>
  </si>
  <si>
    <t>pt_oilgas elevated</t>
  </si>
  <si>
    <t>pt_oilgas</t>
  </si>
  <si>
    <t>Tribal</t>
  </si>
  <si>
    <t>EEZ Offshore</t>
  </si>
  <si>
    <t>Totals</t>
  </si>
  <si>
    <t>ptegu_pk elevated</t>
  </si>
  <si>
    <t>ptegu elevated</t>
  </si>
  <si>
    <t>ptegu</t>
  </si>
  <si>
    <t>ptegu_pk</t>
  </si>
  <si>
    <t>np_oilgas</t>
  </si>
  <si>
    <t>Domain Total</t>
  </si>
  <si>
    <t>NON-Conus</t>
  </si>
  <si>
    <t>SESQ</t>
  </si>
  <si>
    <t>NR</t>
  </si>
  <si>
    <t>Offshore</t>
  </si>
  <si>
    <t>Eastern State</t>
  </si>
  <si>
    <t>X</t>
  </si>
  <si>
    <t>Eastern State Total</t>
  </si>
  <si>
    <t>Eastern States Total</t>
  </si>
  <si>
    <t>Esatern States</t>
  </si>
  <si>
    <t>Eastern US Total</t>
  </si>
  <si>
    <t xml:space="preserve">CONUS </t>
  </si>
  <si>
    <t>Avg molecular wt:</t>
  </si>
  <si>
    <t>Continental US Totals</t>
  </si>
  <si>
    <t>Inventory</t>
  </si>
  <si>
    <t>Biogenics computed with BEIS v3.14 within SMOKE v3.5</t>
  </si>
  <si>
    <t>Reduction</t>
  </si>
  <si>
    <t>Overall totals are provided for both the continental US ("CONUS") and the eastern states.</t>
  </si>
  <si>
    <t>Emissions are computed for each modeling sector and summarized.</t>
  </si>
  <si>
    <t>Inventory, including nonUS c3</t>
  </si>
  <si>
    <t>ag - agricultural ammonia emissions</t>
  </si>
  <si>
    <t>biogenics - emissions from natural sources</t>
  </si>
  <si>
    <t>c1c2rail - C1 and C2 commerical marine emissions plus railroad emissions</t>
  </si>
  <si>
    <t>c3marine - C3 marine (ocean going vessel ) emissions</t>
  </si>
  <si>
    <t>nonpt - nonpoint (county-level) not included in other sectors</t>
  </si>
  <si>
    <t>nonroad - mobile source emissions from off-road equipment</t>
  </si>
  <si>
    <t>onroad_rfl - refueling emissions from onroad vehicles</t>
  </si>
  <si>
    <t>othar - Non-US area sources</t>
  </si>
  <si>
    <t>othon - Non-US onroad sources</t>
  </si>
  <si>
    <t>onhpt - Non-US point sources</t>
  </si>
  <si>
    <t>ptfire - Point source wild and prescribed fire emissions</t>
  </si>
  <si>
    <t>ptegu_pk - Emissions from specific EGU peaking units</t>
  </si>
  <si>
    <t>ptegu - Emissions from EGUs not specifically designated as peaking</t>
  </si>
  <si>
    <t>ptnonipm - Point source emissions not included in ptegu_pk, ptegu, or pt_oilgas</t>
  </si>
  <si>
    <t>np_oilgas - oil and gas emissions from nonpoint sources</t>
  </si>
  <si>
    <t>pt_oilgas - oil and gas emissions from point sources</t>
  </si>
  <si>
    <t>rwc - residential wood combustion emissions</t>
  </si>
  <si>
    <t>afdust/afdust_adj - area fugitive dust emissions; afdust_adj are the emissions after metorological and land use adjustments</t>
  </si>
  <si>
    <t>onroad (plus RPD/RPV/RPP) - mobile source emissions on roads; onroad_RPD, onroad_RPV, and onroad_RPP are specific subcategories based on the type of activity data used</t>
  </si>
  <si>
    <t>This file contains national and state level emissions modeling sector total emissions by inventory pollutant and for air quality model species output from SMOKE</t>
  </si>
  <si>
    <t xml:space="preserve">Modeling sector descriptions: </t>
  </si>
  <si>
    <t>Elemental Carbon</t>
  </si>
  <si>
    <t>Sulfate</t>
  </si>
  <si>
    <t>Nitrate</t>
  </si>
  <si>
    <t>Primary organic carbon</t>
  </si>
  <si>
    <t>Primary un-speciated fine PM</t>
  </si>
  <si>
    <t>Chloride</t>
  </si>
  <si>
    <t>Ammonium</t>
  </si>
  <si>
    <t>Aluminum</t>
  </si>
  <si>
    <t>Calcium</t>
  </si>
  <si>
    <t>Iron</t>
  </si>
  <si>
    <t>Silicon</t>
  </si>
  <si>
    <t>Titanium</t>
  </si>
  <si>
    <t>Magnesium</t>
  </si>
  <si>
    <t>Potassium</t>
  </si>
  <si>
    <t>Manganese</t>
  </si>
  <si>
    <t>Water</t>
  </si>
  <si>
    <t>Sodium</t>
  </si>
  <si>
    <t>Primary non-carbon organic mass</t>
  </si>
  <si>
    <t>Benzene</t>
  </si>
  <si>
    <t>Carbon Monoxide</t>
  </si>
  <si>
    <t>Ammonia</t>
  </si>
  <si>
    <t>Ammonia from Fertilizer</t>
  </si>
  <si>
    <t>Sulfur Dioxide</t>
  </si>
  <si>
    <t>Toluene</t>
  </si>
  <si>
    <t>Inventory total unspeciated Volitile Organic Compounds</t>
  </si>
  <si>
    <t>Xylenes (mixed isomers)</t>
  </si>
  <si>
    <t>Nitrous acid</t>
  </si>
  <si>
    <t>Ethanol</t>
  </si>
  <si>
    <t>Lumped terpene species</t>
  </si>
  <si>
    <t>Higher aldehyde species</t>
  </si>
  <si>
    <t>Acetaldehyde</t>
  </si>
  <si>
    <t>Internal olefin species</t>
  </si>
  <si>
    <t>Ethane</t>
  </si>
  <si>
    <t>Ethene</t>
  </si>
  <si>
    <t>Formaldehyde</t>
  </si>
  <si>
    <t>Primary Formaldehyde</t>
  </si>
  <si>
    <t>Isoprene</t>
  </si>
  <si>
    <t>Methanol</t>
  </si>
  <si>
    <t>Nitric oxide</t>
  </si>
  <si>
    <t>Nitrogen dioxide</t>
  </si>
  <si>
    <t>Terminal olefin carbon bond</t>
  </si>
  <si>
    <t>Paraffin carbon bond</t>
  </si>
  <si>
    <t>Coarse Particulates</t>
  </si>
  <si>
    <t>Fine Particulates</t>
  </si>
  <si>
    <t>Sulfuric acid gas</t>
  </si>
  <si>
    <t>Naphthalene</t>
  </si>
  <si>
    <t>1,3-butadiene</t>
  </si>
  <si>
    <t>Methane</t>
  </si>
  <si>
    <t>Chlorine</t>
  </si>
  <si>
    <t>Nonreactive</t>
  </si>
  <si>
    <t>Nonvolatile</t>
  </si>
  <si>
    <t>Unknown VOC</t>
  </si>
  <si>
    <t>Unreactive VOC</t>
  </si>
  <si>
    <t xml:space="preserve">Hydrochloric acid </t>
  </si>
  <si>
    <t xml:space="preserve">Primary Acetaldehyde                   </t>
  </si>
  <si>
    <t>Acrolein</t>
  </si>
  <si>
    <t>Sequiterpenes</t>
  </si>
  <si>
    <t>CMAQ Emission Species</t>
  </si>
  <si>
    <t xml:space="preserve"> PM10           </t>
  </si>
  <si>
    <t xml:space="preserve"> PM2_5          </t>
  </si>
  <si>
    <t>Difference</t>
  </si>
  <si>
    <t>Inventory State Totals do not include Biogenics. Afdust is post-adjusted</t>
  </si>
  <si>
    <t>Afdust emissions are adjusted. Does not include tribal data.</t>
  </si>
  <si>
    <t>onroad_rfl_RPV</t>
  </si>
  <si>
    <t>SMOKE (2018ef_v6_11g)</t>
  </si>
  <si>
    <t>SMOKE (2018ef_v6_11g inc. catx_adj)</t>
  </si>
  <si>
    <t>APU__ACETALD</t>
  </si>
  <si>
    <t>APU__ACROLEI</t>
  </si>
  <si>
    <t>APU__BENZENE</t>
  </si>
  <si>
    <t>APU__BUTADIE</t>
  </si>
  <si>
    <t>APU__CO</t>
  </si>
  <si>
    <t>APU__ETOH</t>
  </si>
  <si>
    <t>APU__FORMALD</t>
  </si>
  <si>
    <t>APU__HONO</t>
  </si>
  <si>
    <t>APU__NAPHTH</t>
  </si>
  <si>
    <t>APU__NH3</t>
  </si>
  <si>
    <t>APU__NO</t>
  </si>
  <si>
    <t>APU__NO2</t>
  </si>
  <si>
    <t>APU__NONHAPTOG</t>
  </si>
  <si>
    <t>APU__PEC</t>
  </si>
  <si>
    <t>APU__PMC</t>
  </si>
  <si>
    <t>APU__PMFINE</t>
  </si>
  <si>
    <t>APU__PNO3</t>
  </si>
  <si>
    <t>APU__POC</t>
  </si>
  <si>
    <t>APU__PSO4</t>
  </si>
  <si>
    <t>APU__SO2</t>
  </si>
  <si>
    <t>APU__VOC_INV</t>
  </si>
  <si>
    <t>SMOKE (2018ef_v6_11g inc. CA/TX adj)</t>
  </si>
  <si>
    <t>Inventory (2018ef, inc. biomass updates)</t>
  </si>
  <si>
    <t>SMOKE unadjusted (2018ef_v6_11g)</t>
  </si>
  <si>
    <t># FIPS</t>
  </si>
  <si>
    <t>SMOKE adjusted (2018ef_v6_11g)</t>
  </si>
  <si>
    <t>2018ef_v6_11g case CAPs by sector from EMF/inventory summaries - CONUS Totals</t>
  </si>
  <si>
    <t>TOTAL</t>
  </si>
  <si>
    <t>onroad + onroad_catx_adj</t>
  </si>
  <si>
    <t>SMOKE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</si>
</sst>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name val="Arial"/>
      <family val="2"/>
    </font>
    <font>
      <sz val="8"/>
      <name val="Arial"/>
      <family val="2"/>
    </font>
    <font>
      <sz val="10"/>
      <color theme="0" tint="-0.14999847407452621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7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3" fontId="16" fillId="0" borderId="0" xfId="0" applyNumberFormat="1" applyFont="1"/>
    <xf numFmtId="0" fontId="16" fillId="0" borderId="0" xfId="0" applyFont="1"/>
    <xf numFmtId="0" fontId="22" fillId="0" borderId="0" xfId="42" applyFont="1" applyFill="1" applyBorder="1"/>
    <xf numFmtId="3" fontId="23" fillId="0" borderId="0" xfId="42" applyNumberFormat="1" applyFont="1" applyFill="1" applyBorder="1"/>
    <xf numFmtId="0" fontId="18" fillId="0" borderId="10" xfId="42" applyFill="1" applyBorder="1"/>
    <xf numFmtId="0" fontId="0" fillId="0" borderId="0" xfId="0"/>
    <xf numFmtId="0" fontId="0" fillId="0" borderId="0" xfId="0" applyFont="1" applyFill="1" applyBorder="1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 applyFill="1"/>
    <xf numFmtId="0" fontId="18" fillId="0" borderId="0" xfId="46"/>
    <xf numFmtId="0" fontId="20" fillId="0" borderId="0" xfId="46" applyFont="1" applyFill="1"/>
    <xf numFmtId="0" fontId="0" fillId="0" borderId="0" xfId="0"/>
    <xf numFmtId="0" fontId="0" fillId="0" borderId="0" xfId="0"/>
    <xf numFmtId="0" fontId="0" fillId="0" borderId="0" xfId="0"/>
    <xf numFmtId="0" fontId="0" fillId="33" borderId="0" xfId="0" applyFont="1" applyFill="1"/>
    <xf numFmtId="0" fontId="0" fillId="0" borderId="10" xfId="0" applyFont="1" applyFill="1" applyBorder="1"/>
    <xf numFmtId="0" fontId="0" fillId="0" borderId="0" xfId="0"/>
    <xf numFmtId="0" fontId="0" fillId="0" borderId="10" xfId="0" applyBorder="1"/>
    <xf numFmtId="0" fontId="18" fillId="0" borderId="10" xfId="42" applyFont="1" applyFill="1" applyBorder="1"/>
    <xf numFmtId="0" fontId="0" fillId="0" borderId="0" xfId="0"/>
    <xf numFmtId="3" fontId="18" fillId="0" borderId="10" xfId="42" applyNumberFormat="1" applyFill="1" applyBorder="1"/>
    <xf numFmtId="0" fontId="0" fillId="0" borderId="0" xfId="0"/>
    <xf numFmtId="0" fontId="18" fillId="0" borderId="0" xfId="42" applyFont="1" applyFill="1"/>
    <xf numFmtId="3" fontId="18" fillId="0" borderId="0" xfId="42" applyNumberFormat="1" applyFont="1" applyFill="1"/>
    <xf numFmtId="0" fontId="18" fillId="0" borderId="0" xfId="42" applyFont="1" applyFill="1"/>
    <xf numFmtId="0" fontId="20" fillId="0" borderId="0" xfId="42" applyFont="1" applyFill="1"/>
    <xf numFmtId="3" fontId="18" fillId="0" borderId="0" xfId="42" applyNumberFormat="1" applyFill="1"/>
    <xf numFmtId="164" fontId="0" fillId="0" borderId="0" xfId="0" applyNumberFormat="1"/>
    <xf numFmtId="164" fontId="16" fillId="0" borderId="0" xfId="0" applyNumberFormat="1" applyFont="1"/>
    <xf numFmtId="0" fontId="0" fillId="0" borderId="0" xfId="0" applyFill="1" applyBorder="1"/>
    <xf numFmtId="3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3" fontId="0" fillId="0" borderId="0" xfId="0" applyNumberFormat="1" applyFont="1"/>
    <xf numFmtId="0" fontId="24" fillId="0" borderId="0" xfId="0" applyFont="1"/>
    <xf numFmtId="3" fontId="25" fillId="0" borderId="0" xfId="0" applyNumberFormat="1" applyFont="1"/>
    <xf numFmtId="0" fontId="25" fillId="0" borderId="0" xfId="0" applyFont="1"/>
    <xf numFmtId="3" fontId="26" fillId="0" borderId="0" xfId="0" applyNumberFormat="1" applyFont="1"/>
    <xf numFmtId="3" fontId="26" fillId="0" borderId="0" xfId="0" applyNumberFormat="1" applyFont="1" applyFill="1"/>
    <xf numFmtId="3" fontId="0" fillId="0" borderId="0" xfId="0" applyNumberFormat="1" applyFont="1" applyFill="1"/>
    <xf numFmtId="4" fontId="0" fillId="0" borderId="0" xfId="0" applyNumberFormat="1" applyFont="1"/>
    <xf numFmtId="0" fontId="0" fillId="0" borderId="0" xfId="0" applyFont="1"/>
    <xf numFmtId="3" fontId="20" fillId="0" borderId="0" xfId="0" applyNumberFormat="1" applyFont="1"/>
    <xf numFmtId="3" fontId="0" fillId="0" borderId="0" xfId="0" applyNumberFormat="1" applyFill="1"/>
    <xf numFmtId="0" fontId="0" fillId="0" borderId="0" xfId="0" applyNumberFormat="1"/>
    <xf numFmtId="0" fontId="27" fillId="0" borderId="0" xfId="42" applyFont="1" applyFill="1"/>
    <xf numFmtId="0" fontId="18" fillId="0" borderId="0" xfId="42" applyFill="1" applyBorder="1"/>
    <xf numFmtId="3" fontId="0" fillId="0" borderId="10" xfId="0" applyNumberFormat="1" applyBorder="1"/>
    <xf numFmtId="3" fontId="0" fillId="0" borderId="0" xfId="0" applyNumberFormat="1" applyBorder="1"/>
    <xf numFmtId="3" fontId="18" fillId="0" borderId="0" xfId="46" applyNumberFormat="1"/>
    <xf numFmtId="3" fontId="20" fillId="0" borderId="0" xfId="46" applyNumberFormat="1" applyFont="1" applyFill="1"/>
    <xf numFmtId="3" fontId="28" fillId="0" borderId="0" xfId="0" applyNumberFormat="1" applyFont="1"/>
    <xf numFmtId="43" fontId="0" fillId="0" borderId="0" xfId="74" applyFont="1"/>
    <xf numFmtId="0" fontId="19" fillId="0" borderId="0" xfId="47"/>
    <xf numFmtId="3" fontId="28" fillId="0" borderId="0" xfId="47" applyNumberFormat="1" applyFont="1"/>
    <xf numFmtId="43" fontId="0" fillId="0" borderId="0" xfId="0" applyNumberFormat="1"/>
    <xf numFmtId="0" fontId="20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9" fillId="0" borderId="0" xfId="0" applyFont="1"/>
    <xf numFmtId="3" fontId="30" fillId="0" borderId="0" xfId="0" applyNumberFormat="1" applyFont="1"/>
    <xf numFmtId="0" fontId="31" fillId="0" borderId="0" xfId="0" applyFont="1"/>
    <xf numFmtId="3" fontId="32" fillId="0" borderId="0" xfId="0" applyNumberFormat="1" applyFont="1"/>
    <xf numFmtId="0" fontId="33" fillId="0" borderId="0" xfId="0" applyFont="1"/>
    <xf numFmtId="0" fontId="16" fillId="0" borderId="0" xfId="0" applyFont="1" applyAlignment="1">
      <alignment horizontal="center"/>
    </xf>
    <xf numFmtId="4" fontId="16" fillId="0" borderId="0" xfId="0" applyNumberFormat="1" applyFont="1"/>
  </cellXfs>
  <cellStyles count="75">
    <cellStyle name="20% - Accent1" xfId="19" builtinId="30" customBuiltin="1"/>
    <cellStyle name="20% - Accent1 2" xfId="53"/>
    <cellStyle name="20% - Accent2" xfId="23" builtinId="34" customBuiltin="1"/>
    <cellStyle name="20% - Accent2 2" xfId="54"/>
    <cellStyle name="20% - Accent3" xfId="27" builtinId="38" customBuiltin="1"/>
    <cellStyle name="20% - Accent3 2" xfId="55"/>
    <cellStyle name="20% - Accent4" xfId="31" builtinId="42" customBuiltin="1"/>
    <cellStyle name="20% - Accent4 2" xfId="56"/>
    <cellStyle name="20% - Accent5" xfId="35" builtinId="46" customBuiltin="1"/>
    <cellStyle name="20% - Accent5 2" xfId="57"/>
    <cellStyle name="20% - Accent6" xfId="39" builtinId="50" customBuiltin="1"/>
    <cellStyle name="20% - Accent6 2" xfId="58"/>
    <cellStyle name="40% - Accent1" xfId="20" builtinId="31" customBuiltin="1"/>
    <cellStyle name="40% - Accent1 2" xfId="59"/>
    <cellStyle name="40% - Accent2" xfId="24" builtinId="35" customBuiltin="1"/>
    <cellStyle name="40% - Accent2 2" xfId="60"/>
    <cellStyle name="40% - Accent3" xfId="28" builtinId="39" customBuiltin="1"/>
    <cellStyle name="40% - Accent3 2" xfId="61"/>
    <cellStyle name="40% - Accent4" xfId="32" builtinId="43" customBuiltin="1"/>
    <cellStyle name="40% - Accent4 2" xfId="62"/>
    <cellStyle name="40% - Accent5" xfId="36" builtinId="47" customBuiltin="1"/>
    <cellStyle name="40% - Accent5 2" xfId="63"/>
    <cellStyle name="40% - Accent6" xfId="40" builtinId="51" customBuiltin="1"/>
    <cellStyle name="40% - Accent6 2" xfId="64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74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2 2" xfId="45"/>
    <cellStyle name="Normal 3" xfId="43"/>
    <cellStyle name="Normal 4" xfId="47"/>
    <cellStyle name="Normal 5" xfId="48"/>
    <cellStyle name="Normal 5 2" xfId="51"/>
    <cellStyle name="Normal 5 2 2" xfId="65"/>
    <cellStyle name="Normal 5 3" xfId="52"/>
    <cellStyle name="Normal 5 3 2" xfId="66"/>
    <cellStyle name="Normal 5 4" xfId="67"/>
    <cellStyle name="Normal 6" xfId="68"/>
    <cellStyle name="Normal 7" xfId="69"/>
    <cellStyle name="Normal 8" xfId="46"/>
    <cellStyle name="Note" xfId="15" builtinId="10" customBuiltin="1"/>
    <cellStyle name="Note 2" xfId="50"/>
    <cellStyle name="Note 2 2" xfId="70"/>
    <cellStyle name="Note 3" xfId="49"/>
    <cellStyle name="Note 3 2" xfId="71"/>
    <cellStyle name="Note 4" xfId="72"/>
    <cellStyle name="Output" xfId="10" builtinId="21" customBuiltin="1"/>
    <cellStyle name="Percent 2" xfId="73"/>
    <cellStyle name="Percent 3" xfId="44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nnual_2011ea_v6_11f_afdust_12US2_cmaq_cb05_soa_state" connectionId="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rep_state_annual_onroad_rfl_RPD_2011ea_v6_11f_12US2_1" connectionId="15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rep_state_annual_onroad_rfl_RPV_2011ea_v6_11f_12US2" connectionId="16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annual_2011ea_v6_11f_othar_12US2_cmaq_cb05_soa_state" connectionId="8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annual_2011ea_v6_11f_othon_12US2_cmaq_cb05_soa_state" connectionId="9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annual_2011ea_v6_11f_othpt_12US2_cmaq_cb05_soa_state" connectionId="10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annual_2011_draft_ptfire_12US2_cbo5_soa" connectionId="2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annual_2011ea_v6_11f_ptipm_12US2_cbo5_soa_state" connectionId="11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annual_2011ea_v6_11f_ptnonipm_12US2_cbo5_soa_state" connectionId="12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annual_2011ea_v6_11f_ptnonipm_12US2_cbo5_soa_state" connectionId="13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annual_2011ea_v6_11f_rwc_12US2_cbo5_soa_state" connectionId="1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2011ea_v6_11f_12US2_cbo5_soa_ag_state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nnual_2011ea_v6_11f_c1c2rail_12US2_cbo5_soa_state" connectionId="4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nual_2011ea_v6_11f_c3marine_12US2_cbo5_soa_state" connectionId="5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nual_2011ea_v6_11f_nonpt_12US2_cbo5_soa_state" connectionId="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nual_2011ea_v6_11f_nonroad_12US2_cbo5_soa_state" connectionId="7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rep_state_annual_onroad_RPD_2011ea_v6_11f_12US2" connectionId="17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rep_state_annual_onroad_RPP_2011ea_v6_11f_12US2" connectionId="18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rep_state_annual_onroad_RPV_2011ea_v6_11f_12US2" connectionId="19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9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3"/>
  <sheetViews>
    <sheetView workbookViewId="0"/>
  </sheetViews>
  <sheetFormatPr defaultRowHeight="15" x14ac:dyDescent="0.25"/>
  <cols>
    <col min="1" max="1" width="16" customWidth="1"/>
  </cols>
  <sheetData>
    <row r="1" spans="1:1" x14ac:dyDescent="0.25">
      <c r="A1" s="35" t="s">
        <v>368</v>
      </c>
    </row>
    <row r="2" spans="1:1" s="35" customFormat="1" x14ac:dyDescent="0.25">
      <c r="A2" s="35" t="s">
        <v>346</v>
      </c>
    </row>
    <row r="3" spans="1:1" s="35" customFormat="1" x14ac:dyDescent="0.25">
      <c r="A3" s="35" t="s">
        <v>347</v>
      </c>
    </row>
    <row r="5" spans="1:1" x14ac:dyDescent="0.25">
      <c r="A5" s="2" t="s">
        <v>369</v>
      </c>
    </row>
    <row r="6" spans="1:1" ht="15.75" x14ac:dyDescent="0.25">
      <c r="A6" s="64" t="s">
        <v>349</v>
      </c>
    </row>
    <row r="7" spans="1:1" ht="15.75" x14ac:dyDescent="0.25">
      <c r="A7" s="64" t="s">
        <v>366</v>
      </c>
    </row>
    <row r="8" spans="1:1" ht="15.75" x14ac:dyDescent="0.25">
      <c r="A8" s="64" t="s">
        <v>350</v>
      </c>
    </row>
    <row r="9" spans="1:1" ht="15.75" x14ac:dyDescent="0.25">
      <c r="A9" s="64" t="s">
        <v>351</v>
      </c>
    </row>
    <row r="10" spans="1:1" ht="15.75" x14ac:dyDescent="0.25">
      <c r="A10" s="64" t="s">
        <v>352</v>
      </c>
    </row>
    <row r="11" spans="1:1" ht="15.75" x14ac:dyDescent="0.25">
      <c r="A11" s="64" t="s">
        <v>353</v>
      </c>
    </row>
    <row r="12" spans="1:1" ht="15.75" x14ac:dyDescent="0.25">
      <c r="A12" s="64" t="s">
        <v>354</v>
      </c>
    </row>
    <row r="13" spans="1:1" ht="15.75" x14ac:dyDescent="0.25">
      <c r="A13" s="64" t="s">
        <v>367</v>
      </c>
    </row>
    <row r="14" spans="1:1" ht="15.75" x14ac:dyDescent="0.25">
      <c r="A14" s="64" t="s">
        <v>355</v>
      </c>
    </row>
    <row r="15" spans="1:1" ht="15.75" x14ac:dyDescent="0.25">
      <c r="A15" s="64" t="s">
        <v>356</v>
      </c>
    </row>
    <row r="16" spans="1:1" ht="15.75" x14ac:dyDescent="0.25">
      <c r="A16" s="64" t="s">
        <v>357</v>
      </c>
    </row>
    <row r="17" spans="1:2" ht="15.75" x14ac:dyDescent="0.25">
      <c r="A17" s="64" t="s">
        <v>358</v>
      </c>
    </row>
    <row r="18" spans="1:2" ht="15.75" x14ac:dyDescent="0.25">
      <c r="A18" s="64" t="s">
        <v>359</v>
      </c>
    </row>
    <row r="19" spans="1:2" ht="15.75" x14ac:dyDescent="0.25">
      <c r="A19" s="64" t="s">
        <v>360</v>
      </c>
    </row>
    <row r="20" spans="1:2" ht="15.75" x14ac:dyDescent="0.25">
      <c r="A20" s="64" t="s">
        <v>361</v>
      </c>
    </row>
    <row r="21" spans="1:2" ht="15.75" x14ac:dyDescent="0.25">
      <c r="A21" s="64" t="s">
        <v>362</v>
      </c>
    </row>
    <row r="22" spans="1:2" ht="15.75" x14ac:dyDescent="0.25">
      <c r="A22" s="64" t="s">
        <v>364</v>
      </c>
    </row>
    <row r="23" spans="1:2" ht="15.75" x14ac:dyDescent="0.25">
      <c r="A23" s="64" t="s">
        <v>363</v>
      </c>
    </row>
    <row r="24" spans="1:2" ht="15.75" x14ac:dyDescent="0.25">
      <c r="A24" s="64" t="s">
        <v>365</v>
      </c>
    </row>
    <row r="26" spans="1:2" ht="15.75" x14ac:dyDescent="0.25">
      <c r="A26" s="67" t="s">
        <v>427</v>
      </c>
    </row>
    <row r="27" spans="1:2" ht="15.75" x14ac:dyDescent="0.25">
      <c r="A27" s="65" t="s">
        <v>179</v>
      </c>
      <c r="B27" s="65" t="s">
        <v>425</v>
      </c>
    </row>
    <row r="28" spans="1:2" ht="15.75" x14ac:dyDescent="0.25">
      <c r="A28" s="64" t="s">
        <v>131</v>
      </c>
      <c r="B28" s="66" t="s">
        <v>400</v>
      </c>
    </row>
    <row r="29" spans="1:2" ht="15.75" x14ac:dyDescent="0.25">
      <c r="A29" s="64" t="s">
        <v>132</v>
      </c>
      <c r="B29" s="64" t="s">
        <v>424</v>
      </c>
    </row>
    <row r="30" spans="1:2" ht="15.75" x14ac:dyDescent="0.25">
      <c r="A30" s="64" t="s">
        <v>133</v>
      </c>
      <c r="B30" s="64" t="s">
        <v>399</v>
      </c>
    </row>
    <row r="31" spans="1:2" ht="15.75" x14ac:dyDescent="0.25">
      <c r="A31" s="64" t="s">
        <v>64</v>
      </c>
      <c r="B31" s="64" t="s">
        <v>388</v>
      </c>
    </row>
    <row r="32" spans="1:2" ht="15.75" x14ac:dyDescent="0.25">
      <c r="A32" s="64" t="s">
        <v>182</v>
      </c>
      <c r="B32" s="64" t="s">
        <v>416</v>
      </c>
    </row>
    <row r="33" spans="1:2" ht="15.75" x14ac:dyDescent="0.25">
      <c r="A33" s="64" t="s">
        <v>134</v>
      </c>
      <c r="B33" s="64" t="s">
        <v>417</v>
      </c>
    </row>
    <row r="34" spans="1:2" ht="15.75" x14ac:dyDescent="0.25">
      <c r="A34" s="64" t="s">
        <v>135</v>
      </c>
      <c r="B34" s="64" t="s">
        <v>418</v>
      </c>
    </row>
    <row r="35" spans="1:2" ht="15.75" x14ac:dyDescent="0.25">
      <c r="A35" s="64" t="s">
        <v>59</v>
      </c>
      <c r="B35" s="64" t="s">
        <v>389</v>
      </c>
    </row>
    <row r="36" spans="1:2" ht="15.75" x14ac:dyDescent="0.25">
      <c r="A36" s="64" t="s">
        <v>136</v>
      </c>
      <c r="B36" s="66" t="s">
        <v>403</v>
      </c>
    </row>
    <row r="37" spans="1:2" ht="15.75" x14ac:dyDescent="0.25">
      <c r="A37" s="64" t="s">
        <v>137</v>
      </c>
      <c r="B37" s="64" t="s">
        <v>402</v>
      </c>
    </row>
    <row r="38" spans="1:2" ht="15.75" x14ac:dyDescent="0.25">
      <c r="A38" s="64" t="s">
        <v>138</v>
      </c>
      <c r="B38" s="64" t="s">
        <v>397</v>
      </c>
    </row>
    <row r="39" spans="1:2" ht="15.75" x14ac:dyDescent="0.25">
      <c r="A39" s="64" t="s">
        <v>139</v>
      </c>
      <c r="B39" s="66" t="s">
        <v>404</v>
      </c>
    </row>
    <row r="40" spans="1:2" ht="15.75" x14ac:dyDescent="0.25">
      <c r="A40" s="64" t="s">
        <v>140</v>
      </c>
      <c r="B40" s="66" t="s">
        <v>405</v>
      </c>
    </row>
    <row r="41" spans="1:2" ht="15.75" x14ac:dyDescent="0.25">
      <c r="A41" s="64" t="s">
        <v>67</v>
      </c>
      <c r="B41" s="66" t="s">
        <v>423</v>
      </c>
    </row>
    <row r="42" spans="1:2" ht="15.75" x14ac:dyDescent="0.25">
      <c r="A42" s="64" t="s">
        <v>141</v>
      </c>
      <c r="B42" s="64" t="s">
        <v>396</v>
      </c>
    </row>
    <row r="43" spans="1:2" ht="15.75" x14ac:dyDescent="0.25">
      <c r="A43" s="64" t="s">
        <v>142</v>
      </c>
      <c r="B43" s="64" t="s">
        <v>401</v>
      </c>
    </row>
    <row r="44" spans="1:2" ht="15.75" x14ac:dyDescent="0.25">
      <c r="A44" s="64" t="s">
        <v>143</v>
      </c>
      <c r="B44" s="66" t="s">
        <v>406</v>
      </c>
    </row>
    <row r="45" spans="1:2" ht="15.75" x14ac:dyDescent="0.25">
      <c r="A45" s="64" t="s">
        <v>144</v>
      </c>
      <c r="B45" s="66" t="s">
        <v>407</v>
      </c>
    </row>
    <row r="46" spans="1:2" ht="15.75" x14ac:dyDescent="0.25">
      <c r="A46" s="64" t="s">
        <v>214</v>
      </c>
      <c r="B46" s="64" t="s">
        <v>415</v>
      </c>
    </row>
    <row r="47" spans="1:2" ht="15.75" x14ac:dyDescent="0.25">
      <c r="A47" s="64" t="s">
        <v>57</v>
      </c>
      <c r="B47" s="64" t="s">
        <v>390</v>
      </c>
    </row>
    <row r="48" spans="1:2" ht="15.75" x14ac:dyDescent="0.25">
      <c r="A48" s="64" t="s">
        <v>128</v>
      </c>
      <c r="B48" s="64" t="s">
        <v>391</v>
      </c>
    </row>
    <row r="49" spans="1:2" ht="15.75" x14ac:dyDescent="0.25">
      <c r="A49" s="64" t="s">
        <v>145</v>
      </c>
      <c r="B49" s="66" t="s">
        <v>408</v>
      </c>
    </row>
    <row r="50" spans="1:2" ht="15.75" x14ac:dyDescent="0.25">
      <c r="A50" s="64" t="s">
        <v>146</v>
      </c>
      <c r="B50" s="66" t="s">
        <v>409</v>
      </c>
    </row>
    <row r="51" spans="1:2" ht="15.75" x14ac:dyDescent="0.25">
      <c r="A51" s="64" t="s">
        <v>332</v>
      </c>
      <c r="B51" s="64" t="s">
        <v>419</v>
      </c>
    </row>
    <row r="52" spans="1:2" ht="15.75" x14ac:dyDescent="0.25">
      <c r="A52" s="64" t="s">
        <v>147</v>
      </c>
      <c r="B52" s="64" t="s">
        <v>420</v>
      </c>
    </row>
    <row r="53" spans="1:2" ht="15.75" x14ac:dyDescent="0.25">
      <c r="A53" s="64" t="s">
        <v>148</v>
      </c>
      <c r="B53" s="66" t="s">
        <v>410</v>
      </c>
    </row>
    <row r="54" spans="1:2" ht="15.75" x14ac:dyDescent="0.25">
      <c r="A54" s="64" t="s">
        <v>149</v>
      </c>
      <c r="B54" s="66" t="s">
        <v>377</v>
      </c>
    </row>
    <row r="55" spans="1:2" ht="15.75" x14ac:dyDescent="0.25">
      <c r="A55" s="64" t="s">
        <v>150</v>
      </c>
      <c r="B55" s="66" t="s">
        <v>411</v>
      </c>
    </row>
    <row r="56" spans="1:2" ht="15.75" x14ac:dyDescent="0.25">
      <c r="A56" s="64" t="s">
        <v>151</v>
      </c>
      <c r="B56" s="66" t="s">
        <v>378</v>
      </c>
    </row>
    <row r="57" spans="1:2" ht="15.75" x14ac:dyDescent="0.25">
      <c r="A57" s="64" t="s">
        <v>152</v>
      </c>
      <c r="B57" s="66" t="s">
        <v>375</v>
      </c>
    </row>
    <row r="58" spans="1:2" ht="15.75" x14ac:dyDescent="0.25">
      <c r="A58" s="64" t="s">
        <v>153</v>
      </c>
      <c r="B58" s="66" t="s">
        <v>370</v>
      </c>
    </row>
    <row r="59" spans="1:2" ht="15.75" x14ac:dyDescent="0.25">
      <c r="A59" s="64" t="s">
        <v>154</v>
      </c>
      <c r="B59" s="66" t="s">
        <v>379</v>
      </c>
    </row>
    <row r="60" spans="1:2" ht="15.75" x14ac:dyDescent="0.25">
      <c r="A60" s="64" t="s">
        <v>155</v>
      </c>
      <c r="B60" s="66" t="s">
        <v>385</v>
      </c>
    </row>
    <row r="61" spans="1:2" ht="15.75" x14ac:dyDescent="0.25">
      <c r="A61" s="64" t="s">
        <v>156</v>
      </c>
      <c r="B61" s="66" t="s">
        <v>383</v>
      </c>
    </row>
    <row r="62" spans="1:2" ht="15.75" x14ac:dyDescent="0.25">
      <c r="A62" s="64" t="s">
        <v>157</v>
      </c>
      <c r="B62" s="66" t="s">
        <v>412</v>
      </c>
    </row>
    <row r="63" spans="1:2" ht="15.75" x14ac:dyDescent="0.25">
      <c r="A63" s="64" t="s">
        <v>158</v>
      </c>
      <c r="B63" s="66" t="s">
        <v>413</v>
      </c>
    </row>
    <row r="64" spans="1:2" ht="15.75" x14ac:dyDescent="0.25">
      <c r="A64" s="64" t="s">
        <v>159</v>
      </c>
      <c r="B64" s="66" t="s">
        <v>382</v>
      </c>
    </row>
    <row r="65" spans="1:2" ht="15.75" x14ac:dyDescent="0.25">
      <c r="A65" s="64" t="s">
        <v>160</v>
      </c>
      <c r="B65" s="66" t="s">
        <v>384</v>
      </c>
    </row>
    <row r="66" spans="1:2" ht="15.75" x14ac:dyDescent="0.25">
      <c r="A66" s="64" t="s">
        <v>161</v>
      </c>
      <c r="B66" s="66" t="s">
        <v>374</v>
      </c>
    </row>
    <row r="67" spans="1:2" ht="15.75" x14ac:dyDescent="0.25">
      <c r="A67" s="64" t="s">
        <v>162</v>
      </c>
      <c r="B67" s="66" t="s">
        <v>386</v>
      </c>
    </row>
    <row r="68" spans="1:2" ht="15.75" x14ac:dyDescent="0.25">
      <c r="A68" s="64" t="s">
        <v>163</v>
      </c>
      <c r="B68" s="66" t="s">
        <v>387</v>
      </c>
    </row>
    <row r="69" spans="1:2" ht="15.75" x14ac:dyDescent="0.25">
      <c r="A69" s="64" t="s">
        <v>164</v>
      </c>
      <c r="B69" s="66" t="s">
        <v>376</v>
      </c>
    </row>
    <row r="70" spans="1:2" ht="15.75" x14ac:dyDescent="0.25">
      <c r="A70" s="64" t="s">
        <v>165</v>
      </c>
      <c r="B70" s="66" t="s">
        <v>372</v>
      </c>
    </row>
    <row r="71" spans="1:2" ht="15.75" x14ac:dyDescent="0.25">
      <c r="A71" s="64" t="s">
        <v>166</v>
      </c>
      <c r="B71" s="66" t="s">
        <v>373</v>
      </c>
    </row>
    <row r="72" spans="1:2" ht="15.75" x14ac:dyDescent="0.25">
      <c r="A72" s="64" t="s">
        <v>167</v>
      </c>
      <c r="B72" s="66" t="s">
        <v>380</v>
      </c>
    </row>
    <row r="73" spans="1:2" ht="15.75" x14ac:dyDescent="0.25">
      <c r="A73" s="64" t="s">
        <v>168</v>
      </c>
      <c r="B73" s="66" t="s">
        <v>371</v>
      </c>
    </row>
    <row r="74" spans="1:2" ht="15.75" x14ac:dyDescent="0.25">
      <c r="A74" s="64" t="s">
        <v>169</v>
      </c>
      <c r="B74" s="66" t="s">
        <v>381</v>
      </c>
    </row>
    <row r="75" spans="1:2" ht="15.75" x14ac:dyDescent="0.25">
      <c r="A75" s="64" t="s">
        <v>331</v>
      </c>
      <c r="B75" s="66" t="s">
        <v>426</v>
      </c>
    </row>
    <row r="76" spans="1:2" ht="15.75" x14ac:dyDescent="0.25">
      <c r="A76" s="64" t="s">
        <v>61</v>
      </c>
      <c r="B76" s="64" t="s">
        <v>392</v>
      </c>
    </row>
    <row r="77" spans="1:2" ht="15.75" x14ac:dyDescent="0.25">
      <c r="A77" s="64" t="s">
        <v>170</v>
      </c>
      <c r="B77" s="66" t="s">
        <v>414</v>
      </c>
    </row>
    <row r="78" spans="1:2" ht="15.75" x14ac:dyDescent="0.25">
      <c r="A78" s="64" t="s">
        <v>171</v>
      </c>
      <c r="B78" s="64" t="s">
        <v>398</v>
      </c>
    </row>
    <row r="79" spans="1:2" ht="15.75" x14ac:dyDescent="0.25">
      <c r="A79" s="64" t="s">
        <v>172</v>
      </c>
      <c r="B79" s="64" t="s">
        <v>393</v>
      </c>
    </row>
    <row r="80" spans="1:2" ht="15.75" x14ac:dyDescent="0.25">
      <c r="A80" s="64" t="s">
        <v>173</v>
      </c>
      <c r="B80" s="64" t="s">
        <v>421</v>
      </c>
    </row>
    <row r="81" spans="1:2" ht="15.75" x14ac:dyDescent="0.25">
      <c r="A81" s="64" t="s">
        <v>174</v>
      </c>
      <c r="B81" s="64" t="s">
        <v>422</v>
      </c>
    </row>
    <row r="82" spans="1:2" ht="15.75" x14ac:dyDescent="0.25">
      <c r="A82" s="64" t="s">
        <v>175</v>
      </c>
      <c r="B82" s="64" t="s">
        <v>394</v>
      </c>
    </row>
    <row r="83" spans="1:2" ht="15.75" x14ac:dyDescent="0.25">
      <c r="A83" s="64" t="s">
        <v>176</v>
      </c>
      <c r="B83" s="64" t="s">
        <v>395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6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9" sqref="B9"/>
    </sheetView>
  </sheetViews>
  <sheetFormatPr defaultRowHeight="15" x14ac:dyDescent="0.25"/>
  <cols>
    <col min="1" max="1" width="19.5703125" customWidth="1"/>
    <col min="2" max="2" width="10.140625" bestFit="1" customWidth="1"/>
    <col min="3" max="3" width="7.7109375" bestFit="1" customWidth="1"/>
    <col min="4" max="4" width="9.28515625" bestFit="1" customWidth="1"/>
    <col min="5" max="7" width="7.7109375" bestFit="1" customWidth="1"/>
    <col min="8" max="8" width="9.28515625" bestFit="1" customWidth="1"/>
    <col min="9" max="9" width="8.85546875" bestFit="1" customWidth="1"/>
    <col min="10" max="10" width="9" bestFit="1" customWidth="1"/>
    <col min="11" max="11" width="6.7109375" bestFit="1" customWidth="1"/>
    <col min="12" max="12" width="9.7109375" bestFit="1" customWidth="1"/>
    <col min="13" max="13" width="6.7109375" bestFit="1" customWidth="1"/>
    <col min="14" max="14" width="11" bestFit="1" customWidth="1"/>
    <col min="16" max="16" width="15.42578125" bestFit="1" customWidth="1"/>
    <col min="17" max="17" width="6.7109375" style="33" bestFit="1" customWidth="1"/>
    <col min="18" max="18" width="14.5703125" style="33" bestFit="1" customWidth="1"/>
    <col min="19" max="19" width="6.7109375" style="33" bestFit="1" customWidth="1"/>
    <col min="20" max="20" width="9" style="33" bestFit="1" customWidth="1"/>
    <col min="21" max="21" width="9.28515625" style="33" bestFit="1" customWidth="1"/>
    <col min="22" max="22" width="6.7109375" style="33" bestFit="1" customWidth="1"/>
    <col min="23" max="23" width="9.28515625" style="33" bestFit="1" customWidth="1"/>
    <col min="24" max="24" width="6.7109375" style="33" bestFit="1" customWidth="1"/>
    <col min="25" max="25" width="9.28515625" style="33" bestFit="1" customWidth="1"/>
    <col min="26" max="27" width="7.7109375" style="33" bestFit="1" customWidth="1"/>
    <col min="28" max="28" width="15.42578125" style="33" bestFit="1" customWidth="1"/>
    <col min="29" max="29" width="6.7109375" style="33" bestFit="1" customWidth="1"/>
    <col min="30" max="30" width="6.5703125" style="33" customWidth="1"/>
    <col min="31" max="31" width="6.7109375" style="33" bestFit="1" customWidth="1"/>
    <col min="32" max="32" width="5.7109375" style="33" bestFit="1" customWidth="1"/>
    <col min="33" max="34" width="7.7109375" style="33" bestFit="1" customWidth="1"/>
    <col min="35" max="35" width="10" style="33" bestFit="1" customWidth="1"/>
    <col min="36" max="36" width="9.28515625" style="33" bestFit="1" customWidth="1"/>
    <col min="37" max="37" width="7.7109375" style="33" bestFit="1" customWidth="1"/>
    <col min="38" max="38" width="9.28515625" style="33" bestFit="1" customWidth="1"/>
    <col min="39" max="39" width="6" style="33" bestFit="1" customWidth="1"/>
    <col min="40" max="40" width="6.7109375" style="33" bestFit="1" customWidth="1"/>
    <col min="41" max="41" width="5.7109375" style="33" bestFit="1" customWidth="1"/>
    <col min="42" max="42" width="9.28515625" style="33" bestFit="1" customWidth="1"/>
    <col min="43" max="43" width="5.7109375" style="33" bestFit="1" customWidth="1"/>
    <col min="44" max="45" width="6.7109375" style="33" bestFit="1" customWidth="1"/>
    <col min="46" max="46" width="5.7109375" style="33" bestFit="1" customWidth="1"/>
    <col min="47" max="47" width="5.85546875" style="33" bestFit="1" customWidth="1"/>
    <col min="48" max="48" width="6.7109375" style="33" bestFit="1" customWidth="1"/>
    <col min="49" max="51" width="7.7109375" style="33" bestFit="1" customWidth="1"/>
    <col min="52" max="52" width="7.85546875" style="33" bestFit="1" customWidth="1"/>
    <col min="53" max="53" width="5.140625" style="33" bestFit="1" customWidth="1"/>
    <col min="54" max="54" width="5.28515625" style="33" bestFit="1" customWidth="1"/>
    <col min="55" max="55" width="8.7109375" style="33" bestFit="1" customWidth="1"/>
    <col min="56" max="56" width="5.7109375" style="33" bestFit="1" customWidth="1"/>
    <col min="57" max="57" width="7.85546875" style="33" bestFit="1" customWidth="1"/>
    <col min="58" max="58" width="5.85546875" style="33" bestFit="1" customWidth="1"/>
    <col min="59" max="59" width="6" style="33" bestFit="1" customWidth="1"/>
    <col min="60" max="60" width="7.7109375" style="33" bestFit="1" customWidth="1"/>
    <col min="61" max="62" width="6.7109375" style="33" bestFit="1" customWidth="1"/>
    <col min="63" max="63" width="4.140625" style="33" bestFit="1" customWidth="1"/>
    <col min="64" max="64" width="7.7109375" style="33" bestFit="1" customWidth="1"/>
    <col min="65" max="66" width="6.7109375" style="33" bestFit="1" customWidth="1"/>
    <col min="67" max="67" width="7.7109375" style="33" bestFit="1" customWidth="1"/>
    <col min="68" max="68" width="4.85546875" style="33" customWidth="1"/>
    <col min="69" max="70" width="9.28515625" style="33" bestFit="1" customWidth="1"/>
    <col min="71" max="71" width="7.7109375" style="33" bestFit="1" customWidth="1"/>
  </cols>
  <sheetData>
    <row r="1" spans="1:71" x14ac:dyDescent="0.25">
      <c r="B1" s="35" t="s">
        <v>343</v>
      </c>
      <c r="P1" s="35" t="s">
        <v>465</v>
      </c>
    </row>
    <row r="2" spans="1:71" x14ac:dyDescent="0.25">
      <c r="A2" s="19" t="s">
        <v>311</v>
      </c>
      <c r="B2" s="19" t="s">
        <v>59</v>
      </c>
      <c r="C2" s="19" t="s">
        <v>57</v>
      </c>
      <c r="D2" s="19" t="s">
        <v>60</v>
      </c>
      <c r="E2" s="19" t="s">
        <v>54</v>
      </c>
      <c r="F2" s="19" t="s">
        <v>53</v>
      </c>
      <c r="G2" s="19" t="s">
        <v>61</v>
      </c>
      <c r="H2" s="19" t="s">
        <v>62</v>
      </c>
      <c r="I2" s="19" t="s">
        <v>63</v>
      </c>
      <c r="J2" s="19" t="s">
        <v>64</v>
      </c>
      <c r="K2" s="19" t="s">
        <v>309</v>
      </c>
      <c r="L2" s="19" t="s">
        <v>65</v>
      </c>
      <c r="M2" s="19" t="s">
        <v>67</v>
      </c>
      <c r="N2" s="19" t="s">
        <v>68</v>
      </c>
      <c r="P2" s="35" t="s">
        <v>310</v>
      </c>
      <c r="Q2" s="33" t="s">
        <v>131</v>
      </c>
      <c r="R2" s="33" t="s">
        <v>132</v>
      </c>
      <c r="S2" s="33" t="s">
        <v>133</v>
      </c>
      <c r="T2" s="33" t="s">
        <v>64</v>
      </c>
      <c r="U2" s="33" t="s">
        <v>134</v>
      </c>
      <c r="V2" s="33" t="s">
        <v>135</v>
      </c>
      <c r="W2" s="33" t="s">
        <v>59</v>
      </c>
      <c r="X2" s="33" t="s">
        <v>136</v>
      </c>
      <c r="Y2" s="33" t="s">
        <v>137</v>
      </c>
      <c r="Z2" s="33" t="s">
        <v>138</v>
      </c>
      <c r="AA2" s="33" t="s">
        <v>139</v>
      </c>
      <c r="AB2" s="33" t="s">
        <v>140</v>
      </c>
      <c r="AC2" s="33" t="s">
        <v>67</v>
      </c>
      <c r="AD2" s="33" t="s">
        <v>141</v>
      </c>
      <c r="AE2" s="33" t="s">
        <v>142</v>
      </c>
      <c r="AF2" s="33" t="s">
        <v>143</v>
      </c>
      <c r="AG2" s="33" t="s">
        <v>144</v>
      </c>
      <c r="AH2" s="33" t="s">
        <v>57</v>
      </c>
      <c r="AI2" s="33" t="s">
        <v>128</v>
      </c>
      <c r="AJ2" s="33" t="s">
        <v>145</v>
      </c>
      <c r="AK2" s="33" t="s">
        <v>146</v>
      </c>
      <c r="AL2" s="33" t="s">
        <v>60</v>
      </c>
      <c r="AM2" s="33" t="s">
        <v>147</v>
      </c>
      <c r="AN2" s="33" t="s">
        <v>148</v>
      </c>
      <c r="AO2" s="33" t="s">
        <v>149</v>
      </c>
      <c r="AP2" s="33" t="s">
        <v>150</v>
      </c>
      <c r="AQ2" s="33" t="s">
        <v>151</v>
      </c>
      <c r="AR2" s="33" t="s">
        <v>152</v>
      </c>
      <c r="AS2" s="33" t="s">
        <v>153</v>
      </c>
      <c r="AT2" s="33" t="s">
        <v>154</v>
      </c>
      <c r="AU2" s="33" t="s">
        <v>155</v>
      </c>
      <c r="AV2" s="33" t="s">
        <v>156</v>
      </c>
      <c r="AW2" s="33" t="s">
        <v>54</v>
      </c>
      <c r="AX2" s="33" t="s">
        <v>53</v>
      </c>
      <c r="AY2" s="33" t="s">
        <v>157</v>
      </c>
      <c r="AZ2" s="33" t="s">
        <v>158</v>
      </c>
      <c r="BA2" s="33" t="s">
        <v>159</v>
      </c>
      <c r="BB2" s="33" t="s">
        <v>160</v>
      </c>
      <c r="BC2" s="33" t="s">
        <v>161</v>
      </c>
      <c r="BD2" s="33" t="s">
        <v>162</v>
      </c>
      <c r="BE2" s="33" t="s">
        <v>163</v>
      </c>
      <c r="BF2" s="33" t="s">
        <v>164</v>
      </c>
      <c r="BG2" s="33" t="s">
        <v>165</v>
      </c>
      <c r="BH2" s="33" t="s">
        <v>166</v>
      </c>
      <c r="BI2" s="33" t="s">
        <v>167</v>
      </c>
      <c r="BJ2" s="33" t="s">
        <v>168</v>
      </c>
      <c r="BK2" s="33" t="s">
        <v>169</v>
      </c>
      <c r="BL2" s="33" t="s">
        <v>61</v>
      </c>
      <c r="BM2" s="33" t="s">
        <v>170</v>
      </c>
      <c r="BN2" s="33" t="s">
        <v>171</v>
      </c>
      <c r="BO2" s="33" t="s">
        <v>172</v>
      </c>
      <c r="BP2" s="33" t="s">
        <v>173</v>
      </c>
      <c r="BQ2" s="33" t="s">
        <v>174</v>
      </c>
      <c r="BR2" s="33" t="s">
        <v>175</v>
      </c>
      <c r="BS2" s="33" t="s">
        <v>176</v>
      </c>
    </row>
    <row r="3" spans="1:71" x14ac:dyDescent="0.25">
      <c r="A3" s="55" t="s">
        <v>0</v>
      </c>
      <c r="B3" s="55">
        <v>50623.064161679496</v>
      </c>
      <c r="C3" s="55">
        <v>381.88525514150001</v>
      </c>
      <c r="D3" s="55">
        <v>11764.209459485961</v>
      </c>
      <c r="E3" s="55">
        <v>9347.7607312654982</v>
      </c>
      <c r="F3" s="55">
        <v>7842.5040383345076</v>
      </c>
      <c r="G3" s="55">
        <v>281.22554652999986</v>
      </c>
      <c r="H3" s="55">
        <v>59867.768852342175</v>
      </c>
      <c r="I3" s="55">
        <v>134.06677264245494</v>
      </c>
      <c r="J3" s="55">
        <v>321.77683607203801</v>
      </c>
      <c r="K3" s="55"/>
      <c r="L3" s="55">
        <v>126.38561503514005</v>
      </c>
      <c r="M3" s="55">
        <v>53.600110849999979</v>
      </c>
      <c r="N3" s="55">
        <v>2875.5677790850004</v>
      </c>
      <c r="O3" s="33"/>
      <c r="P3" s="35" t="s">
        <v>0</v>
      </c>
      <c r="Q3" s="33">
        <v>571.094261577</v>
      </c>
      <c r="R3" s="33">
        <v>134.05155542</v>
      </c>
      <c r="S3" s="33">
        <v>263.87999370699998</v>
      </c>
      <c r="T3" s="33">
        <v>333.38326461700001</v>
      </c>
      <c r="U3" s="33">
        <v>258.93685855899997</v>
      </c>
      <c r="V3" s="33">
        <v>0</v>
      </c>
      <c r="W3" s="33">
        <v>50625.5484268</v>
      </c>
      <c r="X3" s="33">
        <v>797.99039326900004</v>
      </c>
      <c r="Y3" s="33">
        <v>19.995473949600001</v>
      </c>
      <c r="Z3" s="33">
        <v>5234.5329391599998</v>
      </c>
      <c r="AA3" s="33">
        <v>349.39344418000002</v>
      </c>
      <c r="AB3" s="33">
        <v>123.68294905800001</v>
      </c>
      <c r="AC3" s="33">
        <v>53.600235805300002</v>
      </c>
      <c r="AD3" s="33">
        <v>0</v>
      </c>
      <c r="AE3" s="33">
        <v>835.78223050500003</v>
      </c>
      <c r="AF3" s="33">
        <v>4.4399009443799997</v>
      </c>
      <c r="AG3" s="33">
        <v>3062.2077506099999</v>
      </c>
      <c r="AH3" s="33">
        <v>381.88481529900002</v>
      </c>
      <c r="AI3" s="33">
        <v>0</v>
      </c>
      <c r="AJ3" s="33">
        <v>10571.1081737</v>
      </c>
      <c r="AK3" s="33">
        <v>1174.5683093299999</v>
      </c>
      <c r="AL3" s="33">
        <v>11745.676482999999</v>
      </c>
      <c r="AM3" s="33">
        <v>43.610532184599997</v>
      </c>
      <c r="AN3" s="33">
        <v>657.75332945499997</v>
      </c>
      <c r="AO3" s="33">
        <v>2.5506798226399998</v>
      </c>
      <c r="AP3" s="33">
        <v>40964.389936599997</v>
      </c>
      <c r="AQ3" s="33">
        <v>2.9325341051699998</v>
      </c>
      <c r="AR3" s="33">
        <v>601.01610807099996</v>
      </c>
      <c r="AS3" s="33">
        <v>756.13423546499996</v>
      </c>
      <c r="AT3" s="33">
        <v>1.67053945932</v>
      </c>
      <c r="AU3" s="33">
        <v>1.4032076037400001E-2</v>
      </c>
      <c r="AV3" s="33">
        <v>461.84161356300001</v>
      </c>
      <c r="AW3" s="33">
        <v>9347.7553904300003</v>
      </c>
      <c r="AX3" s="33">
        <v>7842.4403533699997</v>
      </c>
      <c r="AY3" s="33">
        <v>1505.31503707</v>
      </c>
      <c r="AZ3" s="33">
        <v>3548.6551141199998</v>
      </c>
      <c r="BA3" s="33">
        <v>6.3060969802200004</v>
      </c>
      <c r="BB3" s="33">
        <v>8.8044241361999995E-2</v>
      </c>
      <c r="BC3" s="33">
        <v>189.44984406699999</v>
      </c>
      <c r="BD3" s="33">
        <v>47.108928377300003</v>
      </c>
      <c r="BE3" s="33">
        <v>2116.2300757799999</v>
      </c>
      <c r="BF3" s="33">
        <v>117.23090220900001</v>
      </c>
      <c r="BG3" s="33">
        <v>29.056138880199999</v>
      </c>
      <c r="BH3" s="33">
        <v>3395.6739421399998</v>
      </c>
      <c r="BI3" s="33">
        <v>2.10248527235</v>
      </c>
      <c r="BJ3" s="33">
        <v>112.92092276699999</v>
      </c>
      <c r="BK3" s="33">
        <v>0.11170139089599999</v>
      </c>
      <c r="BL3" s="33">
        <v>281.22608496399999</v>
      </c>
      <c r="BM3" s="33">
        <v>1.38584223326</v>
      </c>
      <c r="BN3" s="33">
        <v>815.57922762500004</v>
      </c>
      <c r="BO3" s="33">
        <v>4780.0960394499998</v>
      </c>
      <c r="BP3" s="33">
        <v>0</v>
      </c>
      <c r="BQ3" s="33">
        <v>6314.0054278400003</v>
      </c>
      <c r="BR3" s="33">
        <v>60409.608295999999</v>
      </c>
      <c r="BS3" s="33">
        <v>4151.3211776199996</v>
      </c>
    </row>
    <row r="4" spans="1:71" x14ac:dyDescent="0.25">
      <c r="A4" s="55" t="s">
        <v>2</v>
      </c>
      <c r="B4" s="55">
        <v>22143.181331998501</v>
      </c>
      <c r="C4" s="55">
        <v>2330.1895560947983</v>
      </c>
      <c r="D4" s="55">
        <v>7122.5191654284963</v>
      </c>
      <c r="E4" s="55">
        <v>6235.8789369047545</v>
      </c>
      <c r="F4" s="55">
        <v>5074.3029594850523</v>
      </c>
      <c r="G4" s="55">
        <v>890.36638431149993</v>
      </c>
      <c r="H4" s="55">
        <v>60181.991085616457</v>
      </c>
      <c r="I4" s="55">
        <v>104.76126807655622</v>
      </c>
      <c r="J4" s="55">
        <v>167.49493403277162</v>
      </c>
      <c r="K4" s="55"/>
      <c r="L4" s="55">
        <v>187.35253666921847</v>
      </c>
      <c r="M4" s="55">
        <v>15.882453965</v>
      </c>
      <c r="N4" s="55">
        <v>3855.7622410300014</v>
      </c>
      <c r="O4" s="33"/>
      <c r="P4" s="35" t="s">
        <v>2</v>
      </c>
      <c r="Q4" s="33">
        <v>451.76032416499999</v>
      </c>
      <c r="R4" s="33">
        <v>104.754436017</v>
      </c>
      <c r="S4" s="33">
        <v>289.690665368</v>
      </c>
      <c r="T4" s="33">
        <v>204.46427202300001</v>
      </c>
      <c r="U4" s="33">
        <v>8270.2031964100006</v>
      </c>
      <c r="V4" s="33">
        <v>0</v>
      </c>
      <c r="W4" s="33">
        <v>22137.733077199999</v>
      </c>
      <c r="X4" s="33">
        <v>311.072648851</v>
      </c>
      <c r="Y4" s="33">
        <v>73.257709877799996</v>
      </c>
      <c r="Z4" s="33">
        <v>6821.3763901900002</v>
      </c>
      <c r="AA4" s="33">
        <v>348.25063696799998</v>
      </c>
      <c r="AB4" s="33">
        <v>185.905707001</v>
      </c>
      <c r="AC4" s="33">
        <v>15.8822965575</v>
      </c>
      <c r="AD4" s="33">
        <v>0</v>
      </c>
      <c r="AE4" s="33">
        <v>527.49704696699996</v>
      </c>
      <c r="AF4" s="33">
        <v>4.8404574687400004</v>
      </c>
      <c r="AG4" s="33">
        <v>4078.9419176000001</v>
      </c>
      <c r="AH4" s="33">
        <v>2329.9927699199998</v>
      </c>
      <c r="AI4" s="33">
        <v>0</v>
      </c>
      <c r="AJ4" s="33">
        <v>6401.3697371300004</v>
      </c>
      <c r="AK4" s="33">
        <v>711.26517669299994</v>
      </c>
      <c r="AL4" s="33">
        <v>7112.6349138200003</v>
      </c>
      <c r="AM4" s="33">
        <v>28.756576431700001</v>
      </c>
      <c r="AN4" s="33">
        <v>1756.30187305</v>
      </c>
      <c r="AO4" s="33">
        <v>8.7505945336399993</v>
      </c>
      <c r="AP4" s="33">
        <v>37722.262947199997</v>
      </c>
      <c r="AQ4" s="33">
        <v>16.682885647399999</v>
      </c>
      <c r="AR4" s="33">
        <v>221.26231485299999</v>
      </c>
      <c r="AS4" s="33">
        <v>368.91270369300003</v>
      </c>
      <c r="AT4" s="33">
        <v>3.9669182583499998</v>
      </c>
      <c r="AU4" s="33">
        <v>7.2143038090399996</v>
      </c>
      <c r="AV4" s="33">
        <v>187.83396374500001</v>
      </c>
      <c r="AW4" s="33">
        <v>6235.7296192699996</v>
      </c>
      <c r="AX4" s="33">
        <v>5072.6409300900004</v>
      </c>
      <c r="AY4" s="33">
        <v>1163.08868919</v>
      </c>
      <c r="AZ4" s="33">
        <v>2309.4478725899999</v>
      </c>
      <c r="BA4" s="33">
        <v>3.7560026091699998</v>
      </c>
      <c r="BB4" s="33">
        <v>0.40806500746800001</v>
      </c>
      <c r="BC4" s="33">
        <v>547.87784684500002</v>
      </c>
      <c r="BD4" s="33">
        <v>24.0306552688</v>
      </c>
      <c r="BE4" s="33">
        <v>1150.0385485899999</v>
      </c>
      <c r="BF4" s="33">
        <v>39.538790255199999</v>
      </c>
      <c r="BG4" s="33">
        <v>22.726075817000002</v>
      </c>
      <c r="BH4" s="33">
        <v>2242.6866927900001</v>
      </c>
      <c r="BI4" s="33">
        <v>55.9519814338</v>
      </c>
      <c r="BJ4" s="33">
        <v>128.86758518900001</v>
      </c>
      <c r="BK4" s="33">
        <v>42.163951664199999</v>
      </c>
      <c r="BL4" s="33">
        <v>890.24102798900003</v>
      </c>
      <c r="BM4" s="33">
        <v>4.70864031191E-2</v>
      </c>
      <c r="BN4" s="33">
        <v>635.80726083399998</v>
      </c>
      <c r="BO4" s="33">
        <v>4315.2102224399996</v>
      </c>
      <c r="BP4" s="33">
        <v>0</v>
      </c>
      <c r="BQ4" s="33">
        <v>5699.8164334100002</v>
      </c>
      <c r="BR4" s="33">
        <v>60765.474398699997</v>
      </c>
      <c r="BS4" s="33">
        <v>4396.84897602</v>
      </c>
    </row>
    <row r="5" spans="1:71" x14ac:dyDescent="0.25">
      <c r="A5" s="55" t="s">
        <v>3</v>
      </c>
      <c r="B5" s="55">
        <v>98855.157381137935</v>
      </c>
      <c r="C5" s="55">
        <v>345.20033232980006</v>
      </c>
      <c r="D5" s="55">
        <v>6698.0043923349986</v>
      </c>
      <c r="E5" s="55">
        <v>14816.269023860799</v>
      </c>
      <c r="F5" s="55">
        <v>11646.686727633998</v>
      </c>
      <c r="G5" s="55">
        <v>1810.1540000862403</v>
      </c>
      <c r="H5" s="55">
        <v>60715.554976550891</v>
      </c>
      <c r="I5" s="55">
        <v>940.38256888046487</v>
      </c>
      <c r="J5" s="55">
        <v>715.37722608972808</v>
      </c>
      <c r="K5" s="55"/>
      <c r="L5" s="55">
        <v>2069.145674036572</v>
      </c>
      <c r="M5" s="55">
        <v>36.471829374999999</v>
      </c>
      <c r="N5" s="55">
        <v>1799.76144</v>
      </c>
      <c r="O5" s="33"/>
      <c r="P5" s="35" t="s">
        <v>3</v>
      </c>
      <c r="Q5" s="33">
        <v>1579.6584893900001</v>
      </c>
      <c r="R5" s="33">
        <v>933.26167991800003</v>
      </c>
      <c r="S5" s="33">
        <v>571.92504866199999</v>
      </c>
      <c r="T5" s="33">
        <v>712.49162967400002</v>
      </c>
      <c r="U5" s="33">
        <v>0.62953499804299995</v>
      </c>
      <c r="V5" s="33">
        <v>0</v>
      </c>
      <c r="W5" s="33">
        <v>98822.408150500007</v>
      </c>
      <c r="X5" s="33">
        <v>764.21790015500005</v>
      </c>
      <c r="Y5" s="33">
        <v>4.7567907416899997</v>
      </c>
      <c r="Z5" s="33">
        <v>3990.2560206899998</v>
      </c>
      <c r="AA5" s="33">
        <v>2895.4557918300002</v>
      </c>
      <c r="AB5" s="33">
        <v>2057.2774854099998</v>
      </c>
      <c r="AC5" s="33">
        <v>36.471777232900003</v>
      </c>
      <c r="AD5" s="33">
        <v>0</v>
      </c>
      <c r="AE5" s="33">
        <v>1185.9555542400001</v>
      </c>
      <c r="AF5" s="33">
        <v>27.5889942192</v>
      </c>
      <c r="AG5" s="33">
        <v>1806.50297172</v>
      </c>
      <c r="AH5" s="33">
        <v>345.19986871200001</v>
      </c>
      <c r="AI5" s="33">
        <v>0</v>
      </c>
      <c r="AJ5" s="33">
        <v>6026.6918363300001</v>
      </c>
      <c r="AK5" s="33">
        <v>669.63292355800002</v>
      </c>
      <c r="AL5" s="33">
        <v>6696.3247598899998</v>
      </c>
      <c r="AM5" s="33">
        <v>85.613784844400001</v>
      </c>
      <c r="AN5" s="33">
        <v>1131.5915019500001</v>
      </c>
      <c r="AO5" s="33">
        <v>3.6133084043500001</v>
      </c>
      <c r="AP5" s="33">
        <v>37042.0824269</v>
      </c>
      <c r="AQ5" s="33">
        <v>4.0788444066</v>
      </c>
      <c r="AR5" s="33">
        <v>990.507958465</v>
      </c>
      <c r="AS5" s="33">
        <v>1211.29094452</v>
      </c>
      <c r="AT5" s="33">
        <v>1.6879005573300001</v>
      </c>
      <c r="AU5" s="33">
        <v>1.0040450183800001E-2</v>
      </c>
      <c r="AV5" s="33">
        <v>767.03284292599994</v>
      </c>
      <c r="AW5" s="33">
        <v>14852.746818199999</v>
      </c>
      <c r="AX5" s="33">
        <v>11642.9169884</v>
      </c>
      <c r="AY5" s="33">
        <v>3209.8298298599998</v>
      </c>
      <c r="AZ5" s="33">
        <v>5482.3551475200002</v>
      </c>
      <c r="BA5" s="33">
        <v>9.3720218830800004</v>
      </c>
      <c r="BB5" s="33">
        <v>5.3305513991099999E-2</v>
      </c>
      <c r="BC5" s="33">
        <v>279.075674311</v>
      </c>
      <c r="BD5" s="33">
        <v>73.848197765600005</v>
      </c>
      <c r="BE5" s="33">
        <v>3155.0334130299998</v>
      </c>
      <c r="BF5" s="33">
        <v>195.63077282899999</v>
      </c>
      <c r="BG5" s="33">
        <v>41.857499264200001</v>
      </c>
      <c r="BH5" s="33">
        <v>4724.9479935199997</v>
      </c>
      <c r="BI5" s="33">
        <v>2.2723437332</v>
      </c>
      <c r="BJ5" s="33">
        <v>182.46540356200001</v>
      </c>
      <c r="BK5" s="33">
        <v>0.138848556028</v>
      </c>
      <c r="BL5" s="33">
        <v>1809.3816814700001</v>
      </c>
      <c r="BM5" s="33">
        <v>5.5796344188200002E-2</v>
      </c>
      <c r="BN5" s="33">
        <v>376.529353313</v>
      </c>
      <c r="BO5" s="33">
        <v>3981.3299474700002</v>
      </c>
      <c r="BP5" s="33">
        <v>0</v>
      </c>
      <c r="BQ5" s="33">
        <v>6720.2995222400004</v>
      </c>
      <c r="BR5" s="33">
        <v>61107.165746300001</v>
      </c>
      <c r="BS5" s="33">
        <v>3811.2003235699999</v>
      </c>
    </row>
    <row r="6" spans="1:71" x14ac:dyDescent="0.25">
      <c r="A6" s="55" t="s">
        <v>4</v>
      </c>
      <c r="B6" s="55">
        <v>92108.205129536873</v>
      </c>
      <c r="C6" s="55">
        <v>67789.509892261034</v>
      </c>
      <c r="D6" s="55">
        <v>61597.939894624935</v>
      </c>
      <c r="E6" s="55">
        <v>35829.792180025113</v>
      </c>
      <c r="F6" s="55">
        <v>26154.776234182897</v>
      </c>
      <c r="G6" s="55">
        <v>4506.5481586824981</v>
      </c>
      <c r="H6" s="55">
        <v>243526.37243052351</v>
      </c>
      <c r="I6" s="55">
        <v>760.32145521388452</v>
      </c>
      <c r="J6" s="55">
        <v>917.74269659021684</v>
      </c>
      <c r="K6" s="55">
        <v>571.76258265369972</v>
      </c>
      <c r="L6" s="55">
        <v>2188.1997427253623</v>
      </c>
      <c r="M6" s="55">
        <v>20.098045998</v>
      </c>
      <c r="N6" s="55">
        <v>4640.8730739021121</v>
      </c>
      <c r="O6" s="33"/>
      <c r="P6" s="35" t="s">
        <v>4</v>
      </c>
      <c r="Q6" s="33">
        <v>1712.7943984000001</v>
      </c>
      <c r="R6" s="33">
        <v>728.439304537</v>
      </c>
      <c r="S6" s="33">
        <v>1844.88112176</v>
      </c>
      <c r="T6" s="33">
        <v>1542.7726459600001</v>
      </c>
      <c r="U6" s="33">
        <v>481525.98532799998</v>
      </c>
      <c r="V6" s="33">
        <v>571.71847775399999</v>
      </c>
      <c r="W6" s="33">
        <v>93888.375890299998</v>
      </c>
      <c r="X6" s="33">
        <v>1686.3167100200001</v>
      </c>
      <c r="Y6" s="33">
        <v>4366.5268158500003</v>
      </c>
      <c r="Z6" s="33">
        <v>30661.388069199998</v>
      </c>
      <c r="AA6" s="33">
        <v>2948.87558141</v>
      </c>
      <c r="AB6" s="33">
        <v>2092.5036523399999</v>
      </c>
      <c r="AC6" s="33">
        <v>20.098030854000001</v>
      </c>
      <c r="AD6" s="33">
        <v>0</v>
      </c>
      <c r="AE6" s="33">
        <v>1406.6901101799999</v>
      </c>
      <c r="AF6" s="33">
        <v>61.9325104049</v>
      </c>
      <c r="AG6" s="33">
        <v>5897.0604733</v>
      </c>
      <c r="AH6" s="33">
        <v>67815.315338200002</v>
      </c>
      <c r="AI6" s="33">
        <v>0</v>
      </c>
      <c r="AJ6" s="33">
        <v>55493.634784000002</v>
      </c>
      <c r="AK6" s="33">
        <v>6165.9619385300002</v>
      </c>
      <c r="AL6" s="33">
        <v>61659.596722599999</v>
      </c>
      <c r="AM6" s="33">
        <v>259.40688117399998</v>
      </c>
      <c r="AN6" s="33">
        <v>3774.8397863599998</v>
      </c>
      <c r="AO6" s="33">
        <v>12.675166817599999</v>
      </c>
      <c r="AP6" s="33">
        <v>155802.94203499999</v>
      </c>
      <c r="AQ6" s="33">
        <v>47.90884458</v>
      </c>
      <c r="AR6" s="33">
        <v>774.24362989899998</v>
      </c>
      <c r="AS6" s="33">
        <v>2184.81643248</v>
      </c>
      <c r="AT6" s="33">
        <v>36.549863780400003</v>
      </c>
      <c r="AU6" s="33">
        <v>145.839863885</v>
      </c>
      <c r="AV6" s="33">
        <v>638.99861341400003</v>
      </c>
      <c r="AW6" s="33">
        <v>36136.736350699997</v>
      </c>
      <c r="AX6" s="33">
        <v>26341.705176899999</v>
      </c>
      <c r="AY6" s="33">
        <v>9795.0311738</v>
      </c>
      <c r="AZ6" s="33">
        <v>12359.3365832</v>
      </c>
      <c r="BA6" s="33">
        <v>14.006319871000001</v>
      </c>
      <c r="BB6" s="33">
        <v>5.14104992572</v>
      </c>
      <c r="BC6" s="33">
        <v>5244.4336606300003</v>
      </c>
      <c r="BD6" s="33">
        <v>169.382904975</v>
      </c>
      <c r="BE6" s="33">
        <v>4935.9504642399997</v>
      </c>
      <c r="BF6" s="33">
        <v>125.359267313</v>
      </c>
      <c r="BG6" s="33">
        <v>164.498990792</v>
      </c>
      <c r="BH6" s="33">
        <v>10448.8626989</v>
      </c>
      <c r="BI6" s="33">
        <v>189.229008007</v>
      </c>
      <c r="BJ6" s="33">
        <v>1184.1904715799999</v>
      </c>
      <c r="BK6" s="33">
        <v>19.6763065779</v>
      </c>
      <c r="BL6" s="33">
        <v>4505.9962090099998</v>
      </c>
      <c r="BM6" s="33">
        <v>21.967991216400002</v>
      </c>
      <c r="BN6" s="33">
        <v>2888.5335049300002</v>
      </c>
      <c r="BO6" s="33">
        <v>21332.435166700001</v>
      </c>
      <c r="BP6" s="33">
        <v>0</v>
      </c>
      <c r="BQ6" s="33">
        <v>31091.325718799999</v>
      </c>
      <c r="BR6" s="33">
        <v>246909.88818400001</v>
      </c>
      <c r="BS6" s="33">
        <v>17741.891876999998</v>
      </c>
    </row>
    <row r="7" spans="1:71" x14ac:dyDescent="0.25">
      <c r="A7" s="55" t="s">
        <v>5</v>
      </c>
      <c r="B7" s="55">
        <v>42156.616824483739</v>
      </c>
      <c r="C7" s="55">
        <v>1331.6325537174989</v>
      </c>
      <c r="D7" s="55">
        <v>8714.0437977735073</v>
      </c>
      <c r="E7" s="55">
        <v>8418.9453474853981</v>
      </c>
      <c r="F7" s="55">
        <v>5414.4911461465927</v>
      </c>
      <c r="G7" s="55">
        <v>961.85108036459974</v>
      </c>
      <c r="H7" s="55">
        <v>46573.305132745008</v>
      </c>
      <c r="I7" s="55">
        <v>448.20441822021581</v>
      </c>
      <c r="J7" s="55">
        <v>260.12440381049169</v>
      </c>
      <c r="K7" s="55"/>
      <c r="L7" s="55">
        <v>1035.7090912945916</v>
      </c>
      <c r="M7" s="55">
        <v>17.410154744499994</v>
      </c>
      <c r="N7" s="55">
        <v>3054.8722778875003</v>
      </c>
      <c r="O7" s="33"/>
      <c r="P7" s="35" t="s">
        <v>5</v>
      </c>
      <c r="Q7" s="33">
        <v>682.76005774400005</v>
      </c>
      <c r="R7" s="33">
        <v>448.20271883300001</v>
      </c>
      <c r="S7" s="33">
        <v>378.21481469100002</v>
      </c>
      <c r="T7" s="33">
        <v>265.02504962900002</v>
      </c>
      <c r="U7" s="33">
        <v>368.50684923099999</v>
      </c>
      <c r="V7" s="33">
        <v>0</v>
      </c>
      <c r="W7" s="33">
        <v>42155.401819600003</v>
      </c>
      <c r="X7" s="33">
        <v>147.451214983</v>
      </c>
      <c r="Y7" s="33">
        <v>53.234388876799997</v>
      </c>
      <c r="Z7" s="33">
        <v>5059.0862027399999</v>
      </c>
      <c r="AA7" s="33">
        <v>1323.3135997899999</v>
      </c>
      <c r="AB7" s="33">
        <v>1035.7024842799999</v>
      </c>
      <c r="AC7" s="33">
        <v>17.410102608199999</v>
      </c>
      <c r="AD7" s="33">
        <v>0</v>
      </c>
      <c r="AE7" s="33">
        <v>240.67554051600001</v>
      </c>
      <c r="AF7" s="33">
        <v>6.8206896923200002</v>
      </c>
      <c r="AG7" s="33">
        <v>3146.0412556900001</v>
      </c>
      <c r="AH7" s="33">
        <v>1331.6197896399999</v>
      </c>
      <c r="AI7" s="33">
        <v>0</v>
      </c>
      <c r="AJ7" s="33">
        <v>7842.3414586400004</v>
      </c>
      <c r="AK7" s="33">
        <v>871.37117348599998</v>
      </c>
      <c r="AL7" s="33">
        <v>8713.7126321199994</v>
      </c>
      <c r="AM7" s="33">
        <v>59.278849020899997</v>
      </c>
      <c r="AN7" s="33">
        <v>490.25521190299997</v>
      </c>
      <c r="AO7" s="33">
        <v>2.3112987198899999</v>
      </c>
      <c r="AP7" s="33">
        <v>26826.980622499999</v>
      </c>
      <c r="AQ7" s="33">
        <v>4.75403734012</v>
      </c>
      <c r="AR7" s="33">
        <v>305.83528717000002</v>
      </c>
      <c r="AS7" s="33">
        <v>437.87815411700001</v>
      </c>
      <c r="AT7" s="33">
        <v>2.41074006856</v>
      </c>
      <c r="AU7" s="33">
        <v>6.0570200675699997E-4</v>
      </c>
      <c r="AV7" s="33">
        <v>250.45459883500001</v>
      </c>
      <c r="AW7" s="33">
        <v>8418.1143745900008</v>
      </c>
      <c r="AX7" s="33">
        <v>5413.7890613899999</v>
      </c>
      <c r="AY7" s="33">
        <v>3004.3253132</v>
      </c>
      <c r="AZ7" s="33">
        <v>2270.2228797799999</v>
      </c>
      <c r="BA7" s="33">
        <v>4.6267184016499998</v>
      </c>
      <c r="BB7" s="33">
        <v>0.137491048</v>
      </c>
      <c r="BC7" s="33">
        <v>166.61421138599999</v>
      </c>
      <c r="BD7" s="33">
        <v>27.930536972700001</v>
      </c>
      <c r="BE7" s="33">
        <v>1410.52880828</v>
      </c>
      <c r="BF7" s="33">
        <v>58.103250823000003</v>
      </c>
      <c r="BG7" s="33">
        <v>21.061640897499998</v>
      </c>
      <c r="BH7" s="33">
        <v>2604.88401084</v>
      </c>
      <c r="BI7" s="33">
        <v>36.371701424100003</v>
      </c>
      <c r="BJ7" s="33">
        <v>79.742375762699993</v>
      </c>
      <c r="BK7" s="33">
        <v>0.14326638577600001</v>
      </c>
      <c r="BL7" s="33">
        <v>961.81238262199997</v>
      </c>
      <c r="BM7" s="33">
        <v>6.3006308581099999</v>
      </c>
      <c r="BN7" s="33">
        <v>422.96486551100003</v>
      </c>
      <c r="BO7" s="33">
        <v>2705.9726528299998</v>
      </c>
      <c r="BP7" s="33">
        <v>0</v>
      </c>
      <c r="BQ7" s="33">
        <v>5785.2049631999998</v>
      </c>
      <c r="BR7" s="33">
        <v>47035.093549099998</v>
      </c>
      <c r="BS7" s="33">
        <v>2867.7222681600001</v>
      </c>
    </row>
    <row r="8" spans="1:71" x14ac:dyDescent="0.25">
      <c r="A8" s="55" t="s">
        <v>6</v>
      </c>
      <c r="B8" s="55">
        <v>7625.6618429650025</v>
      </c>
      <c r="C8" s="55">
        <v>782.2348551499997</v>
      </c>
      <c r="D8" s="55">
        <v>11766.632346499997</v>
      </c>
      <c r="E8" s="55">
        <v>3600.8102804500004</v>
      </c>
      <c r="F8" s="55">
        <v>3225.719547149999</v>
      </c>
      <c r="G8" s="55">
        <v>437.77151525749991</v>
      </c>
      <c r="H8" s="55">
        <v>30526.366657677008</v>
      </c>
      <c r="I8" s="55">
        <v>25.131584901315374</v>
      </c>
      <c r="J8" s="55">
        <v>70.414066156925031</v>
      </c>
      <c r="K8" s="55"/>
      <c r="L8" s="55">
        <v>29.71760301283901</v>
      </c>
      <c r="M8" s="55">
        <v>10.381754500000001</v>
      </c>
      <c r="N8" s="55">
        <v>2092.7501803499986</v>
      </c>
      <c r="O8" s="33"/>
      <c r="P8" s="35" t="s">
        <v>6</v>
      </c>
      <c r="Q8" s="33">
        <v>195.29932633799999</v>
      </c>
      <c r="R8" s="33">
        <v>25.040256147699999</v>
      </c>
      <c r="S8" s="33">
        <v>142.77782608000001</v>
      </c>
      <c r="T8" s="33">
        <v>81.316069275900006</v>
      </c>
      <c r="U8" s="33">
        <v>424.81786890199999</v>
      </c>
      <c r="V8" s="33">
        <v>0</v>
      </c>
      <c r="W8" s="33">
        <v>7617.5791773499996</v>
      </c>
      <c r="X8" s="33">
        <v>76.739696610899998</v>
      </c>
      <c r="Y8" s="33">
        <v>13.5180169543</v>
      </c>
      <c r="Z8" s="33">
        <v>3385.15318759</v>
      </c>
      <c r="AA8" s="33">
        <v>73.868717535000002</v>
      </c>
      <c r="AB8" s="33">
        <v>28.811474555</v>
      </c>
      <c r="AC8" s="33">
        <v>10.381888593599999</v>
      </c>
      <c r="AD8" s="33">
        <v>0</v>
      </c>
      <c r="AE8" s="33">
        <v>230.49881095699999</v>
      </c>
      <c r="AF8" s="33">
        <v>1.02837286893</v>
      </c>
      <c r="AG8" s="33">
        <v>2282.6481549</v>
      </c>
      <c r="AH8" s="33">
        <v>782.07976845999997</v>
      </c>
      <c r="AI8" s="33">
        <v>0</v>
      </c>
      <c r="AJ8" s="33">
        <v>10580.2937974</v>
      </c>
      <c r="AK8" s="33">
        <v>1175.5892520899999</v>
      </c>
      <c r="AL8" s="33">
        <v>11755.8830495</v>
      </c>
      <c r="AM8" s="33">
        <v>22.4670718299</v>
      </c>
      <c r="AN8" s="33">
        <v>89.691138892300003</v>
      </c>
      <c r="AO8" s="33">
        <v>0.67044418723900001</v>
      </c>
      <c r="AP8" s="33">
        <v>20079.549190999998</v>
      </c>
      <c r="AQ8" s="33">
        <v>6.0481223124300003</v>
      </c>
      <c r="AR8" s="33">
        <v>63.981376235299997</v>
      </c>
      <c r="AS8" s="33">
        <v>209.219397367</v>
      </c>
      <c r="AT8" s="33">
        <v>1.5847206677800001</v>
      </c>
      <c r="AU8" s="33">
        <v>9.8646180216800002E-3</v>
      </c>
      <c r="AV8" s="33">
        <v>111.745673264</v>
      </c>
      <c r="AW8" s="33">
        <v>3597.9667764599999</v>
      </c>
      <c r="AX8" s="33">
        <v>3223.2774848600002</v>
      </c>
      <c r="AY8" s="33">
        <v>374.68929159999999</v>
      </c>
      <c r="AZ8" s="33">
        <v>1386.6412628099999</v>
      </c>
      <c r="BA8" s="33">
        <v>2.44879053335</v>
      </c>
      <c r="BB8" s="33">
        <v>7.7122417808900001E-2</v>
      </c>
      <c r="BC8" s="33">
        <v>442.02818157299998</v>
      </c>
      <c r="BD8" s="33">
        <v>8.5920977529400009</v>
      </c>
      <c r="BE8" s="33">
        <v>625.73457718099996</v>
      </c>
      <c r="BF8" s="33">
        <v>9.8952285198700007</v>
      </c>
      <c r="BG8" s="33">
        <v>7.5768416585400002</v>
      </c>
      <c r="BH8" s="33">
        <v>1405.5585622599999</v>
      </c>
      <c r="BI8" s="33">
        <v>113.762562983</v>
      </c>
      <c r="BJ8" s="33">
        <v>214.28142076899999</v>
      </c>
      <c r="BK8" s="33">
        <v>6.1591424020500003E-2</v>
      </c>
      <c r="BL8" s="33">
        <v>436.90351105899998</v>
      </c>
      <c r="BM8" s="33">
        <v>5.2702776578100003</v>
      </c>
      <c r="BN8" s="33">
        <v>621.61034461500003</v>
      </c>
      <c r="BO8" s="33">
        <v>2308.3562420200001</v>
      </c>
      <c r="BP8" s="33">
        <v>0</v>
      </c>
      <c r="BQ8" s="33">
        <v>3051.5228600099999</v>
      </c>
      <c r="BR8" s="33">
        <v>30821.546937800002</v>
      </c>
      <c r="BS8" s="33">
        <v>2028.1676624900001</v>
      </c>
    </row>
    <row r="9" spans="1:71" x14ac:dyDescent="0.25">
      <c r="A9" s="55" t="s">
        <v>7</v>
      </c>
      <c r="B9" s="55">
        <v>2132.6873307199994</v>
      </c>
      <c r="C9" s="55">
        <v>195.227630466362</v>
      </c>
      <c r="D9" s="55">
        <v>2372.0624279999997</v>
      </c>
      <c r="E9" s="55">
        <v>433.24826854499992</v>
      </c>
      <c r="F9" s="55">
        <v>399.88462376500019</v>
      </c>
      <c r="G9" s="55">
        <v>745.00108621000004</v>
      </c>
      <c r="H9" s="55">
        <v>7567.4910582338007</v>
      </c>
      <c r="I9" s="55">
        <v>11.188292891414001</v>
      </c>
      <c r="J9" s="55">
        <v>70.921681555432841</v>
      </c>
      <c r="K9" s="55"/>
      <c r="L9" s="55">
        <v>27.165156715650003</v>
      </c>
      <c r="M9" s="55">
        <v>0.51576716</v>
      </c>
      <c r="N9" s="55">
        <v>283.81585130000002</v>
      </c>
      <c r="O9" s="33"/>
      <c r="P9" s="35" t="s">
        <v>7</v>
      </c>
      <c r="Q9" s="33">
        <v>48.7912042329</v>
      </c>
      <c r="R9" s="33">
        <v>11.107345261900001</v>
      </c>
      <c r="S9" s="33">
        <v>52.935592424900001</v>
      </c>
      <c r="T9" s="33">
        <v>70.273290750399994</v>
      </c>
      <c r="U9" s="33">
        <v>149.56243765100001</v>
      </c>
      <c r="V9" s="33">
        <v>0</v>
      </c>
      <c r="W9" s="33">
        <v>2130.4990197100001</v>
      </c>
      <c r="X9" s="33">
        <v>13.1010211203</v>
      </c>
      <c r="Y9" s="33">
        <v>12.126768865200001</v>
      </c>
      <c r="Z9" s="33">
        <v>668.59997896799996</v>
      </c>
      <c r="AA9" s="33">
        <v>49.327281638300001</v>
      </c>
      <c r="AB9" s="33">
        <v>27.0120937266</v>
      </c>
      <c r="AC9" s="33">
        <v>0.51577033355900004</v>
      </c>
      <c r="AD9" s="33">
        <v>0</v>
      </c>
      <c r="AE9" s="33">
        <v>52.319837869899999</v>
      </c>
      <c r="AF9" s="33">
        <v>0.32764151351699999</v>
      </c>
      <c r="AG9" s="33">
        <v>315.08269823699999</v>
      </c>
      <c r="AH9" s="33">
        <v>195.02471734</v>
      </c>
      <c r="AI9" s="33">
        <v>0</v>
      </c>
      <c r="AJ9" s="33">
        <v>2131.6747794600001</v>
      </c>
      <c r="AK9" s="33">
        <v>236.852232125</v>
      </c>
      <c r="AL9" s="33">
        <v>2368.5270115799999</v>
      </c>
      <c r="AM9" s="33">
        <v>8.7845010764100007</v>
      </c>
      <c r="AN9" s="33">
        <v>58.028888583899999</v>
      </c>
      <c r="AO9" s="33">
        <v>0.14722477444000001</v>
      </c>
      <c r="AP9" s="33">
        <v>4919.90079599</v>
      </c>
      <c r="AQ9" s="33">
        <v>0.39006692130100001</v>
      </c>
      <c r="AR9" s="33">
        <v>5.0583042047699998</v>
      </c>
      <c r="AS9" s="33">
        <v>26.851285239500001</v>
      </c>
      <c r="AT9" s="33">
        <v>0.242356004564</v>
      </c>
      <c r="AU9" s="33">
        <v>2.6113301035599998E-3</v>
      </c>
      <c r="AV9" s="33">
        <v>5.1978100387500001</v>
      </c>
      <c r="AW9" s="33">
        <v>435.83890108399999</v>
      </c>
      <c r="AX9" s="33">
        <v>399.79545503899999</v>
      </c>
      <c r="AY9" s="33">
        <v>36.043446044600003</v>
      </c>
      <c r="AZ9" s="33">
        <v>142.85749466799999</v>
      </c>
      <c r="BA9" s="33">
        <v>0.24626245804300001</v>
      </c>
      <c r="BB9" s="33">
        <v>2.34482738361E-2</v>
      </c>
      <c r="BC9" s="33">
        <v>24.414093156300002</v>
      </c>
      <c r="BD9" s="33">
        <v>1.12786740301</v>
      </c>
      <c r="BE9" s="33">
        <v>100.996310124</v>
      </c>
      <c r="BF9" s="33">
        <v>0.77462418580600001</v>
      </c>
      <c r="BG9" s="33">
        <v>2.1412504395499998</v>
      </c>
      <c r="BH9" s="33">
        <v>217.69075712200001</v>
      </c>
      <c r="BI9" s="33">
        <v>4.1797928206500004</v>
      </c>
      <c r="BJ9" s="33">
        <v>10.254667570600001</v>
      </c>
      <c r="BK9" s="33">
        <v>5.6535206600599998E-2</v>
      </c>
      <c r="BL9" s="33">
        <v>744.51274533900005</v>
      </c>
      <c r="BM9" s="33">
        <v>10.947365238</v>
      </c>
      <c r="BN9" s="33">
        <v>96.218313874200007</v>
      </c>
      <c r="BO9" s="33">
        <v>610.99748202399996</v>
      </c>
      <c r="BP9" s="33">
        <v>0</v>
      </c>
      <c r="BQ9" s="33">
        <v>905.69087998600003</v>
      </c>
      <c r="BR9" s="33">
        <v>7647.8345830199996</v>
      </c>
      <c r="BS9" s="33">
        <v>537.53099753599997</v>
      </c>
    </row>
    <row r="10" spans="1:71" x14ac:dyDescent="0.25">
      <c r="A10" s="55" t="s">
        <v>8</v>
      </c>
      <c r="B10" s="55">
        <v>834.46684904999984</v>
      </c>
      <c r="C10" s="55">
        <v>149.30333999999999</v>
      </c>
      <c r="D10" s="55">
        <v>1353.62374</v>
      </c>
      <c r="E10" s="55">
        <v>182.22156324999997</v>
      </c>
      <c r="F10" s="55">
        <v>167.33100387500002</v>
      </c>
      <c r="G10" s="55">
        <v>944.12748550000015</v>
      </c>
      <c r="H10" s="55">
        <v>3759.0554677000005</v>
      </c>
      <c r="I10" s="55">
        <v>1.5272474380940999</v>
      </c>
      <c r="J10" s="55">
        <v>3.7702498006140006</v>
      </c>
      <c r="K10" s="55"/>
      <c r="L10" s="55">
        <v>3.2843924019999999</v>
      </c>
      <c r="M10" s="55">
        <v>0.30558449999999998</v>
      </c>
      <c r="N10" s="55">
        <v>352.7668425</v>
      </c>
      <c r="O10" s="33"/>
      <c r="P10" s="35" t="s">
        <v>8</v>
      </c>
      <c r="Q10" s="33">
        <v>18.837114912600001</v>
      </c>
      <c r="R10" s="33">
        <v>1.52678371609</v>
      </c>
      <c r="S10" s="33">
        <v>19.924903145399998</v>
      </c>
      <c r="T10" s="33">
        <v>4.14324684236</v>
      </c>
      <c r="U10" s="33">
        <v>74.904083290599999</v>
      </c>
      <c r="V10" s="33">
        <v>0</v>
      </c>
      <c r="W10" s="33">
        <v>833.26424048000001</v>
      </c>
      <c r="X10" s="33">
        <v>3.9904665443099998</v>
      </c>
      <c r="Y10" s="33">
        <v>1.5741100393</v>
      </c>
      <c r="Z10" s="33">
        <v>471.648412441</v>
      </c>
      <c r="AA10" s="33">
        <v>7.5262247016900004</v>
      </c>
      <c r="AB10" s="33">
        <v>3.2019534961199998</v>
      </c>
      <c r="AC10" s="33">
        <v>0.30557919817899998</v>
      </c>
      <c r="AD10" s="33">
        <v>0</v>
      </c>
      <c r="AE10" s="33">
        <v>15.351019344499999</v>
      </c>
      <c r="AF10" s="33">
        <v>4.7616994923900001E-2</v>
      </c>
      <c r="AG10" s="33">
        <v>359.55686568900001</v>
      </c>
      <c r="AH10" s="33">
        <v>149.290904832</v>
      </c>
      <c r="AI10" s="33">
        <v>0</v>
      </c>
      <c r="AJ10" s="33">
        <v>1216.8543423900001</v>
      </c>
      <c r="AK10" s="33">
        <v>135.20588986800001</v>
      </c>
      <c r="AL10" s="33">
        <v>1352.06023226</v>
      </c>
      <c r="AM10" s="33">
        <v>1.8098674052199999</v>
      </c>
      <c r="AN10" s="33">
        <v>12.0912634314</v>
      </c>
      <c r="AO10" s="33">
        <v>6.9315674311200004E-2</v>
      </c>
      <c r="AP10" s="33">
        <v>2373.8026943300001</v>
      </c>
      <c r="AQ10" s="33">
        <v>0.121999063036</v>
      </c>
      <c r="AR10" s="33">
        <v>1.48622375811</v>
      </c>
      <c r="AS10" s="33">
        <v>7.4753196977499998</v>
      </c>
      <c r="AT10" s="33">
        <v>0.132696109393</v>
      </c>
      <c r="AU10" s="33">
        <v>1.7604138075499999E-3</v>
      </c>
      <c r="AV10" s="33">
        <v>0.52027083781100003</v>
      </c>
      <c r="AW10" s="33">
        <v>182.20800553399999</v>
      </c>
      <c r="AX10" s="33">
        <v>167.32069390500001</v>
      </c>
      <c r="AY10" s="33">
        <v>14.887311628799999</v>
      </c>
      <c r="AZ10" s="33">
        <v>53.546502201899997</v>
      </c>
      <c r="BA10" s="33">
        <v>0.11699284049</v>
      </c>
      <c r="BB10" s="33">
        <v>1.13386189146E-2</v>
      </c>
      <c r="BC10" s="33">
        <v>9.4200431003599991</v>
      </c>
      <c r="BD10" s="33">
        <v>0.54465682302899998</v>
      </c>
      <c r="BE10" s="33">
        <v>40.684453667100001</v>
      </c>
      <c r="BF10" s="33">
        <v>1.3243981547300001E-2</v>
      </c>
      <c r="BG10" s="33">
        <v>0.86992223195899998</v>
      </c>
      <c r="BH10" s="33">
        <v>101.705469888</v>
      </c>
      <c r="BI10" s="33">
        <v>0.416461350221</v>
      </c>
      <c r="BJ10" s="33">
        <v>3.7234798855800002</v>
      </c>
      <c r="BK10" s="33">
        <v>7.0451142820899997E-3</v>
      </c>
      <c r="BL10" s="33">
        <v>943.275208475</v>
      </c>
      <c r="BM10" s="33">
        <v>14.4969870291</v>
      </c>
      <c r="BN10" s="33">
        <v>40.205186249800001</v>
      </c>
      <c r="BO10" s="33">
        <v>192.33701343199999</v>
      </c>
      <c r="BP10" s="33">
        <v>0</v>
      </c>
      <c r="BQ10" s="33">
        <v>418.68374297399998</v>
      </c>
      <c r="BR10" s="33">
        <v>3799.4474652899999</v>
      </c>
      <c r="BS10" s="33">
        <v>187.409386729</v>
      </c>
    </row>
    <row r="11" spans="1:71" x14ac:dyDescent="0.25">
      <c r="A11" s="55" t="s">
        <v>9</v>
      </c>
      <c r="B11" s="55">
        <v>94736.270047335129</v>
      </c>
      <c r="C11" s="55">
        <v>599.64506799101093</v>
      </c>
      <c r="D11" s="55">
        <v>24629.325443565998</v>
      </c>
      <c r="E11" s="55">
        <v>44805.042062261353</v>
      </c>
      <c r="F11" s="55">
        <v>35243.711883012751</v>
      </c>
      <c r="G11" s="55">
        <v>21195.822736569378</v>
      </c>
      <c r="H11" s="55">
        <v>229892.30727766431</v>
      </c>
      <c r="I11" s="55">
        <v>468.18658681613209</v>
      </c>
      <c r="J11" s="55">
        <v>868.70846357372693</v>
      </c>
      <c r="K11" s="55"/>
      <c r="L11" s="55">
        <v>955.06451658119545</v>
      </c>
      <c r="M11" s="55">
        <v>508.21678878499989</v>
      </c>
      <c r="N11" s="55">
        <v>10833.717404569999</v>
      </c>
      <c r="O11" s="33"/>
      <c r="P11" s="35" t="s">
        <v>9</v>
      </c>
      <c r="Q11" s="33">
        <v>2695.5163427699999</v>
      </c>
      <c r="R11" s="33">
        <v>467.979229137</v>
      </c>
      <c r="S11" s="33">
        <v>1346.9767019000001</v>
      </c>
      <c r="T11" s="33">
        <v>911.94620596499999</v>
      </c>
      <c r="U11" s="33">
        <v>1680.1707895100001</v>
      </c>
      <c r="V11" s="33">
        <v>0</v>
      </c>
      <c r="W11" s="33">
        <v>94636.278484800001</v>
      </c>
      <c r="X11" s="33">
        <v>786.23135882300005</v>
      </c>
      <c r="Y11" s="33">
        <v>97.691722799999994</v>
      </c>
      <c r="Z11" s="33">
        <v>23817.613467899999</v>
      </c>
      <c r="AA11" s="33">
        <v>2397.5589286899999</v>
      </c>
      <c r="AB11" s="33">
        <v>952.26872948100004</v>
      </c>
      <c r="AC11" s="33">
        <v>507.06763541800001</v>
      </c>
      <c r="AD11" s="33">
        <v>0</v>
      </c>
      <c r="AE11" s="33">
        <v>4271.5307455700004</v>
      </c>
      <c r="AF11" s="33">
        <v>31.873793964800001</v>
      </c>
      <c r="AG11" s="33">
        <v>11095.718696600001</v>
      </c>
      <c r="AH11" s="33">
        <v>598.63974552699995</v>
      </c>
      <c r="AI11" s="33">
        <v>0</v>
      </c>
      <c r="AJ11" s="33">
        <v>22120.196258700002</v>
      </c>
      <c r="AK11" s="33">
        <v>2457.7990792599999</v>
      </c>
      <c r="AL11" s="33">
        <v>24577.9953379</v>
      </c>
      <c r="AM11" s="33">
        <v>232.760685956</v>
      </c>
      <c r="AN11" s="33">
        <v>2681.4165517599999</v>
      </c>
      <c r="AO11" s="33">
        <v>61.618167576600001</v>
      </c>
      <c r="AP11" s="33">
        <v>151001.27046199999</v>
      </c>
      <c r="AQ11" s="33">
        <v>176.335143931</v>
      </c>
      <c r="AR11" s="33">
        <v>721.04519938099997</v>
      </c>
      <c r="AS11" s="33">
        <v>1736.0388797200001</v>
      </c>
      <c r="AT11" s="33">
        <v>33.350748834000001</v>
      </c>
      <c r="AU11" s="33">
        <v>5.8463618556300001E-2</v>
      </c>
      <c r="AV11" s="33">
        <v>2373.9939434600001</v>
      </c>
      <c r="AW11" s="33">
        <v>44726.449975700001</v>
      </c>
      <c r="AX11" s="33">
        <v>35184.473956900001</v>
      </c>
      <c r="AY11" s="33">
        <v>9541.9760187800002</v>
      </c>
      <c r="AZ11" s="33">
        <v>17625.897422400001</v>
      </c>
      <c r="BA11" s="33">
        <v>40.621861805499996</v>
      </c>
      <c r="BB11" s="33">
        <v>0.67654933117299998</v>
      </c>
      <c r="BC11" s="33">
        <v>4667.8338618899998</v>
      </c>
      <c r="BD11" s="33">
        <v>92.178981663100004</v>
      </c>
      <c r="BE11" s="33">
        <v>6307.0549341100004</v>
      </c>
      <c r="BF11" s="33">
        <v>112.899751931</v>
      </c>
      <c r="BG11" s="33">
        <v>49.488278774500003</v>
      </c>
      <c r="BH11" s="33">
        <v>13998.1813783</v>
      </c>
      <c r="BI11" s="33">
        <v>3033.72837106</v>
      </c>
      <c r="BJ11" s="33">
        <v>1774.8679977100001</v>
      </c>
      <c r="BK11" s="33">
        <v>4.5428031867799996</v>
      </c>
      <c r="BL11" s="33">
        <v>21145.970090800001</v>
      </c>
      <c r="BM11" s="33">
        <v>381.23764380300003</v>
      </c>
      <c r="BN11" s="33">
        <v>1691.13929811</v>
      </c>
      <c r="BO11" s="33">
        <v>14662.3860375</v>
      </c>
      <c r="BP11" s="33">
        <v>0</v>
      </c>
      <c r="BQ11" s="33">
        <v>22992.968931399999</v>
      </c>
      <c r="BR11" s="33">
        <v>231925.626146</v>
      </c>
      <c r="BS11" s="33">
        <v>14199.9294078</v>
      </c>
    </row>
    <row r="12" spans="1:71" x14ac:dyDescent="0.25">
      <c r="A12" s="55" t="s">
        <v>10</v>
      </c>
      <c r="B12" s="55">
        <v>272857.0103474647</v>
      </c>
      <c r="C12" s="55">
        <v>1263.1903156378053</v>
      </c>
      <c r="D12" s="55">
        <v>19935.210586366571</v>
      </c>
      <c r="E12" s="55">
        <v>36389.969842528335</v>
      </c>
      <c r="F12" s="55">
        <v>33021.6003008849</v>
      </c>
      <c r="G12" s="55">
        <v>5622.8843935827699</v>
      </c>
      <c r="H12" s="55">
        <v>132497.62902923141</v>
      </c>
      <c r="I12" s="55">
        <v>535.6868736915161</v>
      </c>
      <c r="J12" s="55">
        <v>684.37912446685209</v>
      </c>
      <c r="K12" s="55"/>
      <c r="L12" s="55">
        <v>1022.8928248958417</v>
      </c>
      <c r="M12" s="55">
        <v>67.054395619999966</v>
      </c>
      <c r="N12" s="55">
        <v>5629.6183482755077</v>
      </c>
      <c r="O12" s="33"/>
      <c r="P12" s="35" t="s">
        <v>10</v>
      </c>
      <c r="Q12" s="33">
        <v>1636.0073635799999</v>
      </c>
      <c r="R12" s="33">
        <v>535.67409116800002</v>
      </c>
      <c r="S12" s="33">
        <v>688.27890512399995</v>
      </c>
      <c r="T12" s="33">
        <v>986.71348149899995</v>
      </c>
      <c r="U12" s="33">
        <v>3757.9234711399999</v>
      </c>
      <c r="V12" s="33">
        <v>0</v>
      </c>
      <c r="W12" s="33">
        <v>272803.66395999998</v>
      </c>
      <c r="X12" s="33">
        <v>4202.00627652</v>
      </c>
      <c r="Y12" s="33">
        <v>145.00040913999999</v>
      </c>
      <c r="Z12" s="33">
        <v>14705.7055987</v>
      </c>
      <c r="AA12" s="33">
        <v>1779.7076541900001</v>
      </c>
      <c r="AB12" s="33">
        <v>1020.11081372</v>
      </c>
      <c r="AC12" s="33">
        <v>67.054423372100004</v>
      </c>
      <c r="AD12" s="33">
        <v>0</v>
      </c>
      <c r="AE12" s="33">
        <v>2079.9007635500002</v>
      </c>
      <c r="AF12" s="33">
        <v>19.289776717199999</v>
      </c>
      <c r="AG12" s="33">
        <v>6023.2457560299999</v>
      </c>
      <c r="AH12" s="33">
        <v>1263.09807181</v>
      </c>
      <c r="AI12" s="33">
        <v>0</v>
      </c>
      <c r="AJ12" s="33">
        <v>17933.409977800002</v>
      </c>
      <c r="AK12" s="33">
        <v>1992.60161264</v>
      </c>
      <c r="AL12" s="33">
        <v>19926.011590400001</v>
      </c>
      <c r="AM12" s="33">
        <v>95.868799560300005</v>
      </c>
      <c r="AN12" s="33">
        <v>2512.0394860000001</v>
      </c>
      <c r="AO12" s="33">
        <v>19.690165832999998</v>
      </c>
      <c r="AP12" s="33">
        <v>85690.167117499994</v>
      </c>
      <c r="AQ12" s="33">
        <v>22.408870350600001</v>
      </c>
      <c r="AR12" s="33">
        <v>2716.8065216</v>
      </c>
      <c r="AS12" s="33">
        <v>3279.9486566700002</v>
      </c>
      <c r="AT12" s="33">
        <v>16.729059469999999</v>
      </c>
      <c r="AU12" s="33">
        <v>12.431934263600001</v>
      </c>
      <c r="AV12" s="33">
        <v>2058.8713645399998</v>
      </c>
      <c r="AW12" s="33">
        <v>36384.196954899999</v>
      </c>
      <c r="AX12" s="33">
        <v>33015.878071300001</v>
      </c>
      <c r="AY12" s="33">
        <v>3368.3188836499999</v>
      </c>
      <c r="AZ12" s="33">
        <v>15732.3658772</v>
      </c>
      <c r="BA12" s="33">
        <v>25.7622484366</v>
      </c>
      <c r="BB12" s="33">
        <v>0.49491843214999998</v>
      </c>
      <c r="BC12" s="33">
        <v>1356.6425718999999</v>
      </c>
      <c r="BD12" s="33">
        <v>204.06178362700001</v>
      </c>
      <c r="BE12" s="33">
        <v>8695.2866861799994</v>
      </c>
      <c r="BF12" s="33">
        <v>561.49406064899995</v>
      </c>
      <c r="BG12" s="33">
        <v>124.50433184000001</v>
      </c>
      <c r="BH12" s="33">
        <v>13303.387789099999</v>
      </c>
      <c r="BI12" s="33">
        <v>40.1298993443</v>
      </c>
      <c r="BJ12" s="33">
        <v>575.67141642599995</v>
      </c>
      <c r="BK12" s="33">
        <v>1.56779474495</v>
      </c>
      <c r="BL12" s="33">
        <v>5613.0307758999998</v>
      </c>
      <c r="BM12" s="33">
        <v>61.5846389632</v>
      </c>
      <c r="BN12" s="33">
        <v>1440.3279482600001</v>
      </c>
      <c r="BO12" s="33">
        <v>7856.3810155800002</v>
      </c>
      <c r="BP12" s="33">
        <v>0</v>
      </c>
      <c r="BQ12" s="33">
        <v>12819.4080123</v>
      </c>
      <c r="BR12" s="33">
        <v>133435.19141900001</v>
      </c>
      <c r="BS12" s="33">
        <v>7640.6537761999998</v>
      </c>
    </row>
    <row r="13" spans="1:71" x14ac:dyDescent="0.25">
      <c r="A13" s="55" t="s">
        <v>12</v>
      </c>
      <c r="B13" s="55">
        <v>22255.363758638028</v>
      </c>
      <c r="C13" s="55">
        <v>576.54446254927279</v>
      </c>
      <c r="D13" s="55">
        <v>6076.379803431535</v>
      </c>
      <c r="E13" s="55">
        <v>6926.469158445203</v>
      </c>
      <c r="F13" s="55">
        <v>5645.4592892928767</v>
      </c>
      <c r="G13" s="55">
        <v>1729.3886316834091</v>
      </c>
      <c r="H13" s="55">
        <v>35858.390528119176</v>
      </c>
      <c r="I13" s="55">
        <v>123.99062639077091</v>
      </c>
      <c r="J13" s="55">
        <v>167.0165179000125</v>
      </c>
      <c r="K13" s="55">
        <v>5.9783070909999969</v>
      </c>
      <c r="L13" s="55">
        <v>268.35249685906558</v>
      </c>
      <c r="M13" s="55">
        <v>195.3766286389349</v>
      </c>
      <c r="N13" s="55">
        <v>698.15110833503559</v>
      </c>
      <c r="O13" s="33"/>
      <c r="P13" s="35" t="s">
        <v>12</v>
      </c>
      <c r="Q13" s="33">
        <v>304.63438593199999</v>
      </c>
      <c r="R13" s="33">
        <v>123.968237871</v>
      </c>
      <c r="S13" s="33">
        <v>341.27343353800001</v>
      </c>
      <c r="T13" s="33">
        <v>163.910786876</v>
      </c>
      <c r="U13" s="33">
        <v>210.94267297600001</v>
      </c>
      <c r="V13" s="33">
        <v>5.9638547159100002</v>
      </c>
      <c r="W13" s="33">
        <v>22240.558644000001</v>
      </c>
      <c r="X13" s="33">
        <v>141.23367781600001</v>
      </c>
      <c r="Y13" s="33">
        <v>9.2217824941599993</v>
      </c>
      <c r="Z13" s="33">
        <v>2111.4355023399999</v>
      </c>
      <c r="AA13" s="33">
        <v>608.20517815100004</v>
      </c>
      <c r="AB13" s="33">
        <v>267.395549034</v>
      </c>
      <c r="AC13" s="33">
        <v>194.923101909</v>
      </c>
      <c r="AD13" s="33">
        <v>0</v>
      </c>
      <c r="AE13" s="33">
        <v>331.62771436600002</v>
      </c>
      <c r="AF13" s="33">
        <v>3.6929098490399999</v>
      </c>
      <c r="AG13" s="33">
        <v>702.22533908699995</v>
      </c>
      <c r="AH13" s="33">
        <v>576.33778432400004</v>
      </c>
      <c r="AI13" s="33">
        <v>0</v>
      </c>
      <c r="AJ13" s="33">
        <v>5459.9773217399998</v>
      </c>
      <c r="AK13" s="33">
        <v>606.66568063</v>
      </c>
      <c r="AL13" s="33">
        <v>6066.6430023700004</v>
      </c>
      <c r="AM13" s="33">
        <v>123.212412234</v>
      </c>
      <c r="AN13" s="33">
        <v>848.19419553700004</v>
      </c>
      <c r="AO13" s="33">
        <v>6.0881779011999999</v>
      </c>
      <c r="AP13" s="33">
        <v>19436.604379</v>
      </c>
      <c r="AQ13" s="33">
        <v>25.714838298699998</v>
      </c>
      <c r="AR13" s="33">
        <v>169.375251222</v>
      </c>
      <c r="AS13" s="33">
        <v>327.99826427900001</v>
      </c>
      <c r="AT13" s="33">
        <v>3.25005519139</v>
      </c>
      <c r="AU13" s="33">
        <v>4.4327115064700003E-2</v>
      </c>
      <c r="AV13" s="33">
        <v>415.29925539999999</v>
      </c>
      <c r="AW13" s="33">
        <v>6917.9831236299997</v>
      </c>
      <c r="AX13" s="33">
        <v>5636.5633789200001</v>
      </c>
      <c r="AY13" s="33">
        <v>1281.4197446999999</v>
      </c>
      <c r="AZ13" s="33">
        <v>2899.1505181399998</v>
      </c>
      <c r="BA13" s="33">
        <v>6.5565460469500003</v>
      </c>
      <c r="BB13" s="33">
        <v>6.9132980020600004E-2</v>
      </c>
      <c r="BC13" s="33">
        <v>715.42202240999995</v>
      </c>
      <c r="BD13" s="33">
        <v>17.3399050447</v>
      </c>
      <c r="BE13" s="33">
        <v>1040.9917068699999</v>
      </c>
      <c r="BF13" s="33">
        <v>29.555144084199998</v>
      </c>
      <c r="BG13" s="33">
        <v>8.3780929204099994</v>
      </c>
      <c r="BH13" s="33">
        <v>2131.4699390999999</v>
      </c>
      <c r="BI13" s="33">
        <v>469.02928193299999</v>
      </c>
      <c r="BJ13" s="33">
        <v>269.56656448199999</v>
      </c>
      <c r="BK13" s="33">
        <v>0.42180102492900001</v>
      </c>
      <c r="BL13" s="33">
        <v>1725.79125724</v>
      </c>
      <c r="BM13" s="33">
        <v>29.009666030799998</v>
      </c>
      <c r="BN13" s="33">
        <v>471.81854188400001</v>
      </c>
      <c r="BO13" s="33">
        <v>2121.5972272700001</v>
      </c>
      <c r="BP13" s="33">
        <v>0</v>
      </c>
      <c r="BQ13" s="33">
        <v>5505.6244509899998</v>
      </c>
      <c r="BR13" s="33">
        <v>36018.123140299998</v>
      </c>
      <c r="BS13" s="33">
        <v>3088.94768909</v>
      </c>
    </row>
    <row r="14" spans="1:71" x14ac:dyDescent="0.25">
      <c r="A14" s="55" t="s">
        <v>13</v>
      </c>
      <c r="B14" s="55">
        <v>66495.149525244706</v>
      </c>
      <c r="C14" s="55">
        <v>4657.9348210043763</v>
      </c>
      <c r="D14" s="55">
        <v>44446.632958861039</v>
      </c>
      <c r="E14" s="55">
        <v>15896.13547862308</v>
      </c>
      <c r="F14" s="55">
        <v>13111.205620442564</v>
      </c>
      <c r="G14" s="55">
        <v>5073.0686688750011</v>
      </c>
      <c r="H14" s="55">
        <v>131013.87179641986</v>
      </c>
      <c r="I14" s="55">
        <v>286.3088714031183</v>
      </c>
      <c r="J14" s="55">
        <v>547.22397230231968</v>
      </c>
      <c r="K14" s="55"/>
      <c r="L14" s="55">
        <v>552.38676746960095</v>
      </c>
      <c r="M14" s="55">
        <v>84.564805804999978</v>
      </c>
      <c r="N14" s="55">
        <v>7279.3441311208035</v>
      </c>
      <c r="O14" s="33"/>
      <c r="P14" s="35" t="s">
        <v>13</v>
      </c>
      <c r="Q14" s="33">
        <v>909.62692378600002</v>
      </c>
      <c r="R14" s="33">
        <v>286.30491384099997</v>
      </c>
      <c r="S14" s="33">
        <v>838.61048365500005</v>
      </c>
      <c r="T14" s="33">
        <v>1067.3967854</v>
      </c>
      <c r="U14" s="33">
        <v>7092.1034184600003</v>
      </c>
      <c r="V14" s="33">
        <v>0</v>
      </c>
      <c r="W14" s="33">
        <v>66458.365857900004</v>
      </c>
      <c r="X14" s="33">
        <v>1155.50724704</v>
      </c>
      <c r="Y14" s="33">
        <v>274.02379501799999</v>
      </c>
      <c r="Z14" s="33">
        <v>13809.888901099999</v>
      </c>
      <c r="AA14" s="33">
        <v>1123.98232732</v>
      </c>
      <c r="AB14" s="33">
        <v>552.08512280900004</v>
      </c>
      <c r="AC14" s="33">
        <v>84.564806474099996</v>
      </c>
      <c r="AD14" s="33">
        <v>0</v>
      </c>
      <c r="AE14" s="33">
        <v>762.63882327199997</v>
      </c>
      <c r="AF14" s="33">
        <v>6.9064592290900002</v>
      </c>
      <c r="AG14" s="33">
        <v>8036.27853177</v>
      </c>
      <c r="AH14" s="33">
        <v>4657.1656137199998</v>
      </c>
      <c r="AI14" s="33">
        <v>0</v>
      </c>
      <c r="AJ14" s="33">
        <v>39962.097591700003</v>
      </c>
      <c r="AK14" s="33">
        <v>4440.2328283999996</v>
      </c>
      <c r="AL14" s="33">
        <v>44402.330420099999</v>
      </c>
      <c r="AM14" s="33">
        <v>241.788169899</v>
      </c>
      <c r="AN14" s="33">
        <v>1439.7687999699999</v>
      </c>
      <c r="AO14" s="33">
        <v>39.656453606500001</v>
      </c>
      <c r="AP14" s="33">
        <v>79840.448090699996</v>
      </c>
      <c r="AQ14" s="33">
        <v>45.485929550199998</v>
      </c>
      <c r="AR14" s="33">
        <v>870.35788025600004</v>
      </c>
      <c r="AS14" s="33">
        <v>1353.72645513</v>
      </c>
      <c r="AT14" s="33">
        <v>46.831491956999997</v>
      </c>
      <c r="AU14" s="33">
        <v>8.3417880586699994E-2</v>
      </c>
      <c r="AV14" s="33">
        <v>502.88564592699998</v>
      </c>
      <c r="AW14" s="33">
        <v>15892.3268579</v>
      </c>
      <c r="AX14" s="33">
        <v>13107.467963499999</v>
      </c>
      <c r="AY14" s="33">
        <v>2784.85889438</v>
      </c>
      <c r="AZ14" s="33">
        <v>6082.3014120600001</v>
      </c>
      <c r="BA14" s="33">
        <v>7.9727959545199996</v>
      </c>
      <c r="BB14" s="33">
        <v>1.4042973886300001</v>
      </c>
      <c r="BC14" s="33">
        <v>1264.7555319999999</v>
      </c>
      <c r="BD14" s="33">
        <v>69.845724146699993</v>
      </c>
      <c r="BE14" s="33">
        <v>2829.9688245500001</v>
      </c>
      <c r="BF14" s="33">
        <v>264.66412499099999</v>
      </c>
      <c r="BG14" s="33">
        <v>96.979280323200001</v>
      </c>
      <c r="BH14" s="33">
        <v>5197.5688407500002</v>
      </c>
      <c r="BI14" s="33">
        <v>133.824057012</v>
      </c>
      <c r="BJ14" s="33">
        <v>376.891975253</v>
      </c>
      <c r="BK14" s="33">
        <v>4.5727454665799998</v>
      </c>
      <c r="BL14" s="33">
        <v>5068.7800045399999</v>
      </c>
      <c r="BM14" s="33">
        <v>50.5714497154</v>
      </c>
      <c r="BN14" s="33">
        <v>2437.68827117</v>
      </c>
      <c r="BO14" s="33">
        <v>6711.0978511399999</v>
      </c>
      <c r="BP14" s="33">
        <v>0</v>
      </c>
      <c r="BQ14" s="33">
        <v>17427.100642699999</v>
      </c>
      <c r="BR14" s="33">
        <v>132031.12477600001</v>
      </c>
      <c r="BS14" s="33">
        <v>7234.1918718200004</v>
      </c>
    </row>
    <row r="15" spans="1:71" x14ac:dyDescent="0.25">
      <c r="A15" s="55" t="s">
        <v>14</v>
      </c>
      <c r="B15" s="55">
        <v>36073.106434550828</v>
      </c>
      <c r="C15" s="55">
        <v>1553.5579440345894</v>
      </c>
      <c r="D15" s="55">
        <v>16459.648789403367</v>
      </c>
      <c r="E15" s="55">
        <v>7480.6463354235402</v>
      </c>
      <c r="F15" s="55">
        <v>6575.6317460711152</v>
      </c>
      <c r="G15" s="55">
        <v>2037.6956391554972</v>
      </c>
      <c r="H15" s="55">
        <v>88084.591042673303</v>
      </c>
      <c r="I15" s="55">
        <v>86.502916266554877</v>
      </c>
      <c r="J15" s="55">
        <v>365.15179140834175</v>
      </c>
      <c r="K15" s="55"/>
      <c r="L15" s="55">
        <v>41.945492939952508</v>
      </c>
      <c r="M15" s="55">
        <v>70.580349910000038</v>
      </c>
      <c r="N15" s="55">
        <v>3875.6108847249975</v>
      </c>
      <c r="O15" s="33"/>
      <c r="P15" s="35" t="s">
        <v>14</v>
      </c>
      <c r="Q15" s="33">
        <v>692.57048728300003</v>
      </c>
      <c r="R15" s="33">
        <v>86.333179387900003</v>
      </c>
      <c r="S15" s="33">
        <v>480.15259226199998</v>
      </c>
      <c r="T15" s="33">
        <v>380.360983562</v>
      </c>
      <c r="U15" s="33">
        <v>810.54245662400001</v>
      </c>
      <c r="V15" s="33">
        <v>0</v>
      </c>
      <c r="W15" s="33">
        <v>36059.355059000001</v>
      </c>
      <c r="X15" s="33">
        <v>385.15838013899997</v>
      </c>
      <c r="Y15" s="33">
        <v>69.592202709600002</v>
      </c>
      <c r="Z15" s="33">
        <v>8523.8839279500007</v>
      </c>
      <c r="AA15" s="33">
        <v>473.90525570800003</v>
      </c>
      <c r="AB15" s="33">
        <v>40.046279477100001</v>
      </c>
      <c r="AC15" s="33">
        <v>70.580509927199998</v>
      </c>
      <c r="AD15" s="33">
        <v>0</v>
      </c>
      <c r="AE15" s="33">
        <v>1203.6290417299999</v>
      </c>
      <c r="AF15" s="33">
        <v>5.79568354278</v>
      </c>
      <c r="AG15" s="33">
        <v>3943.8649797799999</v>
      </c>
      <c r="AH15" s="33">
        <v>1553.3480751300001</v>
      </c>
      <c r="AI15" s="33">
        <v>0</v>
      </c>
      <c r="AJ15" s="33">
        <v>14797.673203599999</v>
      </c>
      <c r="AK15" s="33">
        <v>1644.1860824800001</v>
      </c>
      <c r="AL15" s="33">
        <v>16441.8592861</v>
      </c>
      <c r="AM15" s="33">
        <v>132.13772608299999</v>
      </c>
      <c r="AN15" s="33">
        <v>1130.3446728500001</v>
      </c>
      <c r="AO15" s="33">
        <v>2.5798118685799998</v>
      </c>
      <c r="AP15" s="33">
        <v>56254.454358399998</v>
      </c>
      <c r="AQ15" s="33">
        <v>7.6600256893600003</v>
      </c>
      <c r="AR15" s="33">
        <v>373.11615048700003</v>
      </c>
      <c r="AS15" s="33">
        <v>565.78713007800002</v>
      </c>
      <c r="AT15" s="33">
        <v>2.6742329799300002</v>
      </c>
      <c r="AU15" s="33">
        <v>1.9437794496199999E-2</v>
      </c>
      <c r="AV15" s="33">
        <v>336.55728886600002</v>
      </c>
      <c r="AW15" s="33">
        <v>7478.0861995300002</v>
      </c>
      <c r="AX15" s="33">
        <v>6573.3391555400003</v>
      </c>
      <c r="AY15" s="33">
        <v>904.74704398799997</v>
      </c>
      <c r="AZ15" s="33">
        <v>2878.9458903099999</v>
      </c>
      <c r="BA15" s="33">
        <v>5.6477916400700003</v>
      </c>
      <c r="BB15" s="33">
        <v>0.123214794116</v>
      </c>
      <c r="BC15" s="33">
        <v>322.45267578300002</v>
      </c>
      <c r="BD15" s="33">
        <v>32.694190688799999</v>
      </c>
      <c r="BE15" s="33">
        <v>1632.98585757</v>
      </c>
      <c r="BF15" s="33">
        <v>71.769356217400002</v>
      </c>
      <c r="BG15" s="33">
        <v>23.249062010500001</v>
      </c>
      <c r="BH15" s="33">
        <v>2945.5878705</v>
      </c>
      <c r="BI15" s="33">
        <v>90.5113488792</v>
      </c>
      <c r="BJ15" s="33">
        <v>159.769202643</v>
      </c>
      <c r="BK15" s="33">
        <v>0.15631173255700001</v>
      </c>
      <c r="BL15" s="33">
        <v>2037.41007337</v>
      </c>
      <c r="BM15" s="33">
        <v>34.991241951699998</v>
      </c>
      <c r="BN15" s="33">
        <v>656.81825293500003</v>
      </c>
      <c r="BO15" s="33">
        <v>6147.58020476</v>
      </c>
      <c r="BP15" s="33">
        <v>0</v>
      </c>
      <c r="BQ15" s="33">
        <v>11132.561662399999</v>
      </c>
      <c r="BR15" s="33">
        <v>88688.9931946</v>
      </c>
      <c r="BS15" s="33">
        <v>5922.8735075499999</v>
      </c>
    </row>
    <row r="16" spans="1:71" x14ac:dyDescent="0.25">
      <c r="A16" s="55" t="s">
        <v>15</v>
      </c>
      <c r="B16" s="55">
        <v>155166.02327367099</v>
      </c>
      <c r="C16" s="55">
        <v>851.71546016639968</v>
      </c>
      <c r="D16" s="55">
        <v>17692.812155529024</v>
      </c>
      <c r="E16" s="55">
        <v>27573.38533166944</v>
      </c>
      <c r="F16" s="55">
        <v>16226.807163572812</v>
      </c>
      <c r="G16" s="55">
        <v>5635.8555396260044</v>
      </c>
      <c r="H16" s="55">
        <v>82833.559974982621</v>
      </c>
      <c r="I16" s="55">
        <v>1781.4343174335177</v>
      </c>
      <c r="J16" s="55">
        <v>1093.6253352080278</v>
      </c>
      <c r="K16" s="55"/>
      <c r="L16" s="55">
        <v>4064.4897810754151</v>
      </c>
      <c r="M16" s="55">
        <v>45.249366119999969</v>
      </c>
      <c r="N16" s="55">
        <v>1763.3171117349973</v>
      </c>
      <c r="O16" s="33"/>
      <c r="P16" s="35" t="s">
        <v>15</v>
      </c>
      <c r="Q16" s="33">
        <v>2426.0627522499999</v>
      </c>
      <c r="R16" s="33">
        <v>1781.4068826600001</v>
      </c>
      <c r="S16" s="33">
        <v>950.65353493400005</v>
      </c>
      <c r="T16" s="33">
        <v>1109.4544572499999</v>
      </c>
      <c r="U16" s="33">
        <v>623.80473557200003</v>
      </c>
      <c r="V16" s="33">
        <v>0</v>
      </c>
      <c r="W16" s="33">
        <v>155153.16567799999</v>
      </c>
      <c r="X16" s="33">
        <v>702.16453429299997</v>
      </c>
      <c r="Y16" s="33">
        <v>43.744954933700001</v>
      </c>
      <c r="Z16" s="33">
        <v>7509.0976358999997</v>
      </c>
      <c r="AA16" s="33">
        <v>5303.7749636899998</v>
      </c>
      <c r="AB16" s="33">
        <v>4063.3580777400002</v>
      </c>
      <c r="AC16" s="33">
        <v>45.249451491999999</v>
      </c>
      <c r="AD16" s="33">
        <v>0</v>
      </c>
      <c r="AE16" s="33">
        <v>933.86806223899998</v>
      </c>
      <c r="AF16" s="33">
        <v>35.993055839900002</v>
      </c>
      <c r="AG16" s="33">
        <v>1941.04390633</v>
      </c>
      <c r="AH16" s="33">
        <v>851.41289911399997</v>
      </c>
      <c r="AI16" s="33">
        <v>0</v>
      </c>
      <c r="AJ16" s="33">
        <v>15909.4854698</v>
      </c>
      <c r="AK16" s="33">
        <v>1767.7194932800001</v>
      </c>
      <c r="AL16" s="33">
        <v>17677.204963100001</v>
      </c>
      <c r="AM16" s="33">
        <v>222.661528006</v>
      </c>
      <c r="AN16" s="33">
        <v>1786.5049316300001</v>
      </c>
      <c r="AO16" s="33">
        <v>5.3534911920899999</v>
      </c>
      <c r="AP16" s="33">
        <v>41443.344122199996</v>
      </c>
      <c r="AQ16" s="33">
        <v>7.9230202032700001</v>
      </c>
      <c r="AR16" s="33">
        <v>1364.15912624</v>
      </c>
      <c r="AS16" s="33">
        <v>1701.6099126399999</v>
      </c>
      <c r="AT16" s="33">
        <v>2.8020335442099999</v>
      </c>
      <c r="AU16" s="33">
        <v>9.7742033873999996E-3</v>
      </c>
      <c r="AV16" s="33">
        <v>1077.9546324099999</v>
      </c>
      <c r="AW16" s="33">
        <v>27571.472876200001</v>
      </c>
      <c r="AX16" s="33">
        <v>16225.123398199999</v>
      </c>
      <c r="AY16" s="33">
        <v>11346.349478</v>
      </c>
      <c r="AZ16" s="33">
        <v>7673.8299146299996</v>
      </c>
      <c r="BA16" s="33">
        <v>13.282049453000001</v>
      </c>
      <c r="BB16" s="33">
        <v>6.46959033824E-2</v>
      </c>
      <c r="BC16" s="33">
        <v>447.343291776</v>
      </c>
      <c r="BD16" s="33">
        <v>101.559061845</v>
      </c>
      <c r="BE16" s="33">
        <v>4345.8728745500002</v>
      </c>
      <c r="BF16" s="33">
        <v>270.45866770700002</v>
      </c>
      <c r="BG16" s="33">
        <v>57.6048427741</v>
      </c>
      <c r="BH16" s="33">
        <v>6508.3722021399999</v>
      </c>
      <c r="BI16" s="33">
        <v>36.8371802411</v>
      </c>
      <c r="BJ16" s="33">
        <v>283.70652598999999</v>
      </c>
      <c r="BK16" s="33">
        <v>0.221150858645</v>
      </c>
      <c r="BL16" s="33">
        <v>5635.1945797300004</v>
      </c>
      <c r="BM16" s="33">
        <v>48.1596492368</v>
      </c>
      <c r="BN16" s="33">
        <v>996.83632489700005</v>
      </c>
      <c r="BO16" s="33">
        <v>4537.1338430200003</v>
      </c>
      <c r="BP16" s="33">
        <v>0</v>
      </c>
      <c r="BQ16" s="33">
        <v>11703.8668079</v>
      </c>
      <c r="BR16" s="33">
        <v>83116.5351735</v>
      </c>
      <c r="BS16" s="33">
        <v>5406.9588637300003</v>
      </c>
    </row>
    <row r="17" spans="1:71" x14ac:dyDescent="0.25">
      <c r="A17" s="55" t="s">
        <v>16</v>
      </c>
      <c r="B17" s="55">
        <v>156313.0648714581</v>
      </c>
      <c r="C17" s="55">
        <v>962.99664713199991</v>
      </c>
      <c r="D17" s="55">
        <v>14954.977514880007</v>
      </c>
      <c r="E17" s="55">
        <v>30906.246370925975</v>
      </c>
      <c r="F17" s="55">
        <v>17271.576044148023</v>
      </c>
      <c r="G17" s="55">
        <v>2430.4704543460002</v>
      </c>
      <c r="H17" s="55">
        <v>74694.574753523833</v>
      </c>
      <c r="I17" s="55">
        <v>1745.5004337577195</v>
      </c>
      <c r="J17" s="55">
        <v>968.95589974998632</v>
      </c>
      <c r="K17" s="55"/>
      <c r="L17" s="55">
        <v>4016.0934999737574</v>
      </c>
      <c r="M17" s="55">
        <v>5.7847513549999947</v>
      </c>
      <c r="N17" s="55">
        <v>1655.9615604508997</v>
      </c>
      <c r="O17" s="33"/>
      <c r="P17" s="35" t="s">
        <v>16</v>
      </c>
      <c r="Q17" s="33">
        <v>2445.6965540699998</v>
      </c>
      <c r="R17" s="33">
        <v>1745.29137836</v>
      </c>
      <c r="S17" s="33">
        <v>876.34362271400005</v>
      </c>
      <c r="T17" s="33">
        <v>1075.06891563</v>
      </c>
      <c r="U17" s="33">
        <v>562.23343123200004</v>
      </c>
      <c r="V17" s="33">
        <v>0</v>
      </c>
      <c r="W17" s="33">
        <v>156286.32714899999</v>
      </c>
      <c r="X17" s="33">
        <v>888.63548890000004</v>
      </c>
      <c r="Y17" s="33">
        <v>38.347029925100003</v>
      </c>
      <c r="Z17" s="33">
        <v>4692.7260559300003</v>
      </c>
      <c r="AA17" s="33">
        <v>5202.8378772899996</v>
      </c>
      <c r="AB17" s="33">
        <v>4014.43289903</v>
      </c>
      <c r="AC17" s="33">
        <v>5.7847581328000004</v>
      </c>
      <c r="AD17" s="33">
        <v>0</v>
      </c>
      <c r="AE17" s="33">
        <v>1023.50401612</v>
      </c>
      <c r="AF17" s="33">
        <v>45.598571780999997</v>
      </c>
      <c r="AG17" s="33">
        <v>1849.30753936</v>
      </c>
      <c r="AH17" s="33">
        <v>962.80983795700001</v>
      </c>
      <c r="AI17" s="33">
        <v>0</v>
      </c>
      <c r="AJ17" s="33">
        <v>13449.8657558</v>
      </c>
      <c r="AK17" s="33">
        <v>1494.4293473299999</v>
      </c>
      <c r="AL17" s="33">
        <v>14944.2951032</v>
      </c>
      <c r="AM17" s="33">
        <v>167.537393114</v>
      </c>
      <c r="AN17" s="33">
        <v>1873.1885493499999</v>
      </c>
      <c r="AO17" s="33">
        <v>6.5543167696799998</v>
      </c>
      <c r="AP17" s="33">
        <v>40155.461271200002</v>
      </c>
      <c r="AQ17" s="33">
        <v>11.956627021799999</v>
      </c>
      <c r="AR17" s="33">
        <v>1410.72781728</v>
      </c>
      <c r="AS17" s="33">
        <v>1728.7702586800001</v>
      </c>
      <c r="AT17" s="33">
        <v>3.2549093042799999</v>
      </c>
      <c r="AU17" s="33">
        <v>6.5722887713100002</v>
      </c>
      <c r="AV17" s="33">
        <v>1110.48214263</v>
      </c>
      <c r="AW17" s="33">
        <v>30901.419966099998</v>
      </c>
      <c r="AX17" s="33">
        <v>17268.258213500001</v>
      </c>
      <c r="AY17" s="33">
        <v>13633.161752600001</v>
      </c>
      <c r="AZ17" s="33">
        <v>8585.4357891700001</v>
      </c>
      <c r="BA17" s="33">
        <v>14.7593155277</v>
      </c>
      <c r="BB17" s="33">
        <v>0.18365671941200001</v>
      </c>
      <c r="BC17" s="33">
        <v>1126.1946457900001</v>
      </c>
      <c r="BD17" s="33">
        <v>104.80902393700001</v>
      </c>
      <c r="BE17" s="33">
        <v>4439.1348244299998</v>
      </c>
      <c r="BF17" s="33">
        <v>279.38442706799998</v>
      </c>
      <c r="BG17" s="33">
        <v>60.0183575147</v>
      </c>
      <c r="BH17" s="33">
        <v>6592.2677254399996</v>
      </c>
      <c r="BI17" s="33">
        <v>71.236477321600006</v>
      </c>
      <c r="BJ17" s="33">
        <v>301.76608270600002</v>
      </c>
      <c r="BK17" s="33">
        <v>0.191998046044</v>
      </c>
      <c r="BL17" s="33">
        <v>2430.02158607</v>
      </c>
      <c r="BM17" s="33">
        <v>9.2551686572900002E-5</v>
      </c>
      <c r="BN17" s="33">
        <v>822.65606137700001</v>
      </c>
      <c r="BO17" s="33">
        <v>4476.0897056900003</v>
      </c>
      <c r="BP17" s="33">
        <v>0</v>
      </c>
      <c r="BQ17" s="33">
        <v>9784.8770680100006</v>
      </c>
      <c r="BR17" s="33">
        <v>74956.598071400003</v>
      </c>
      <c r="BS17" s="33">
        <v>4630.84686487</v>
      </c>
    </row>
    <row r="18" spans="1:71" x14ac:dyDescent="0.25">
      <c r="A18" s="55" t="s">
        <v>17</v>
      </c>
      <c r="B18" s="55">
        <v>39010.493463069462</v>
      </c>
      <c r="C18" s="55">
        <v>580.17867216673017</v>
      </c>
      <c r="D18" s="55">
        <v>7057.153987716194</v>
      </c>
      <c r="E18" s="55">
        <v>8964.5109735938513</v>
      </c>
      <c r="F18" s="55">
        <v>7386.7197161267459</v>
      </c>
      <c r="G18" s="55">
        <v>962.03095111020059</v>
      </c>
      <c r="H18" s="55">
        <v>61370.375171873129</v>
      </c>
      <c r="I18" s="55">
        <v>204.9687234730458</v>
      </c>
      <c r="J18" s="55">
        <v>412.13813853185906</v>
      </c>
      <c r="K18" s="55"/>
      <c r="L18" s="55">
        <v>300.05007456170415</v>
      </c>
      <c r="M18" s="55">
        <v>54.53322093125999</v>
      </c>
      <c r="N18" s="55">
        <v>2560.8253786024957</v>
      </c>
      <c r="O18" s="33"/>
      <c r="P18" s="35" t="s">
        <v>17</v>
      </c>
      <c r="Q18" s="33">
        <v>741.10479963399996</v>
      </c>
      <c r="R18" s="33">
        <v>204.86719498599999</v>
      </c>
      <c r="S18" s="33">
        <v>283.54266946299998</v>
      </c>
      <c r="T18" s="33">
        <v>438.05312629899998</v>
      </c>
      <c r="U18" s="33">
        <v>326.20052857799999</v>
      </c>
      <c r="V18" s="33">
        <v>0</v>
      </c>
      <c r="W18" s="33">
        <v>38999.436992499999</v>
      </c>
      <c r="X18" s="33">
        <v>503.70824682099999</v>
      </c>
      <c r="Y18" s="33">
        <v>26.608841759299999</v>
      </c>
      <c r="Z18" s="33">
        <v>5600.4770923300002</v>
      </c>
      <c r="AA18" s="33">
        <v>595.80541185100003</v>
      </c>
      <c r="AB18" s="33">
        <v>298.60325535599998</v>
      </c>
      <c r="AC18" s="33">
        <v>54.533246616500001</v>
      </c>
      <c r="AD18" s="33">
        <v>0</v>
      </c>
      <c r="AE18" s="33">
        <v>1063.8373141100001</v>
      </c>
      <c r="AF18" s="33">
        <v>7.6710447683099998</v>
      </c>
      <c r="AG18" s="33">
        <v>2764.9595257400001</v>
      </c>
      <c r="AH18" s="33">
        <v>580.10003283900005</v>
      </c>
      <c r="AI18" s="33">
        <v>0</v>
      </c>
      <c r="AJ18" s="33">
        <v>6346.4285044400003</v>
      </c>
      <c r="AK18" s="33">
        <v>705.15879188999997</v>
      </c>
      <c r="AL18" s="33">
        <v>7051.5872963299998</v>
      </c>
      <c r="AM18" s="33">
        <v>44.965033727300003</v>
      </c>
      <c r="AN18" s="33">
        <v>636.44443388299999</v>
      </c>
      <c r="AO18" s="33">
        <v>2.2260105027099999</v>
      </c>
      <c r="AP18" s="33">
        <v>42061.414610400003</v>
      </c>
      <c r="AQ18" s="33">
        <v>7.4277711530700001</v>
      </c>
      <c r="AR18" s="33">
        <v>499.709612483</v>
      </c>
      <c r="AS18" s="33">
        <v>668.12719335099996</v>
      </c>
      <c r="AT18" s="33">
        <v>1.60791505129</v>
      </c>
      <c r="AU18" s="33">
        <v>1.3939166873299999E-2</v>
      </c>
      <c r="AV18" s="33">
        <v>446.88787181200001</v>
      </c>
      <c r="AW18" s="33">
        <v>8961.3113547600005</v>
      </c>
      <c r="AX18" s="33">
        <v>7383.9731294800004</v>
      </c>
      <c r="AY18" s="33">
        <v>1577.33822528</v>
      </c>
      <c r="AZ18" s="33">
        <v>3394.01070256</v>
      </c>
      <c r="BA18" s="33">
        <v>6.3570652905399996</v>
      </c>
      <c r="BB18" s="33">
        <v>8.0174572275799993E-2</v>
      </c>
      <c r="BC18" s="33">
        <v>308.90571064300002</v>
      </c>
      <c r="BD18" s="33">
        <v>40.300065007699999</v>
      </c>
      <c r="BE18" s="33">
        <v>1879.82232544</v>
      </c>
      <c r="BF18" s="33">
        <v>96.6816844489</v>
      </c>
      <c r="BG18" s="33">
        <v>24.631801038399999</v>
      </c>
      <c r="BH18" s="33">
        <v>3140.2142341399999</v>
      </c>
      <c r="BI18" s="33">
        <v>103.883331559</v>
      </c>
      <c r="BJ18" s="33">
        <v>156.98919838800001</v>
      </c>
      <c r="BK18" s="33">
        <v>0.105570313773</v>
      </c>
      <c r="BL18" s="33">
        <v>961.79292086199996</v>
      </c>
      <c r="BM18" s="33">
        <v>8.4343169117900008</v>
      </c>
      <c r="BN18" s="33">
        <v>775.06825711900001</v>
      </c>
      <c r="BO18" s="33">
        <v>4830.0533206600003</v>
      </c>
      <c r="BP18" s="33">
        <v>0</v>
      </c>
      <c r="BQ18" s="33">
        <v>6712.81442952</v>
      </c>
      <c r="BR18" s="33">
        <v>61809.930369200003</v>
      </c>
      <c r="BS18" s="33">
        <v>4219.7925083800001</v>
      </c>
    </row>
    <row r="19" spans="1:71" x14ac:dyDescent="0.25">
      <c r="A19" s="55" t="s">
        <v>18</v>
      </c>
      <c r="B19" s="55">
        <v>116581.01376995207</v>
      </c>
      <c r="C19" s="55">
        <v>27066.285808058801</v>
      </c>
      <c r="D19" s="55">
        <v>36868.999044716926</v>
      </c>
      <c r="E19" s="55">
        <v>28642.156818217951</v>
      </c>
      <c r="F19" s="55">
        <v>25116.464440497388</v>
      </c>
      <c r="G19" s="55">
        <v>22495.655372748057</v>
      </c>
      <c r="H19" s="55">
        <v>121479.82307052438</v>
      </c>
      <c r="I19" s="55">
        <v>1172.1320250066146</v>
      </c>
      <c r="J19" s="55">
        <v>862.13705431123662</v>
      </c>
      <c r="K19" s="55"/>
      <c r="L19" s="55">
        <v>2621.0648013776458</v>
      </c>
      <c r="M19" s="55">
        <v>45.220809842999991</v>
      </c>
      <c r="N19" s="55">
        <v>4275.774979355002</v>
      </c>
      <c r="O19" s="33"/>
      <c r="P19" s="35" t="s">
        <v>18</v>
      </c>
      <c r="Q19" s="33">
        <v>2311.8578794</v>
      </c>
      <c r="R19" s="33">
        <v>1166.7908643200001</v>
      </c>
      <c r="S19" s="33">
        <v>740.58721192500002</v>
      </c>
      <c r="T19" s="33">
        <v>1398.3316172</v>
      </c>
      <c r="U19" s="33">
        <v>1924.4035429200001</v>
      </c>
      <c r="V19" s="33">
        <v>0</v>
      </c>
      <c r="W19" s="33">
        <v>116354.848644</v>
      </c>
      <c r="X19" s="33">
        <v>2402.74430846</v>
      </c>
      <c r="Y19" s="33">
        <v>98.593618245800002</v>
      </c>
      <c r="Z19" s="33">
        <v>6357.5088024300003</v>
      </c>
      <c r="AA19" s="33">
        <v>3472.7785499199999</v>
      </c>
      <c r="AB19" s="33">
        <v>2609.9827286300001</v>
      </c>
      <c r="AC19" s="33">
        <v>45.191230737600002</v>
      </c>
      <c r="AD19" s="33">
        <v>0</v>
      </c>
      <c r="AE19" s="33">
        <v>2084.6245336400002</v>
      </c>
      <c r="AF19" s="33">
        <v>33.724217169799999</v>
      </c>
      <c r="AG19" s="33">
        <v>6549.8218112499999</v>
      </c>
      <c r="AH19" s="33">
        <v>27058.778869900001</v>
      </c>
      <c r="AI19" s="33">
        <v>0</v>
      </c>
      <c r="AJ19" s="33">
        <v>33108.368892300001</v>
      </c>
      <c r="AK19" s="33">
        <v>3678.7073447600001</v>
      </c>
      <c r="AL19" s="33">
        <v>36787.076237000001</v>
      </c>
      <c r="AM19" s="33">
        <v>29.726554306499999</v>
      </c>
      <c r="AN19" s="33">
        <v>1714.8344933400001</v>
      </c>
      <c r="AO19" s="33">
        <v>5.6621265974400004</v>
      </c>
      <c r="AP19" s="33">
        <v>87848.176304399996</v>
      </c>
      <c r="AQ19" s="33">
        <v>66.463015894199998</v>
      </c>
      <c r="AR19" s="33">
        <v>1138.72979106</v>
      </c>
      <c r="AS19" s="33">
        <v>1829.0034549699999</v>
      </c>
      <c r="AT19" s="33">
        <v>4.2930377479799997</v>
      </c>
      <c r="AU19" s="33">
        <v>6.2803835755100001</v>
      </c>
      <c r="AV19" s="33">
        <v>1681.1888770200001</v>
      </c>
      <c r="AW19" s="33">
        <v>28711.843524200001</v>
      </c>
      <c r="AX19" s="33">
        <v>25067.6787057</v>
      </c>
      <c r="AY19" s="33">
        <v>3644.1648184199998</v>
      </c>
      <c r="AZ19" s="33">
        <v>12571.789768500001</v>
      </c>
      <c r="BA19" s="33">
        <v>24.175615548100001</v>
      </c>
      <c r="BB19" s="33">
        <v>0.12664009832600001</v>
      </c>
      <c r="BC19" s="33">
        <v>2981.1763868500002</v>
      </c>
      <c r="BD19" s="33">
        <v>96.608279909800004</v>
      </c>
      <c r="BE19" s="33">
        <v>5051.4353135199999</v>
      </c>
      <c r="BF19" s="33">
        <v>213.577086909</v>
      </c>
      <c r="BG19" s="33">
        <v>48.783689151600001</v>
      </c>
      <c r="BH19" s="33">
        <v>9178.2386637799991</v>
      </c>
      <c r="BI19" s="33">
        <v>1301.27802827</v>
      </c>
      <c r="BJ19" s="33">
        <v>1439.8631293799999</v>
      </c>
      <c r="BK19" s="33">
        <v>0.79861812441799995</v>
      </c>
      <c r="BL19" s="33">
        <v>22441.445085700001</v>
      </c>
      <c r="BM19" s="33">
        <v>306.58266767800001</v>
      </c>
      <c r="BN19" s="33">
        <v>1194.5808488499999</v>
      </c>
      <c r="BO19" s="33">
        <v>9573.0848850900002</v>
      </c>
      <c r="BP19" s="33">
        <v>0</v>
      </c>
      <c r="BQ19" s="33">
        <v>12121.7199385</v>
      </c>
      <c r="BR19" s="33">
        <v>121968.36358</v>
      </c>
      <c r="BS19" s="33">
        <v>6857.82287129</v>
      </c>
    </row>
    <row r="20" spans="1:71" x14ac:dyDescent="0.25">
      <c r="A20" s="55" t="s">
        <v>19</v>
      </c>
      <c r="B20" s="55">
        <v>6527.990068004</v>
      </c>
      <c r="C20" s="55">
        <v>315.6012857149999</v>
      </c>
      <c r="D20" s="55">
        <v>10480.7130591</v>
      </c>
      <c r="E20" s="55">
        <v>3708.7971623500002</v>
      </c>
      <c r="F20" s="55">
        <v>3392.8111584050002</v>
      </c>
      <c r="G20" s="55">
        <v>1912.8541897005007</v>
      </c>
      <c r="H20" s="55">
        <v>13110.977477877996</v>
      </c>
      <c r="I20" s="55">
        <v>40.830882332720343</v>
      </c>
      <c r="J20" s="55">
        <v>121.06322004288798</v>
      </c>
      <c r="K20" s="55">
        <v>0.36763271999999997</v>
      </c>
      <c r="L20" s="55">
        <v>15.015023550659993</v>
      </c>
      <c r="M20" s="55">
        <v>33.127792800000002</v>
      </c>
      <c r="N20" s="55">
        <v>765.14545951000014</v>
      </c>
      <c r="O20" s="33"/>
      <c r="P20" s="35" t="s">
        <v>19</v>
      </c>
      <c r="Q20" s="33">
        <v>135.93225765599999</v>
      </c>
      <c r="R20" s="33">
        <v>40.073104590100002</v>
      </c>
      <c r="S20" s="33">
        <v>53.891734403900003</v>
      </c>
      <c r="T20" s="33">
        <v>129.24383766400001</v>
      </c>
      <c r="U20" s="33">
        <v>132.26080907400001</v>
      </c>
      <c r="V20" s="33">
        <v>0.36669867215500002</v>
      </c>
      <c r="W20" s="33">
        <v>6523.7217237900004</v>
      </c>
      <c r="X20" s="33">
        <v>93.9852590773</v>
      </c>
      <c r="Y20" s="33">
        <v>21.791416279100002</v>
      </c>
      <c r="Z20" s="33">
        <v>1609.33310403</v>
      </c>
      <c r="AA20" s="33">
        <v>44.796349574600001</v>
      </c>
      <c r="AB20" s="33">
        <v>13.4487411889</v>
      </c>
      <c r="AC20" s="33">
        <v>33.105430056800003</v>
      </c>
      <c r="AD20" s="33">
        <v>0</v>
      </c>
      <c r="AE20" s="33">
        <v>162.004560922</v>
      </c>
      <c r="AF20" s="33">
        <v>1.4534716803800001</v>
      </c>
      <c r="AG20" s="33">
        <v>819.28845190300001</v>
      </c>
      <c r="AH20" s="33">
        <v>315.548249306</v>
      </c>
      <c r="AI20" s="33">
        <v>0</v>
      </c>
      <c r="AJ20" s="33">
        <v>9415.48989368</v>
      </c>
      <c r="AK20" s="33">
        <v>1046.16498394</v>
      </c>
      <c r="AL20" s="33">
        <v>10461.6548776</v>
      </c>
      <c r="AM20" s="33">
        <v>6.8730207959499996</v>
      </c>
      <c r="AN20" s="33">
        <v>77.594648129299998</v>
      </c>
      <c r="AO20" s="33">
        <v>0.64879912696999997</v>
      </c>
      <c r="AP20" s="33">
        <v>8826.55204486</v>
      </c>
      <c r="AQ20" s="33">
        <v>2.3419251156000001</v>
      </c>
      <c r="AR20" s="33">
        <v>138.34835188</v>
      </c>
      <c r="AS20" s="33">
        <v>345.04437408000001</v>
      </c>
      <c r="AT20" s="33">
        <v>1.5557019836099999</v>
      </c>
      <c r="AU20" s="33">
        <v>7.5160182322200004E-3</v>
      </c>
      <c r="AV20" s="33">
        <v>123.51202974</v>
      </c>
      <c r="AW20" s="33">
        <v>3705.40271957</v>
      </c>
      <c r="AX20" s="33">
        <v>3389.6755088</v>
      </c>
      <c r="AY20" s="33">
        <v>315.72721076699997</v>
      </c>
      <c r="AZ20" s="33">
        <v>1516.42403754</v>
      </c>
      <c r="BA20" s="33">
        <v>1.8543039347000001</v>
      </c>
      <c r="BB20" s="33">
        <v>3.2571837166599997E-2</v>
      </c>
      <c r="BC20" s="33">
        <v>505.18129697900002</v>
      </c>
      <c r="BD20" s="33">
        <v>11.480497142300001</v>
      </c>
      <c r="BE20" s="33">
        <v>667.18048964699994</v>
      </c>
      <c r="BF20" s="33">
        <v>26.452561715600002</v>
      </c>
      <c r="BG20" s="33">
        <v>7.3811115152899998</v>
      </c>
      <c r="BH20" s="33">
        <v>1244.3685778500001</v>
      </c>
      <c r="BI20" s="33">
        <v>37.767046501000003</v>
      </c>
      <c r="BJ20" s="33">
        <v>276.457407805</v>
      </c>
      <c r="BK20" s="33">
        <v>6.11930005456E-2</v>
      </c>
      <c r="BL20" s="33">
        <v>1910.99334314</v>
      </c>
      <c r="BM20" s="33">
        <v>9.7109314239100009</v>
      </c>
      <c r="BN20" s="33">
        <v>194.839524071</v>
      </c>
      <c r="BO20" s="33">
        <v>902.80330070800005</v>
      </c>
      <c r="BP20" s="33">
        <v>0</v>
      </c>
      <c r="BQ20" s="33">
        <v>1297.01881162</v>
      </c>
      <c r="BR20" s="33">
        <v>13261.656237499999</v>
      </c>
      <c r="BS20" s="33">
        <v>733.33305925499997</v>
      </c>
    </row>
    <row r="21" spans="1:71" x14ac:dyDescent="0.25">
      <c r="A21" s="55" t="s">
        <v>20</v>
      </c>
      <c r="B21" s="55">
        <v>28726.321930804501</v>
      </c>
      <c r="C21" s="55">
        <v>1080.6722266170002</v>
      </c>
      <c r="D21" s="55">
        <v>12878.428078199999</v>
      </c>
      <c r="E21" s="55">
        <v>7382.7699373370078</v>
      </c>
      <c r="F21" s="55">
        <v>6518.1239640839922</v>
      </c>
      <c r="G21" s="55">
        <v>7351.3663929850018</v>
      </c>
      <c r="H21" s="55">
        <v>44239.864595662053</v>
      </c>
      <c r="I21" s="55">
        <v>57.908612337991784</v>
      </c>
      <c r="J21" s="55">
        <v>116.39971572025306</v>
      </c>
      <c r="K21" s="55"/>
      <c r="L21" s="55">
        <v>83.102786472838105</v>
      </c>
      <c r="M21" s="55">
        <v>16.350831166000003</v>
      </c>
      <c r="N21" s="55">
        <v>1584.8425328719979</v>
      </c>
      <c r="O21" s="33"/>
      <c r="P21" s="35" t="s">
        <v>20</v>
      </c>
      <c r="Q21" s="33">
        <v>247.769441796</v>
      </c>
      <c r="R21" s="33">
        <v>52.4744087654</v>
      </c>
      <c r="S21" s="33">
        <v>229.78986110899999</v>
      </c>
      <c r="T21" s="33">
        <v>131.92334022899999</v>
      </c>
      <c r="U21" s="33">
        <v>20157.417167700001</v>
      </c>
      <c r="V21" s="33">
        <v>0</v>
      </c>
      <c r="W21" s="33">
        <v>28711.777568199999</v>
      </c>
      <c r="X21" s="33">
        <v>443.85956075399997</v>
      </c>
      <c r="Y21" s="33">
        <v>147.35879345699999</v>
      </c>
      <c r="Z21" s="33">
        <v>6043.0828118199997</v>
      </c>
      <c r="AA21" s="33">
        <v>186.36209192199999</v>
      </c>
      <c r="AB21" s="33">
        <v>81.892439280800005</v>
      </c>
      <c r="AC21" s="33">
        <v>16.350827843499999</v>
      </c>
      <c r="AD21" s="33">
        <v>0</v>
      </c>
      <c r="AE21" s="33">
        <v>363.03499984899997</v>
      </c>
      <c r="AF21" s="33">
        <v>1.75719764285</v>
      </c>
      <c r="AG21" s="33">
        <v>1753.0473936799999</v>
      </c>
      <c r="AH21" s="33">
        <v>1080.44501242</v>
      </c>
      <c r="AI21" s="33">
        <v>0</v>
      </c>
      <c r="AJ21" s="33">
        <v>11575.6311678</v>
      </c>
      <c r="AK21" s="33">
        <v>1286.1803078800001</v>
      </c>
      <c r="AL21" s="33">
        <v>12861.8114757</v>
      </c>
      <c r="AM21" s="33">
        <v>26.1958849677</v>
      </c>
      <c r="AN21" s="33">
        <v>333.01256811600001</v>
      </c>
      <c r="AO21" s="33">
        <v>2.9742657230899998</v>
      </c>
      <c r="AP21" s="33">
        <v>30081.9568048</v>
      </c>
      <c r="AQ21" s="33">
        <v>15.438714639200001</v>
      </c>
      <c r="AR21" s="33">
        <v>264.93924789300002</v>
      </c>
      <c r="AS21" s="33">
        <v>453.02809504099997</v>
      </c>
      <c r="AT21" s="33">
        <v>2.4132154433799999</v>
      </c>
      <c r="AU21" s="33">
        <v>1.5995689412899999E-2</v>
      </c>
      <c r="AV21" s="33">
        <v>367.24377420299999</v>
      </c>
      <c r="AW21" s="33">
        <v>7376.2867796500004</v>
      </c>
      <c r="AX21" s="33">
        <v>6512.5923130299998</v>
      </c>
      <c r="AY21" s="33">
        <v>863.69446661899997</v>
      </c>
      <c r="AZ21" s="33">
        <v>2999.8136632599999</v>
      </c>
      <c r="BA21" s="33">
        <v>6.1787477085700004</v>
      </c>
      <c r="BB21" s="33">
        <v>0.111257672581</v>
      </c>
      <c r="BC21" s="33">
        <v>570.11602131899997</v>
      </c>
      <c r="BD21" s="33">
        <v>25.612427123500002</v>
      </c>
      <c r="BE21" s="33">
        <v>1421.69771259</v>
      </c>
      <c r="BF21" s="33">
        <v>48.070528237300003</v>
      </c>
      <c r="BG21" s="33">
        <v>16.983076660199998</v>
      </c>
      <c r="BH21" s="33">
        <v>2782.0866822100002</v>
      </c>
      <c r="BI21" s="33">
        <v>274.75825283699999</v>
      </c>
      <c r="BJ21" s="33">
        <v>260.68079586900001</v>
      </c>
      <c r="BK21" s="33">
        <v>0.242463744881</v>
      </c>
      <c r="BL21" s="33">
        <v>7341.2181748200001</v>
      </c>
      <c r="BM21" s="33">
        <v>109.670271857</v>
      </c>
      <c r="BN21" s="33">
        <v>563.32966023899996</v>
      </c>
      <c r="BO21" s="33">
        <v>3017.6866510899999</v>
      </c>
      <c r="BP21" s="33">
        <v>0</v>
      </c>
      <c r="BQ21" s="33">
        <v>4840.4589497099996</v>
      </c>
      <c r="BR21" s="33">
        <v>44750.919523600001</v>
      </c>
      <c r="BS21" s="33">
        <v>2878.4607129300002</v>
      </c>
    </row>
    <row r="22" spans="1:71" x14ac:dyDescent="0.25">
      <c r="A22" s="55" t="s">
        <v>129</v>
      </c>
      <c r="B22" s="55">
        <v>13685.643204110002</v>
      </c>
      <c r="C22" s="55">
        <v>1807.0722059950008</v>
      </c>
      <c r="D22" s="55">
        <v>20962.510401350002</v>
      </c>
      <c r="E22" s="55">
        <v>5268.1588254749995</v>
      </c>
      <c r="F22" s="55">
        <v>4680.1843972749975</v>
      </c>
      <c r="G22" s="55">
        <v>1465.4001000500007</v>
      </c>
      <c r="H22" s="55">
        <v>61008.307515090026</v>
      </c>
      <c r="I22" s="55">
        <v>27.905290407539262</v>
      </c>
      <c r="J22" s="55">
        <v>88.641111578563198</v>
      </c>
      <c r="K22" s="55"/>
      <c r="L22" s="55">
        <v>51.791077047136014</v>
      </c>
      <c r="M22" s="55">
        <v>5.9608824000000009</v>
      </c>
      <c r="N22" s="55">
        <v>49.692090930000006</v>
      </c>
      <c r="O22" s="33"/>
      <c r="P22" s="35" t="s">
        <v>129</v>
      </c>
      <c r="Q22" s="33">
        <v>452.45726269699998</v>
      </c>
      <c r="R22" s="33">
        <v>8.3346924339200008</v>
      </c>
      <c r="S22" s="33">
        <v>493.65250886699999</v>
      </c>
      <c r="T22" s="33">
        <v>125.222244213</v>
      </c>
      <c r="U22" s="33">
        <v>166917.68189499999</v>
      </c>
      <c r="V22" s="33">
        <v>0</v>
      </c>
      <c r="W22" s="33">
        <v>13672.373190300001</v>
      </c>
      <c r="X22" s="33">
        <v>231.746417826</v>
      </c>
      <c r="Y22" s="33">
        <v>1099.93076855</v>
      </c>
      <c r="Z22" s="33">
        <v>4024.8440709400002</v>
      </c>
      <c r="AA22" s="33">
        <v>313.23507473000001</v>
      </c>
      <c r="AB22" s="33">
        <v>23.731782089700001</v>
      </c>
      <c r="AC22" s="33">
        <v>5.9608803594999999</v>
      </c>
      <c r="AD22" s="33">
        <v>0</v>
      </c>
      <c r="AE22" s="33">
        <v>563.05898706699998</v>
      </c>
      <c r="AF22" s="33">
        <v>3.10177658361</v>
      </c>
      <c r="AG22" s="33">
        <v>2289.2675659299998</v>
      </c>
      <c r="AH22" s="33">
        <v>1806.5230377800001</v>
      </c>
      <c r="AI22" s="33">
        <v>0</v>
      </c>
      <c r="AJ22" s="33">
        <v>18848.675252100002</v>
      </c>
      <c r="AK22" s="33">
        <v>2094.29725121</v>
      </c>
      <c r="AL22" s="33">
        <v>20942.9725034</v>
      </c>
      <c r="AM22" s="33">
        <v>63.014374581299997</v>
      </c>
      <c r="AN22" s="33">
        <v>230.01170708000001</v>
      </c>
      <c r="AO22" s="33">
        <v>1.14258405838</v>
      </c>
      <c r="AP22" s="33">
        <v>46136.673559299998</v>
      </c>
      <c r="AQ22" s="33">
        <v>8.3865329695700002</v>
      </c>
      <c r="AR22" s="33">
        <v>64.402024405199995</v>
      </c>
      <c r="AS22" s="33">
        <v>295.01058119300001</v>
      </c>
      <c r="AT22" s="33">
        <v>2.5905230939699999</v>
      </c>
      <c r="AU22" s="33">
        <v>3.3805848255900002E-2</v>
      </c>
      <c r="AV22" s="33">
        <v>127.99925086899999</v>
      </c>
      <c r="AW22" s="33">
        <v>5264.3874760299996</v>
      </c>
      <c r="AX22" s="33">
        <v>4676.9823318700001</v>
      </c>
      <c r="AY22" s="33">
        <v>587.40514415500002</v>
      </c>
      <c r="AZ22" s="33">
        <v>1885.7747881600001</v>
      </c>
      <c r="BA22" s="33">
        <v>3.5648566510699999</v>
      </c>
      <c r="BB22" s="33">
        <v>0.15277678136200001</v>
      </c>
      <c r="BC22" s="33">
        <v>574.75848862099997</v>
      </c>
      <c r="BD22" s="33">
        <v>12.0306022366</v>
      </c>
      <c r="BE22" s="33">
        <v>933.270253035</v>
      </c>
      <c r="BF22" s="33">
        <v>7.7667222265599998</v>
      </c>
      <c r="BG22" s="33">
        <v>12.9173995602</v>
      </c>
      <c r="BH22" s="33">
        <v>2212.6727194599998</v>
      </c>
      <c r="BI22" s="33">
        <v>149.56301618200001</v>
      </c>
      <c r="BJ22" s="33">
        <v>270.60684349899998</v>
      </c>
      <c r="BK22" s="33">
        <v>0.11211468167999999</v>
      </c>
      <c r="BL22" s="33">
        <v>1462.2793355700001</v>
      </c>
      <c r="BM22" s="33">
        <v>17.532286226699998</v>
      </c>
      <c r="BN22" s="33">
        <v>849.835939209</v>
      </c>
      <c r="BO22" s="33">
        <v>6507.5966147600002</v>
      </c>
      <c r="BP22" s="33">
        <v>0</v>
      </c>
      <c r="BQ22" s="33">
        <v>7759.3264769099997</v>
      </c>
      <c r="BR22" s="33">
        <v>61523.243837800001</v>
      </c>
      <c r="BS22" s="33">
        <v>4748.7224627799997</v>
      </c>
    </row>
    <row r="23" spans="1:71" x14ac:dyDescent="0.25">
      <c r="A23" s="55" t="s">
        <v>22</v>
      </c>
      <c r="B23" s="55">
        <v>43717.644532325779</v>
      </c>
      <c r="C23" s="55">
        <v>3358.8456806329982</v>
      </c>
      <c r="D23" s="55">
        <v>34358.993437926983</v>
      </c>
      <c r="E23" s="55">
        <v>13708.310450305022</v>
      </c>
      <c r="F23" s="55">
        <v>9394.0821656750322</v>
      </c>
      <c r="G23" s="55">
        <v>13829.373086622008</v>
      </c>
      <c r="H23" s="55">
        <v>101928.80309727167</v>
      </c>
      <c r="I23" s="55">
        <v>135.2207031606502</v>
      </c>
      <c r="J23" s="55">
        <v>417.31947070145463</v>
      </c>
      <c r="K23" s="55"/>
      <c r="L23" s="55">
        <v>92.284684154852371</v>
      </c>
      <c r="M23" s="55">
        <v>76.726899320000015</v>
      </c>
      <c r="N23" s="55">
        <v>5836.8772339770012</v>
      </c>
      <c r="O23" s="33"/>
      <c r="P23" s="35" t="s">
        <v>22</v>
      </c>
      <c r="Q23" s="33">
        <v>742.88969174500005</v>
      </c>
      <c r="R23" s="33">
        <v>132.39985192099999</v>
      </c>
      <c r="S23" s="33">
        <v>511.41801968200002</v>
      </c>
      <c r="T23" s="33">
        <v>460.65641246000001</v>
      </c>
      <c r="U23" s="33">
        <v>91893.756257200002</v>
      </c>
      <c r="V23" s="33">
        <v>0</v>
      </c>
      <c r="W23" s="33">
        <v>43690.563828999999</v>
      </c>
      <c r="X23" s="33">
        <v>441.22767289799998</v>
      </c>
      <c r="Y23" s="33">
        <v>643.76989470499996</v>
      </c>
      <c r="Z23" s="33">
        <v>11231.3436802</v>
      </c>
      <c r="AA23" s="33">
        <v>397.25493921700001</v>
      </c>
      <c r="AB23" s="33">
        <v>91.021387217899999</v>
      </c>
      <c r="AC23" s="33">
        <v>76.727130291600005</v>
      </c>
      <c r="AD23" s="33">
        <v>0</v>
      </c>
      <c r="AE23" s="33">
        <v>1022.18464259</v>
      </c>
      <c r="AF23" s="33">
        <v>4.78827070014</v>
      </c>
      <c r="AG23" s="33">
        <v>6207.0829532300004</v>
      </c>
      <c r="AH23" s="33">
        <v>3358.6302592299999</v>
      </c>
      <c r="AI23" s="33">
        <v>0</v>
      </c>
      <c r="AJ23" s="33">
        <v>30891.845938599999</v>
      </c>
      <c r="AK23" s="33">
        <v>3432.4249094000002</v>
      </c>
      <c r="AL23" s="33">
        <v>34324.270848</v>
      </c>
      <c r="AM23" s="33">
        <v>89.4148234699</v>
      </c>
      <c r="AN23" s="33">
        <v>830.14067322400001</v>
      </c>
      <c r="AO23" s="33">
        <v>46.401802331399999</v>
      </c>
      <c r="AP23" s="33">
        <v>65240.8865267</v>
      </c>
      <c r="AQ23" s="33">
        <v>36.421881994300001</v>
      </c>
      <c r="AR23" s="33">
        <v>453.86156131299998</v>
      </c>
      <c r="AS23" s="33">
        <v>710.917163974</v>
      </c>
      <c r="AT23" s="33">
        <v>24.384885673300001</v>
      </c>
      <c r="AU23" s="33">
        <v>0.20963398237399999</v>
      </c>
      <c r="AV23" s="33">
        <v>428.774383957</v>
      </c>
      <c r="AW23" s="33">
        <v>13695.5589597</v>
      </c>
      <c r="AX23" s="33">
        <v>9389.36685674</v>
      </c>
      <c r="AY23" s="33">
        <v>4306.1921029300001</v>
      </c>
      <c r="AZ23" s="33">
        <v>4371.0188848999996</v>
      </c>
      <c r="BA23" s="33">
        <v>7.67965125967</v>
      </c>
      <c r="BB23" s="33">
        <v>0.41716397228800001</v>
      </c>
      <c r="BC23" s="33">
        <v>881.68672266399994</v>
      </c>
      <c r="BD23" s="33">
        <v>42.242993175599999</v>
      </c>
      <c r="BE23" s="33">
        <v>2146.4242402599998</v>
      </c>
      <c r="BF23" s="33">
        <v>87.649738190099995</v>
      </c>
      <c r="BG23" s="33">
        <v>32.499783400299997</v>
      </c>
      <c r="BH23" s="33">
        <v>4010.6204798399999</v>
      </c>
      <c r="BI23" s="33">
        <v>211.503490215</v>
      </c>
      <c r="BJ23" s="33">
        <v>264.31054462999998</v>
      </c>
      <c r="BK23" s="33">
        <v>3.3539410700099999</v>
      </c>
      <c r="BL23" s="33">
        <v>13797.9667756</v>
      </c>
      <c r="BM23" s="33">
        <v>276.98138121900001</v>
      </c>
      <c r="BN23" s="33">
        <v>1329.7903379899999</v>
      </c>
      <c r="BO23" s="33">
        <v>7147.5756882899996</v>
      </c>
      <c r="BP23" s="33">
        <v>0</v>
      </c>
      <c r="BQ23" s="33">
        <v>11175.054830900001</v>
      </c>
      <c r="BR23" s="33">
        <v>102928.594195</v>
      </c>
      <c r="BS23" s="33">
        <v>7285.1106820000005</v>
      </c>
    </row>
    <row r="24" spans="1:71" x14ac:dyDescent="0.25">
      <c r="A24" s="55" t="s">
        <v>23</v>
      </c>
      <c r="B24" s="55">
        <v>213420.22103369361</v>
      </c>
      <c r="C24" s="55">
        <v>1697.9218865230023</v>
      </c>
      <c r="D24" s="55">
        <v>31032.663368589951</v>
      </c>
      <c r="E24" s="55">
        <v>43526.779872562001</v>
      </c>
      <c r="F24" s="55">
        <v>28258.252976018313</v>
      </c>
      <c r="G24" s="55">
        <v>8906.5326137770044</v>
      </c>
      <c r="H24" s="55">
        <v>94935.831237278384</v>
      </c>
      <c r="I24" s="55">
        <v>2373.1977285243524</v>
      </c>
      <c r="J24" s="55">
        <v>1472.5999250471486</v>
      </c>
      <c r="K24" s="55">
        <v>11.224802800000004</v>
      </c>
      <c r="L24" s="55">
        <v>5425.6938623812239</v>
      </c>
      <c r="M24" s="55">
        <v>508.34403681500015</v>
      </c>
      <c r="N24" s="55">
        <v>3337.5431015159998</v>
      </c>
      <c r="O24" s="33"/>
      <c r="P24" s="35" t="s">
        <v>23</v>
      </c>
      <c r="Q24" s="33">
        <v>3188.4877133700002</v>
      </c>
      <c r="R24" s="33">
        <v>2373.48198146</v>
      </c>
      <c r="S24" s="33">
        <v>1138.16614377</v>
      </c>
      <c r="T24" s="33">
        <v>1496.8401681800001</v>
      </c>
      <c r="U24" s="33">
        <v>781.08101175399997</v>
      </c>
      <c r="V24" s="33">
        <v>11.197545849600001</v>
      </c>
      <c r="W24" s="33">
        <v>213429.97228700001</v>
      </c>
      <c r="X24" s="33">
        <v>1392.79995418</v>
      </c>
      <c r="Y24" s="33">
        <v>29.890715012099999</v>
      </c>
      <c r="Z24" s="33">
        <v>7663.8043407300001</v>
      </c>
      <c r="AA24" s="33">
        <v>6947.8932325899996</v>
      </c>
      <c r="AB24" s="33">
        <v>5424.2528218300004</v>
      </c>
      <c r="AC24" s="33">
        <v>507.21287627300001</v>
      </c>
      <c r="AD24" s="33">
        <v>0</v>
      </c>
      <c r="AE24" s="33">
        <v>1080.59338882</v>
      </c>
      <c r="AF24" s="33">
        <v>54.513401365299998</v>
      </c>
      <c r="AG24" s="33">
        <v>3303.2963633200002</v>
      </c>
      <c r="AH24" s="33">
        <v>1697.09355665</v>
      </c>
      <c r="AI24" s="33">
        <v>0</v>
      </c>
      <c r="AJ24" s="33">
        <v>27900.291096600002</v>
      </c>
      <c r="AK24" s="33">
        <v>3100.0299895500002</v>
      </c>
      <c r="AL24" s="33">
        <v>31000.321086200001</v>
      </c>
      <c r="AM24" s="33">
        <v>163.48775629599999</v>
      </c>
      <c r="AN24" s="33">
        <v>1801.1176505200001</v>
      </c>
      <c r="AO24" s="33">
        <v>30.366839772700001</v>
      </c>
      <c r="AP24" s="33">
        <v>50714.559683899999</v>
      </c>
      <c r="AQ24" s="33">
        <v>61.856716862600003</v>
      </c>
      <c r="AR24" s="33">
        <v>1842.28624547</v>
      </c>
      <c r="AS24" s="33">
        <v>2494.37135876</v>
      </c>
      <c r="AT24" s="33">
        <v>15.1333594422</v>
      </c>
      <c r="AU24" s="33">
        <v>3.9745343011599998E-3</v>
      </c>
      <c r="AV24" s="33">
        <v>1961.9596618099999</v>
      </c>
      <c r="AW24" s="33">
        <v>43508.899062600001</v>
      </c>
      <c r="AX24" s="33">
        <v>28244.190552399999</v>
      </c>
      <c r="AY24" s="33">
        <v>15264.708510300001</v>
      </c>
      <c r="AZ24" s="33">
        <v>13919.2798974</v>
      </c>
      <c r="BA24" s="33">
        <v>26.032207765799999</v>
      </c>
      <c r="BB24" s="33">
        <v>0.241669943837</v>
      </c>
      <c r="BC24" s="33">
        <v>1909.98529837</v>
      </c>
      <c r="BD24" s="33">
        <v>144.51976253999999</v>
      </c>
      <c r="BE24" s="33">
        <v>6666.4718928299999</v>
      </c>
      <c r="BF24" s="33">
        <v>358.20084583599998</v>
      </c>
      <c r="BG24" s="33">
        <v>78.872505888000006</v>
      </c>
      <c r="BH24" s="33">
        <v>10902.267919600001</v>
      </c>
      <c r="BI24" s="33">
        <v>900.23421873300003</v>
      </c>
      <c r="BJ24" s="33">
        <v>849.39887078200002</v>
      </c>
      <c r="BK24" s="33">
        <v>2.0020713432199999</v>
      </c>
      <c r="BL24" s="33">
        <v>8897.7317666899999</v>
      </c>
      <c r="BM24" s="33">
        <v>77.826500826200004</v>
      </c>
      <c r="BN24" s="33">
        <v>635.80195883600004</v>
      </c>
      <c r="BO24" s="33">
        <v>5139.5937512299997</v>
      </c>
      <c r="BP24" s="33">
        <v>0</v>
      </c>
      <c r="BQ24" s="33">
        <v>12189.2658541</v>
      </c>
      <c r="BR24" s="33">
        <v>95447.795330399997</v>
      </c>
      <c r="BS24" s="33">
        <v>5678.4465495000004</v>
      </c>
    </row>
    <row r="25" spans="1:71" x14ac:dyDescent="0.25">
      <c r="A25" s="55" t="s">
        <v>24</v>
      </c>
      <c r="B25" s="55">
        <v>92416.611353215238</v>
      </c>
      <c r="C25" s="55">
        <v>253.53955092886986</v>
      </c>
      <c r="D25" s="55">
        <v>6515.9119640675535</v>
      </c>
      <c r="E25" s="55">
        <v>14504.459707275577</v>
      </c>
      <c r="F25" s="55">
        <v>10926.322109597881</v>
      </c>
      <c r="G25" s="55">
        <v>1200.7680816778</v>
      </c>
      <c r="H25" s="55">
        <v>65237.651797902414</v>
      </c>
      <c r="I25" s="55">
        <v>629.19578519490824</v>
      </c>
      <c r="J25" s="55">
        <v>595.73376361745147</v>
      </c>
      <c r="K25" s="55"/>
      <c r="L25" s="55">
        <v>1327.0816224518765</v>
      </c>
      <c r="M25" s="55">
        <v>42.645484010000011</v>
      </c>
      <c r="N25" s="55">
        <v>2019.5777825485013</v>
      </c>
      <c r="O25" s="33"/>
      <c r="P25" s="35" t="s">
        <v>24</v>
      </c>
      <c r="Q25" s="33">
        <v>1311.84349765</v>
      </c>
      <c r="R25" s="33">
        <v>629.14737258399998</v>
      </c>
      <c r="S25" s="33">
        <v>444.57533288799999</v>
      </c>
      <c r="T25" s="33">
        <v>601.82982786000002</v>
      </c>
      <c r="U25" s="33">
        <v>239.79508497200001</v>
      </c>
      <c r="V25" s="33">
        <v>0</v>
      </c>
      <c r="W25" s="33">
        <v>92398.080556200002</v>
      </c>
      <c r="X25" s="33">
        <v>958.57523942800003</v>
      </c>
      <c r="Y25" s="33">
        <v>11.161733186099999</v>
      </c>
      <c r="Z25" s="33">
        <v>4970.6260640299997</v>
      </c>
      <c r="AA25" s="33">
        <v>1980.2681236200001</v>
      </c>
      <c r="AB25" s="33">
        <v>1319.6393930900001</v>
      </c>
      <c r="AC25" s="33">
        <v>42.645512779299999</v>
      </c>
      <c r="AD25" s="33">
        <v>0</v>
      </c>
      <c r="AE25" s="33">
        <v>1379.5396529899999</v>
      </c>
      <c r="AF25" s="33">
        <v>21.285524193899999</v>
      </c>
      <c r="AG25" s="33">
        <v>1845.96612129</v>
      </c>
      <c r="AH25" s="33">
        <v>253.52329545800001</v>
      </c>
      <c r="AI25" s="33">
        <v>0</v>
      </c>
      <c r="AJ25" s="33">
        <v>5861.62719569</v>
      </c>
      <c r="AK25" s="33">
        <v>651.29204259799997</v>
      </c>
      <c r="AL25" s="33">
        <v>6512.9192382800002</v>
      </c>
      <c r="AM25" s="33">
        <v>54.813867052200003</v>
      </c>
      <c r="AN25" s="33">
        <v>1042.1878669</v>
      </c>
      <c r="AO25" s="33">
        <v>3.3472200198399999</v>
      </c>
      <c r="AP25" s="33">
        <v>41800.702477699997</v>
      </c>
      <c r="AQ25" s="33">
        <v>4.886450494</v>
      </c>
      <c r="AR25" s="33">
        <v>906.48365874700005</v>
      </c>
      <c r="AS25" s="33">
        <v>1118.8610993100001</v>
      </c>
      <c r="AT25" s="33">
        <v>1.6142179138799999</v>
      </c>
      <c r="AU25" s="33">
        <v>9.9273514222600005E-3</v>
      </c>
      <c r="AV25" s="33">
        <v>716.62081715399995</v>
      </c>
      <c r="AW25" s="33">
        <v>14501.7654958</v>
      </c>
      <c r="AX25" s="33">
        <v>10924.085598400001</v>
      </c>
      <c r="AY25" s="33">
        <v>3577.6798973700002</v>
      </c>
      <c r="AZ25" s="33">
        <v>5138.28598599</v>
      </c>
      <c r="BA25" s="33">
        <v>8.9023522581400005</v>
      </c>
      <c r="BB25" s="33">
        <v>5.3194963948899998E-2</v>
      </c>
      <c r="BC25" s="33">
        <v>288.15299941000001</v>
      </c>
      <c r="BD25" s="33">
        <v>68.035830365400003</v>
      </c>
      <c r="BE25" s="33">
        <v>2935.2343763399999</v>
      </c>
      <c r="BF25" s="33">
        <v>178.704397605</v>
      </c>
      <c r="BG25" s="33">
        <v>38.649514480500002</v>
      </c>
      <c r="BH25" s="33">
        <v>4449.0526943200002</v>
      </c>
      <c r="BI25" s="33">
        <v>26.113434353500001</v>
      </c>
      <c r="BJ25" s="33">
        <v>179.23630430399999</v>
      </c>
      <c r="BK25" s="33">
        <v>0.12885822467300001</v>
      </c>
      <c r="BL25" s="33">
        <v>1200.7224282100001</v>
      </c>
      <c r="BM25" s="33">
        <v>1.70263899945E-3</v>
      </c>
      <c r="BN25" s="33">
        <v>318.63089829400002</v>
      </c>
      <c r="BO25" s="33">
        <v>5442.4925019100001</v>
      </c>
      <c r="BP25" s="33">
        <v>0</v>
      </c>
      <c r="BQ25" s="33">
        <v>5870.5255076200001</v>
      </c>
      <c r="BR25" s="33">
        <v>65575.745847900005</v>
      </c>
      <c r="BS25" s="33">
        <v>4624.0783179399996</v>
      </c>
    </row>
    <row r="26" spans="1:71" x14ac:dyDescent="0.25">
      <c r="A26" s="55" t="s">
        <v>25</v>
      </c>
      <c r="B26" s="55">
        <v>104200.06494293362</v>
      </c>
      <c r="C26" s="55">
        <v>1165.3094805980516</v>
      </c>
      <c r="D26" s="55">
        <v>16352.18905411499</v>
      </c>
      <c r="E26" s="55">
        <v>20183.482252422225</v>
      </c>
      <c r="F26" s="55">
        <v>14382.563101995667</v>
      </c>
      <c r="G26" s="55">
        <v>2283.1279722257946</v>
      </c>
      <c r="H26" s="55">
        <v>89521.191849598879</v>
      </c>
      <c r="I26" s="55">
        <v>950.9111319982328</v>
      </c>
      <c r="J26" s="55">
        <v>828.30835504502738</v>
      </c>
      <c r="K26" s="55"/>
      <c r="L26" s="55">
        <v>2055.536117100572</v>
      </c>
      <c r="M26" s="55">
        <v>48.360519644999997</v>
      </c>
      <c r="N26" s="55">
        <v>3455.3525200005024</v>
      </c>
      <c r="O26" s="33"/>
      <c r="P26" s="35" t="s">
        <v>25</v>
      </c>
      <c r="Q26" s="33">
        <v>1750.91317334</v>
      </c>
      <c r="R26" s="33">
        <v>950.96092521499997</v>
      </c>
      <c r="S26" s="33">
        <v>681.42869006800004</v>
      </c>
      <c r="T26" s="33">
        <v>852.43436236299999</v>
      </c>
      <c r="U26" s="33">
        <v>691.65028003800001</v>
      </c>
      <c r="V26" s="33">
        <v>0</v>
      </c>
      <c r="W26" s="33">
        <v>104200.134043</v>
      </c>
      <c r="X26" s="33">
        <v>768.72677114700002</v>
      </c>
      <c r="Y26" s="33">
        <v>25.980156622900001</v>
      </c>
      <c r="Z26" s="33">
        <v>8477.4970007800002</v>
      </c>
      <c r="AA26" s="33">
        <v>2904.1690168599998</v>
      </c>
      <c r="AB26" s="33">
        <v>2054.36980976</v>
      </c>
      <c r="AC26" s="33">
        <v>48.360379139599999</v>
      </c>
      <c r="AD26" s="33">
        <v>0</v>
      </c>
      <c r="AE26" s="33">
        <v>1405.0739536999999</v>
      </c>
      <c r="AF26" s="33">
        <v>27.214964608799999</v>
      </c>
      <c r="AG26" s="33">
        <v>3687.1888595999999</v>
      </c>
      <c r="AH26" s="33">
        <v>1165.13341197</v>
      </c>
      <c r="AI26" s="33">
        <v>0</v>
      </c>
      <c r="AJ26" s="33">
        <v>14705.2828912</v>
      </c>
      <c r="AK26" s="33">
        <v>1633.9198806500001</v>
      </c>
      <c r="AL26" s="33">
        <v>16339.202771800001</v>
      </c>
      <c r="AM26" s="33">
        <v>113.536690818</v>
      </c>
      <c r="AN26" s="33">
        <v>1220.3497407100001</v>
      </c>
      <c r="AO26" s="33">
        <v>4.2163181665299998</v>
      </c>
      <c r="AP26" s="33">
        <v>55425.556293399997</v>
      </c>
      <c r="AQ26" s="33">
        <v>12.0639791512</v>
      </c>
      <c r="AR26" s="33">
        <v>1047.0647143900001</v>
      </c>
      <c r="AS26" s="33">
        <v>1354.8442803800001</v>
      </c>
      <c r="AT26" s="33">
        <v>2.55284412518</v>
      </c>
      <c r="AU26" s="33">
        <v>1.0702781082499999</v>
      </c>
      <c r="AV26" s="33">
        <v>901.19219462399997</v>
      </c>
      <c r="AW26" s="33">
        <v>20181.281348</v>
      </c>
      <c r="AX26" s="33">
        <v>14379.9439253</v>
      </c>
      <c r="AY26" s="33">
        <v>5801.3374226899996</v>
      </c>
      <c r="AZ26" s="33">
        <v>6718.7880123699997</v>
      </c>
      <c r="BA26" s="33">
        <v>12.1134592768</v>
      </c>
      <c r="BB26" s="33">
        <v>0.120577267768</v>
      </c>
      <c r="BC26" s="33">
        <v>591.39801600600003</v>
      </c>
      <c r="BD26" s="33">
        <v>82.065936164099995</v>
      </c>
      <c r="BE26" s="33">
        <v>3705.3542234500001</v>
      </c>
      <c r="BF26" s="33">
        <v>203.94662816900001</v>
      </c>
      <c r="BG26" s="33">
        <v>48.941621831299997</v>
      </c>
      <c r="BH26" s="33">
        <v>5967.7984424300003</v>
      </c>
      <c r="BI26" s="33">
        <v>155.44513314599999</v>
      </c>
      <c r="BJ26" s="33">
        <v>289.571568313</v>
      </c>
      <c r="BK26" s="33">
        <v>0.194102388928</v>
      </c>
      <c r="BL26" s="33">
        <v>2282.4564095800001</v>
      </c>
      <c r="BM26" s="33">
        <v>3.37447577395</v>
      </c>
      <c r="BN26" s="33">
        <v>986.96982516800006</v>
      </c>
      <c r="BO26" s="33">
        <v>5425.2031095599996</v>
      </c>
      <c r="BP26" s="33">
        <v>0</v>
      </c>
      <c r="BQ26" s="33">
        <v>9836.7314897399992</v>
      </c>
      <c r="BR26" s="33">
        <v>90116.510793699999</v>
      </c>
      <c r="BS26" s="33">
        <v>5911.9164485000001</v>
      </c>
    </row>
    <row r="27" spans="1:71" x14ac:dyDescent="0.25">
      <c r="A27" s="55" t="s">
        <v>26</v>
      </c>
      <c r="B27" s="55">
        <v>31963.251904522676</v>
      </c>
      <c r="C27" s="55">
        <v>235.77811803938982</v>
      </c>
      <c r="D27" s="55">
        <v>4407.554977318051</v>
      </c>
      <c r="E27" s="55">
        <v>5106.3549995924786</v>
      </c>
      <c r="F27" s="55">
        <v>3735.9035029813685</v>
      </c>
      <c r="G27" s="55">
        <v>708.6324102935007</v>
      </c>
      <c r="H27" s="55">
        <v>18073.168119415262</v>
      </c>
      <c r="I27" s="55">
        <v>295.30123169845177</v>
      </c>
      <c r="J27" s="55">
        <v>220.25822355325687</v>
      </c>
      <c r="K27" s="55"/>
      <c r="L27" s="55">
        <v>650.04639778938451</v>
      </c>
      <c r="M27" s="55">
        <v>11.595939939500006</v>
      </c>
      <c r="N27" s="55">
        <v>567.65176723800039</v>
      </c>
      <c r="O27" s="33"/>
      <c r="P27" s="35" t="s">
        <v>26</v>
      </c>
      <c r="Q27" s="33">
        <v>472.146002108</v>
      </c>
      <c r="R27" s="33">
        <v>295.286165031</v>
      </c>
      <c r="S27" s="33">
        <v>172.70156870700001</v>
      </c>
      <c r="T27" s="33">
        <v>222.24390328000001</v>
      </c>
      <c r="U27" s="33">
        <v>176.803252641</v>
      </c>
      <c r="V27" s="33">
        <v>0</v>
      </c>
      <c r="W27" s="33">
        <v>31959.429950099999</v>
      </c>
      <c r="X27" s="33">
        <v>226.71727577300001</v>
      </c>
      <c r="Y27" s="33">
        <v>5.1052108109400001</v>
      </c>
      <c r="Z27" s="33">
        <v>1003.16556454</v>
      </c>
      <c r="AA27" s="33">
        <v>891.00300530000004</v>
      </c>
      <c r="AB27" s="33">
        <v>649.78290128200001</v>
      </c>
      <c r="AC27" s="33">
        <v>11.5959286174</v>
      </c>
      <c r="AD27" s="33">
        <v>0</v>
      </c>
      <c r="AE27" s="33">
        <v>306.86270612800001</v>
      </c>
      <c r="AF27" s="33">
        <v>7.9075284949400002</v>
      </c>
      <c r="AG27" s="33">
        <v>602.33768718800002</v>
      </c>
      <c r="AH27" s="33">
        <v>235.75298831000001</v>
      </c>
      <c r="AI27" s="33">
        <v>0</v>
      </c>
      <c r="AJ27" s="33">
        <v>3963.59674997</v>
      </c>
      <c r="AK27" s="33">
        <v>440.39916230900002</v>
      </c>
      <c r="AL27" s="33">
        <v>4403.9959122800001</v>
      </c>
      <c r="AM27" s="33">
        <v>26.772828988299999</v>
      </c>
      <c r="AN27" s="33">
        <v>313.10004004899997</v>
      </c>
      <c r="AO27" s="33">
        <v>1.12161574828</v>
      </c>
      <c r="AP27" s="33">
        <v>11246.6740851</v>
      </c>
      <c r="AQ27" s="33">
        <v>2.7178370148300002</v>
      </c>
      <c r="AR27" s="33">
        <v>287.57051299300002</v>
      </c>
      <c r="AS27" s="33">
        <v>365.12466889299998</v>
      </c>
      <c r="AT27" s="33">
        <v>0.62611747361299996</v>
      </c>
      <c r="AU27" s="33">
        <v>7.0352780855100004E-4</v>
      </c>
      <c r="AV27" s="33">
        <v>240.599960063</v>
      </c>
      <c r="AW27" s="33">
        <v>5105.3836312000003</v>
      </c>
      <c r="AX27" s="33">
        <v>3735.0712284000001</v>
      </c>
      <c r="AY27" s="33">
        <v>1370.3124028100001</v>
      </c>
      <c r="AZ27" s="33">
        <v>1750.4806853099999</v>
      </c>
      <c r="BA27" s="33">
        <v>3.1248539009099998</v>
      </c>
      <c r="BB27" s="33">
        <v>2.6076084260699999E-2</v>
      </c>
      <c r="BC27" s="33">
        <v>127.95611902500001</v>
      </c>
      <c r="BD27" s="33">
        <v>22.116608480099998</v>
      </c>
      <c r="BE27" s="33">
        <v>977.51794049700004</v>
      </c>
      <c r="BF27" s="33">
        <v>56.329270892499999</v>
      </c>
      <c r="BG27" s="33">
        <v>12.9469234287</v>
      </c>
      <c r="BH27" s="33">
        <v>1533.92886864</v>
      </c>
      <c r="BI27" s="33">
        <v>30.725355261600001</v>
      </c>
      <c r="BJ27" s="33">
        <v>72.590082126599995</v>
      </c>
      <c r="BK27" s="33">
        <v>5.1948030622199999E-2</v>
      </c>
      <c r="BL27" s="33">
        <v>707.95752295199998</v>
      </c>
      <c r="BM27" s="33">
        <v>5.63678593694</v>
      </c>
      <c r="BN27" s="33">
        <v>172.726682686</v>
      </c>
      <c r="BO27" s="33">
        <v>1037.35473903</v>
      </c>
      <c r="BP27" s="33">
        <v>0</v>
      </c>
      <c r="BQ27" s="33">
        <v>2032.6101470799999</v>
      </c>
      <c r="BR27" s="33">
        <v>18191.8765714</v>
      </c>
      <c r="BS27" s="33">
        <v>1179.1835464799999</v>
      </c>
    </row>
    <row r="28" spans="1:71" x14ac:dyDescent="0.25">
      <c r="A28" s="55" t="s">
        <v>27</v>
      </c>
      <c r="B28" s="55">
        <v>86433.180842600021</v>
      </c>
      <c r="C28" s="55">
        <v>418.58360426960036</v>
      </c>
      <c r="D28" s="55">
        <v>7816.7834464010002</v>
      </c>
      <c r="E28" s="55">
        <v>16189.94594036532</v>
      </c>
      <c r="F28" s="55">
        <v>8959.2113292109098</v>
      </c>
      <c r="G28" s="55">
        <v>1828.6672220077003</v>
      </c>
      <c r="H28" s="55">
        <v>47836.669449420486</v>
      </c>
      <c r="I28" s="55">
        <v>1075.3132703577003</v>
      </c>
      <c r="J28" s="55">
        <v>647.50145553667141</v>
      </c>
      <c r="K28" s="55"/>
      <c r="L28" s="55">
        <v>2465.2613324389504</v>
      </c>
      <c r="M28" s="55">
        <v>12.924899067000004</v>
      </c>
      <c r="N28" s="55">
        <v>1063.6353094378985</v>
      </c>
      <c r="O28" s="33"/>
      <c r="P28" s="35" t="s">
        <v>27</v>
      </c>
      <c r="Q28" s="33">
        <v>1435.04357039</v>
      </c>
      <c r="R28" s="33">
        <v>1072.6643956200001</v>
      </c>
      <c r="S28" s="33">
        <v>490.63173392499999</v>
      </c>
      <c r="T28" s="33">
        <v>652.42185924299997</v>
      </c>
      <c r="U28" s="33">
        <v>236.18906040600001</v>
      </c>
      <c r="V28" s="33">
        <v>0</v>
      </c>
      <c r="W28" s="33">
        <v>86219.171264899996</v>
      </c>
      <c r="X28" s="33">
        <v>309.75234979300001</v>
      </c>
      <c r="Y28" s="33">
        <v>7.0821592349999998</v>
      </c>
      <c r="Z28" s="33">
        <v>4436.14813856</v>
      </c>
      <c r="AA28" s="33">
        <v>3076.7130050599999</v>
      </c>
      <c r="AB28" s="33">
        <v>2458.68129813</v>
      </c>
      <c r="AC28" s="33">
        <v>12.9248714119</v>
      </c>
      <c r="AD28" s="33">
        <v>0</v>
      </c>
      <c r="AE28" s="33">
        <v>543.40457053099999</v>
      </c>
      <c r="AF28" s="33">
        <v>16.827181213900001</v>
      </c>
      <c r="AG28" s="33">
        <v>1168.6648706399999</v>
      </c>
      <c r="AH28" s="33">
        <v>418.56393267599998</v>
      </c>
      <c r="AI28" s="33">
        <v>0</v>
      </c>
      <c r="AJ28" s="33">
        <v>7023.3262870500002</v>
      </c>
      <c r="AK28" s="33">
        <v>780.36942544999999</v>
      </c>
      <c r="AL28" s="33">
        <v>7803.6957124999999</v>
      </c>
      <c r="AM28" s="33">
        <v>123.096158312</v>
      </c>
      <c r="AN28" s="33">
        <v>956.17424941199999</v>
      </c>
      <c r="AO28" s="33">
        <v>2.7694947747200001</v>
      </c>
      <c r="AP28" s="33">
        <v>24266.491876100001</v>
      </c>
      <c r="AQ28" s="33">
        <v>3.1537828780199999</v>
      </c>
      <c r="AR28" s="33">
        <v>765.30102745299996</v>
      </c>
      <c r="AS28" s="33">
        <v>936.86050065899997</v>
      </c>
      <c r="AT28" s="33">
        <v>1.2516539945</v>
      </c>
      <c r="AU28" s="33">
        <v>3.14126760804E-3</v>
      </c>
      <c r="AV28" s="33">
        <v>592.84661375600001</v>
      </c>
      <c r="AW28" s="33">
        <v>16151.9351515</v>
      </c>
      <c r="AX28" s="33">
        <v>8938.5001582599998</v>
      </c>
      <c r="AY28" s="33">
        <v>7213.4349932200003</v>
      </c>
      <c r="AZ28" s="33">
        <v>4219.1473138299998</v>
      </c>
      <c r="BA28" s="33">
        <v>7.1864173333999997</v>
      </c>
      <c r="BB28" s="33">
        <v>3.6882175686299999E-2</v>
      </c>
      <c r="BC28" s="33">
        <v>215.26986412700001</v>
      </c>
      <c r="BD28" s="33">
        <v>56.934169191499997</v>
      </c>
      <c r="BE28" s="33">
        <v>2421.2968656200001</v>
      </c>
      <c r="BF28" s="33">
        <v>151.27026531800001</v>
      </c>
      <c r="BG28" s="33">
        <v>32.281899175</v>
      </c>
      <c r="BH28" s="33">
        <v>3608.0277574000002</v>
      </c>
      <c r="BI28" s="33">
        <v>1.71946293314</v>
      </c>
      <c r="BJ28" s="33">
        <v>142.18268718499999</v>
      </c>
      <c r="BK28" s="33">
        <v>0.109042360356</v>
      </c>
      <c r="BL28" s="33">
        <v>1824.0969694800001</v>
      </c>
      <c r="BM28" s="33">
        <v>0.504873655393</v>
      </c>
      <c r="BN28" s="33">
        <v>555.67684657899997</v>
      </c>
      <c r="BO28" s="33">
        <v>2542.3028431100001</v>
      </c>
      <c r="BP28" s="33">
        <v>0</v>
      </c>
      <c r="BQ28" s="33">
        <v>6639.6928007200004</v>
      </c>
      <c r="BR28" s="33">
        <v>47996.596478300002</v>
      </c>
      <c r="BS28" s="33">
        <v>3268.4032977000002</v>
      </c>
    </row>
    <row r="29" spans="1:71" x14ac:dyDescent="0.25">
      <c r="A29" s="55" t="s">
        <v>28</v>
      </c>
      <c r="B29" s="55">
        <v>10771.312626665043</v>
      </c>
      <c r="C29" s="55">
        <v>246.50138753351999</v>
      </c>
      <c r="D29" s="55">
        <v>3882.8074186299996</v>
      </c>
      <c r="E29" s="55">
        <v>3380.8234413038977</v>
      </c>
      <c r="F29" s="55">
        <v>2526.7993809014361</v>
      </c>
      <c r="G29" s="55">
        <v>4925.7110768965022</v>
      </c>
      <c r="H29" s="55">
        <v>22879.941770371843</v>
      </c>
      <c r="I29" s="55">
        <v>74.804548714386343</v>
      </c>
      <c r="J29" s="55">
        <v>108.65837901736431</v>
      </c>
      <c r="K29" s="55"/>
      <c r="L29" s="55">
        <v>148.97298587093002</v>
      </c>
      <c r="M29" s="55">
        <v>73.869398660499996</v>
      </c>
      <c r="N29" s="55">
        <v>771.25802050850007</v>
      </c>
      <c r="O29" s="33"/>
      <c r="P29" s="35" t="s">
        <v>28</v>
      </c>
      <c r="Q29" s="33">
        <v>185.071062122</v>
      </c>
      <c r="R29" s="33">
        <v>72.074318964499994</v>
      </c>
      <c r="S29" s="33">
        <v>112.80607381</v>
      </c>
      <c r="T29" s="33">
        <v>110.220133605</v>
      </c>
      <c r="U29" s="33">
        <v>187.27082229999999</v>
      </c>
      <c r="V29" s="33">
        <v>0</v>
      </c>
      <c r="W29" s="33">
        <v>10767.216731500001</v>
      </c>
      <c r="X29" s="33">
        <v>95.897133557700002</v>
      </c>
      <c r="Y29" s="33">
        <v>10.624196786200001</v>
      </c>
      <c r="Z29" s="33">
        <v>2450.6150196100002</v>
      </c>
      <c r="AA29" s="33">
        <v>220.520843754</v>
      </c>
      <c r="AB29" s="33">
        <v>147.14533447700001</v>
      </c>
      <c r="AC29" s="33">
        <v>73.702182918800005</v>
      </c>
      <c r="AD29" s="33">
        <v>0</v>
      </c>
      <c r="AE29" s="33">
        <v>189.14193210100001</v>
      </c>
      <c r="AF29" s="33">
        <v>2.46226453424</v>
      </c>
      <c r="AG29" s="33">
        <v>916.67249309500005</v>
      </c>
      <c r="AH29" s="33">
        <v>246.39039005800001</v>
      </c>
      <c r="AI29" s="33">
        <v>0</v>
      </c>
      <c r="AJ29" s="33">
        <v>3490.5629960800002</v>
      </c>
      <c r="AK29" s="33">
        <v>387.83985901199998</v>
      </c>
      <c r="AL29" s="33">
        <v>3878.4028550899998</v>
      </c>
      <c r="AM29" s="33">
        <v>26.878795340500002</v>
      </c>
      <c r="AN29" s="33">
        <v>105.010289508</v>
      </c>
      <c r="AO29" s="33">
        <v>13.5617566363</v>
      </c>
      <c r="AP29" s="33">
        <v>15989.8265333</v>
      </c>
      <c r="AQ29" s="33">
        <v>9.9865565478900002</v>
      </c>
      <c r="AR29" s="33">
        <v>110.211619548</v>
      </c>
      <c r="AS29" s="33">
        <v>177.120664054</v>
      </c>
      <c r="AT29" s="33">
        <v>7.0810970828400004</v>
      </c>
      <c r="AU29" s="33">
        <v>5.4300135292100003E-2</v>
      </c>
      <c r="AV29" s="33">
        <v>93.612471359200001</v>
      </c>
      <c r="AW29" s="33">
        <v>3378.64184131</v>
      </c>
      <c r="AX29" s="33">
        <v>2525.6923381000001</v>
      </c>
      <c r="AY29" s="33">
        <v>852.94950320999999</v>
      </c>
      <c r="AZ29" s="33">
        <v>1109.5843694499999</v>
      </c>
      <c r="BA29" s="33">
        <v>1.8792120398800001</v>
      </c>
      <c r="BB29" s="33">
        <v>0.132323782635</v>
      </c>
      <c r="BC29" s="33">
        <v>207.65706649699999</v>
      </c>
      <c r="BD29" s="33">
        <v>12.2130626168</v>
      </c>
      <c r="BE29" s="33">
        <v>590.34535965700002</v>
      </c>
      <c r="BF29" s="33">
        <v>20.6400558182</v>
      </c>
      <c r="BG29" s="33">
        <v>10.8559244267</v>
      </c>
      <c r="BH29" s="33">
        <v>1160.06346467</v>
      </c>
      <c r="BI29" s="33">
        <v>41.180627115699998</v>
      </c>
      <c r="BJ29" s="33">
        <v>68.067915492400004</v>
      </c>
      <c r="BK29" s="33">
        <v>1.0352060328399999</v>
      </c>
      <c r="BL29" s="33">
        <v>4914.2947997700003</v>
      </c>
      <c r="BM29" s="33">
        <v>81.666963271699998</v>
      </c>
      <c r="BN29" s="33">
        <v>439.59354750799997</v>
      </c>
      <c r="BO29" s="33">
        <v>1809.5480357900001</v>
      </c>
      <c r="BP29" s="33">
        <v>0</v>
      </c>
      <c r="BQ29" s="33">
        <v>2989.7046877100001</v>
      </c>
      <c r="BR29" s="33">
        <v>23133.6036614</v>
      </c>
      <c r="BS29" s="33">
        <v>1631.1726306</v>
      </c>
    </row>
    <row r="30" spans="1:71" x14ac:dyDescent="0.25">
      <c r="A30" s="55" t="s">
        <v>29</v>
      </c>
      <c r="B30" s="55">
        <v>15750.971077816997</v>
      </c>
      <c r="C30" s="55">
        <v>156.57105186000001</v>
      </c>
      <c r="D30" s="55">
        <v>4372.2952737999958</v>
      </c>
      <c r="E30" s="55">
        <v>3086.9760060129984</v>
      </c>
      <c r="F30" s="55">
        <v>2627.1664900160008</v>
      </c>
      <c r="G30" s="55">
        <v>4692.6141900000011</v>
      </c>
      <c r="H30" s="55">
        <v>12453.321771838006</v>
      </c>
      <c r="I30" s="55">
        <v>28.341540748290491</v>
      </c>
      <c r="J30" s="55">
        <v>76.039651941669931</v>
      </c>
      <c r="K30" s="55">
        <v>0.15210100000000004</v>
      </c>
      <c r="L30" s="55">
        <v>14.808120616600002</v>
      </c>
      <c r="M30" s="55">
        <v>19.008162949999999</v>
      </c>
      <c r="N30" s="55">
        <v>11.134461819999999</v>
      </c>
      <c r="O30" s="33"/>
      <c r="P30" s="35" t="s">
        <v>29</v>
      </c>
      <c r="Q30" s="33">
        <v>71.577882465000002</v>
      </c>
      <c r="R30" s="33">
        <v>28.339479691499999</v>
      </c>
      <c r="S30" s="33">
        <v>41.044972808200001</v>
      </c>
      <c r="T30" s="33">
        <v>84.880885747799994</v>
      </c>
      <c r="U30" s="33">
        <v>11416.5538681</v>
      </c>
      <c r="V30" s="33">
        <v>0.151716828937</v>
      </c>
      <c r="W30" s="33">
        <v>15749.080274899999</v>
      </c>
      <c r="X30" s="33">
        <v>253.268098065</v>
      </c>
      <c r="Y30" s="33">
        <v>77.323411998699996</v>
      </c>
      <c r="Z30" s="33">
        <v>706.44789150600002</v>
      </c>
      <c r="AA30" s="33">
        <v>40.5611082526</v>
      </c>
      <c r="AB30" s="33">
        <v>14.586987473900001</v>
      </c>
      <c r="AC30" s="33">
        <v>18.9989169784</v>
      </c>
      <c r="AD30" s="33">
        <v>0</v>
      </c>
      <c r="AE30" s="33">
        <v>102.499498046</v>
      </c>
      <c r="AF30" s="33">
        <v>0.24423800744099999</v>
      </c>
      <c r="AG30" s="33">
        <v>523.46300046800002</v>
      </c>
      <c r="AH30" s="33">
        <v>156.570324621</v>
      </c>
      <c r="AI30" s="33">
        <v>0</v>
      </c>
      <c r="AJ30" s="33">
        <v>3931.41384591</v>
      </c>
      <c r="AK30" s="33">
        <v>436.823361541</v>
      </c>
      <c r="AL30" s="33">
        <v>4368.2372074499999</v>
      </c>
      <c r="AM30" s="33">
        <v>9.8799740686799993</v>
      </c>
      <c r="AN30" s="33">
        <v>137.94741900299999</v>
      </c>
      <c r="AO30" s="33">
        <v>0.73889577870000001</v>
      </c>
      <c r="AP30" s="33">
        <v>9123.2775777299994</v>
      </c>
      <c r="AQ30" s="33">
        <v>1.49673364088</v>
      </c>
      <c r="AR30" s="33">
        <v>171.87096082900001</v>
      </c>
      <c r="AS30" s="33">
        <v>264.12856010600001</v>
      </c>
      <c r="AT30" s="33">
        <v>0.682819604601</v>
      </c>
      <c r="AU30" s="33">
        <v>3.5174479295800001E-3</v>
      </c>
      <c r="AV30" s="33">
        <v>139.739014865</v>
      </c>
      <c r="AW30" s="33">
        <v>3086.2600664400002</v>
      </c>
      <c r="AX30" s="33">
        <v>2626.5392605400002</v>
      </c>
      <c r="AY30" s="33">
        <v>459.72080590000002</v>
      </c>
      <c r="AZ30" s="33">
        <v>1183.8621824700001</v>
      </c>
      <c r="BA30" s="33">
        <v>1.94723872198</v>
      </c>
      <c r="BB30" s="33">
        <v>2.8516120747099999E-2</v>
      </c>
      <c r="BC30" s="33">
        <v>158.51686833400001</v>
      </c>
      <c r="BD30" s="33">
        <v>13.6494720041</v>
      </c>
      <c r="BE30" s="33">
        <v>647.10424466899997</v>
      </c>
      <c r="BF30" s="33">
        <v>33.353389</v>
      </c>
      <c r="BG30" s="33">
        <v>9.4739656960800005</v>
      </c>
      <c r="BH30" s="33">
        <v>1079.25265266</v>
      </c>
      <c r="BI30" s="33">
        <v>14.679468333399999</v>
      </c>
      <c r="BJ30" s="33">
        <v>89.821899612500005</v>
      </c>
      <c r="BK30" s="33">
        <v>4.8939003510899998E-2</v>
      </c>
      <c r="BL30" s="33">
        <v>4688.6542788999996</v>
      </c>
      <c r="BM30" s="33">
        <v>69.281588414699996</v>
      </c>
      <c r="BN30" s="33">
        <v>201.98520873999999</v>
      </c>
      <c r="BO30" s="33">
        <v>1412.2280434100001</v>
      </c>
      <c r="BP30" s="33">
        <v>0</v>
      </c>
      <c r="BQ30" s="33">
        <v>1750.93473698</v>
      </c>
      <c r="BR30" s="33">
        <v>12581.1702819</v>
      </c>
      <c r="BS30" s="33">
        <v>1112.63843797</v>
      </c>
    </row>
    <row r="31" spans="1:71" x14ac:dyDescent="0.25">
      <c r="A31" s="55" t="s">
        <v>30</v>
      </c>
      <c r="B31" s="55">
        <v>16284.958033405001</v>
      </c>
      <c r="C31" s="55">
        <v>321.94046522000002</v>
      </c>
      <c r="D31" s="55">
        <v>23051.764216929991</v>
      </c>
      <c r="E31" s="55">
        <v>4165.2264862500042</v>
      </c>
      <c r="F31" s="55">
        <v>3968.3280040200016</v>
      </c>
      <c r="G31" s="55">
        <v>597.66949473000034</v>
      </c>
      <c r="H31" s="55">
        <v>77861.630008926339</v>
      </c>
      <c r="I31" s="55">
        <v>69.127909315225125</v>
      </c>
      <c r="J31" s="55">
        <v>109.05772485693871</v>
      </c>
      <c r="K31" s="55"/>
      <c r="L31" s="55">
        <v>138.36309773410997</v>
      </c>
      <c r="M31" s="55">
        <v>4.2464323000000004</v>
      </c>
      <c r="N31" s="55">
        <v>181.98462633999998</v>
      </c>
      <c r="O31" s="33"/>
      <c r="P31" s="35" t="s">
        <v>30</v>
      </c>
      <c r="Q31" s="33">
        <v>331.08577291300003</v>
      </c>
      <c r="R31" s="33">
        <v>59.339633102500002</v>
      </c>
      <c r="S31" s="33">
        <v>320.26708207000001</v>
      </c>
      <c r="T31" s="33">
        <v>168.58749219000001</v>
      </c>
      <c r="U31" s="33">
        <v>65752.8951065</v>
      </c>
      <c r="V31" s="33">
        <v>0</v>
      </c>
      <c r="W31" s="33">
        <v>16263.9051545</v>
      </c>
      <c r="X31" s="33">
        <v>165.225944836</v>
      </c>
      <c r="Y31" s="33">
        <v>558.74366039999995</v>
      </c>
      <c r="Z31" s="33">
        <v>5493.9614829599996</v>
      </c>
      <c r="AA31" s="33">
        <v>271.90920022699999</v>
      </c>
      <c r="AB31" s="33">
        <v>136.905032686</v>
      </c>
      <c r="AC31" s="33">
        <v>4.2464081049600004</v>
      </c>
      <c r="AD31" s="33">
        <v>0</v>
      </c>
      <c r="AE31" s="33">
        <v>642.34804087299995</v>
      </c>
      <c r="AF31" s="33">
        <v>9.5829634785</v>
      </c>
      <c r="AG31" s="33">
        <v>3047.2809986900002</v>
      </c>
      <c r="AH31" s="33">
        <v>321.65778339600001</v>
      </c>
      <c r="AI31" s="33">
        <v>0</v>
      </c>
      <c r="AJ31" s="33">
        <v>20724.1667724</v>
      </c>
      <c r="AK31" s="33">
        <v>2302.68717763</v>
      </c>
      <c r="AL31" s="33">
        <v>23026.853950000001</v>
      </c>
      <c r="AM31" s="33">
        <v>30.792409944599999</v>
      </c>
      <c r="AN31" s="33">
        <v>250.60702439400001</v>
      </c>
      <c r="AO31" s="33">
        <v>2.4164824506599998</v>
      </c>
      <c r="AP31" s="33">
        <v>60238.450557700002</v>
      </c>
      <c r="AQ31" s="33">
        <v>8.8561706476600008</v>
      </c>
      <c r="AR31" s="33">
        <v>50.902264786099998</v>
      </c>
      <c r="AS31" s="33">
        <v>177.26744214199999</v>
      </c>
      <c r="AT31" s="33">
        <v>3.9114049593</v>
      </c>
      <c r="AU31" s="33">
        <v>2.3976776512E-2</v>
      </c>
      <c r="AV31" s="33">
        <v>92.226055027399994</v>
      </c>
      <c r="AW31" s="33">
        <v>4165.9302398099999</v>
      </c>
      <c r="AX31" s="33">
        <v>3965.94087777</v>
      </c>
      <c r="AY31" s="33">
        <v>199.989362038</v>
      </c>
      <c r="AZ31" s="33">
        <v>1544.6030965</v>
      </c>
      <c r="BA31" s="33">
        <v>3.0400139993500002</v>
      </c>
      <c r="BB31" s="33">
        <v>0.26290200212699999</v>
      </c>
      <c r="BC31" s="33">
        <v>410.29001648000002</v>
      </c>
      <c r="BD31" s="33">
        <v>11.424125917</v>
      </c>
      <c r="BE31" s="33">
        <v>828.74579176199995</v>
      </c>
      <c r="BF31" s="33">
        <v>8.0728513864300009</v>
      </c>
      <c r="BG31" s="33">
        <v>17.780384486100001</v>
      </c>
      <c r="BH31" s="33">
        <v>2089.0527987099999</v>
      </c>
      <c r="BI31" s="33">
        <v>124.09555163500001</v>
      </c>
      <c r="BJ31" s="33">
        <v>137.237155927</v>
      </c>
      <c r="BK31" s="33">
        <v>0.33478707154499998</v>
      </c>
      <c r="BL31" s="33">
        <v>596.81367324200005</v>
      </c>
      <c r="BM31" s="33">
        <v>3.98373691805</v>
      </c>
      <c r="BN31" s="33">
        <v>852.00948005099997</v>
      </c>
      <c r="BO31" s="33">
        <v>8439.2965667400003</v>
      </c>
      <c r="BP31" s="33">
        <v>0</v>
      </c>
      <c r="BQ31" s="33">
        <v>8936.0070711200005</v>
      </c>
      <c r="BR31" s="33">
        <v>78608.091660699996</v>
      </c>
      <c r="BS31" s="33">
        <v>6623.6870228199996</v>
      </c>
    </row>
    <row r="32" spans="1:71" x14ac:dyDescent="0.25">
      <c r="A32" s="55" t="s">
        <v>31</v>
      </c>
      <c r="B32" s="55">
        <v>15398.409260438566</v>
      </c>
      <c r="C32" s="55">
        <v>342.83979682502627</v>
      </c>
      <c r="D32" s="55">
        <v>5245.0675478022931</v>
      </c>
      <c r="E32" s="55">
        <v>3782.0107944484171</v>
      </c>
      <c r="F32" s="55">
        <v>2713.010327611556</v>
      </c>
      <c r="G32" s="55">
        <v>971.97166757490038</v>
      </c>
      <c r="H32" s="55">
        <v>28327.879279931265</v>
      </c>
      <c r="I32" s="55">
        <v>104.13097260511506</v>
      </c>
      <c r="J32" s="55">
        <v>188.39984257901679</v>
      </c>
      <c r="K32" s="55"/>
      <c r="L32" s="55">
        <v>204.56701074433835</v>
      </c>
      <c r="M32" s="55">
        <v>43.965578644000033</v>
      </c>
      <c r="N32" s="55">
        <v>1175.8003256075012</v>
      </c>
      <c r="O32" s="33"/>
      <c r="P32" s="35" t="s">
        <v>31</v>
      </c>
      <c r="Q32" s="33">
        <v>402.08488962600001</v>
      </c>
      <c r="R32" s="33">
        <v>103.954522798</v>
      </c>
      <c r="S32" s="33">
        <v>111.00268401</v>
      </c>
      <c r="T32" s="33">
        <v>193.71017896500001</v>
      </c>
      <c r="U32" s="33">
        <v>155.01347551000001</v>
      </c>
      <c r="V32" s="33">
        <v>0</v>
      </c>
      <c r="W32" s="33">
        <v>15394.910652</v>
      </c>
      <c r="X32" s="33">
        <v>146.186360377</v>
      </c>
      <c r="Y32" s="33">
        <v>7.9225892255900003</v>
      </c>
      <c r="Z32" s="33">
        <v>2781.4052495400001</v>
      </c>
      <c r="AA32" s="33">
        <v>349.67396711100002</v>
      </c>
      <c r="AB32" s="33">
        <v>203.95946196599999</v>
      </c>
      <c r="AC32" s="33">
        <v>43.886138923600001</v>
      </c>
      <c r="AD32" s="33">
        <v>0</v>
      </c>
      <c r="AE32" s="33">
        <v>630.07426010999995</v>
      </c>
      <c r="AF32" s="33">
        <v>4.3280806460400001</v>
      </c>
      <c r="AG32" s="33">
        <v>1243.71420268</v>
      </c>
      <c r="AH32" s="33">
        <v>342.81027916599999</v>
      </c>
      <c r="AI32" s="33">
        <v>0</v>
      </c>
      <c r="AJ32" s="33">
        <v>4714.7643752000004</v>
      </c>
      <c r="AK32" s="33">
        <v>523.86339156999998</v>
      </c>
      <c r="AL32" s="33">
        <v>5238.6277667699997</v>
      </c>
      <c r="AM32" s="33">
        <v>11.031659524</v>
      </c>
      <c r="AN32" s="33">
        <v>242.18710645900001</v>
      </c>
      <c r="AO32" s="33">
        <v>4.7745289806400004</v>
      </c>
      <c r="AP32" s="33">
        <v>19952.444748999998</v>
      </c>
      <c r="AQ32" s="33">
        <v>5.8939529522600003</v>
      </c>
      <c r="AR32" s="33">
        <v>150.65504506799999</v>
      </c>
      <c r="AS32" s="33">
        <v>213.25347727299999</v>
      </c>
      <c r="AT32" s="33">
        <v>2.6186747188299999</v>
      </c>
      <c r="AU32" s="33">
        <v>5.4796265480599998E-3</v>
      </c>
      <c r="AV32" s="33">
        <v>149.62310918899999</v>
      </c>
      <c r="AW32" s="33">
        <v>3779.7847542999998</v>
      </c>
      <c r="AX32" s="33">
        <v>2711.68017616</v>
      </c>
      <c r="AY32" s="33">
        <v>1068.1045781400001</v>
      </c>
      <c r="AZ32" s="33">
        <v>1242.485428</v>
      </c>
      <c r="BA32" s="33">
        <v>2.3705314831000002</v>
      </c>
      <c r="BB32" s="33">
        <v>6.3099307682599998E-2</v>
      </c>
      <c r="BC32" s="33">
        <v>165.14296897899999</v>
      </c>
      <c r="BD32" s="33">
        <v>13.1850542513</v>
      </c>
      <c r="BE32" s="33">
        <v>656.17425584600005</v>
      </c>
      <c r="BF32" s="33">
        <v>28.606572530499999</v>
      </c>
      <c r="BG32" s="33">
        <v>8.7768698137599994</v>
      </c>
      <c r="BH32" s="33">
        <v>1182.27814018</v>
      </c>
      <c r="BI32" s="33">
        <v>63.037598598999999</v>
      </c>
      <c r="BJ32" s="33">
        <v>64.886260897200003</v>
      </c>
      <c r="BK32" s="33">
        <v>0.33366533119500003</v>
      </c>
      <c r="BL32" s="33">
        <v>969.97070237599996</v>
      </c>
      <c r="BM32" s="33">
        <v>17.454800994900001</v>
      </c>
      <c r="BN32" s="33">
        <v>255.36300843500001</v>
      </c>
      <c r="BO32" s="33">
        <v>1763.73197723</v>
      </c>
      <c r="BP32" s="33">
        <v>0</v>
      </c>
      <c r="BQ32" s="33">
        <v>2284.8131033</v>
      </c>
      <c r="BR32" s="33">
        <v>28506.466755699999</v>
      </c>
      <c r="BS32" s="33">
        <v>1948.0736040100001</v>
      </c>
    </row>
    <row r="33" spans="1:71" x14ac:dyDescent="0.25">
      <c r="A33" s="55" t="s">
        <v>32</v>
      </c>
      <c r="B33" s="55">
        <v>57587.899178768974</v>
      </c>
      <c r="C33" s="55">
        <v>1058.8066851810488</v>
      </c>
      <c r="D33" s="55">
        <v>72307.057428900458</v>
      </c>
      <c r="E33" s="55">
        <v>28326.495590879509</v>
      </c>
      <c r="F33" s="55">
        <v>18146.078190237</v>
      </c>
      <c r="G33" s="55">
        <v>44677.751470900032</v>
      </c>
      <c r="H33" s="55">
        <v>155647.80904819988</v>
      </c>
      <c r="I33" s="55">
        <v>184.17459347299467</v>
      </c>
      <c r="J33" s="55">
        <v>502.67895926109895</v>
      </c>
      <c r="K33" s="55">
        <v>0.26447314149999995</v>
      </c>
      <c r="L33" s="55">
        <v>236.098506966412</v>
      </c>
      <c r="M33" s="55">
        <v>526.36701740315027</v>
      </c>
      <c r="N33" s="55">
        <v>12156.863532324516</v>
      </c>
      <c r="O33" s="33"/>
      <c r="P33" s="35" t="s">
        <v>32</v>
      </c>
      <c r="Q33" s="33">
        <v>1062.98485203</v>
      </c>
      <c r="R33" s="33">
        <v>184.140625191</v>
      </c>
      <c r="S33" s="33">
        <v>717.35298296600001</v>
      </c>
      <c r="T33" s="33">
        <v>541.18976911699997</v>
      </c>
      <c r="U33" s="33">
        <v>1832.8597278100001</v>
      </c>
      <c r="V33" s="33">
        <v>0.26380140717400002</v>
      </c>
      <c r="W33" s="33">
        <v>57560.790427100001</v>
      </c>
      <c r="X33" s="33">
        <v>700.201747329</v>
      </c>
      <c r="Y33" s="33">
        <v>58.973054452299998</v>
      </c>
      <c r="Z33" s="33">
        <v>17373.695553500002</v>
      </c>
      <c r="AA33" s="33">
        <v>512.66714581099995</v>
      </c>
      <c r="AB33" s="33">
        <v>231.273434509</v>
      </c>
      <c r="AC33" s="33">
        <v>525.24731226999995</v>
      </c>
      <c r="AD33" s="33">
        <v>0</v>
      </c>
      <c r="AE33" s="33">
        <v>1238.493291</v>
      </c>
      <c r="AF33" s="33">
        <v>5.37069263318</v>
      </c>
      <c r="AG33" s="33">
        <v>12756.852569799999</v>
      </c>
      <c r="AH33" s="33">
        <v>1057.1855356399999</v>
      </c>
      <c r="AI33" s="33">
        <v>0</v>
      </c>
      <c r="AJ33" s="33">
        <v>64985.5238818</v>
      </c>
      <c r="AK33" s="33">
        <v>7220.6162611700001</v>
      </c>
      <c r="AL33" s="33">
        <v>72206.140142999997</v>
      </c>
      <c r="AM33" s="33">
        <v>102.21395791099999</v>
      </c>
      <c r="AN33" s="33">
        <v>740.570447457</v>
      </c>
      <c r="AO33" s="33">
        <v>170.86807182499999</v>
      </c>
      <c r="AP33" s="33">
        <v>101193.719379</v>
      </c>
      <c r="AQ33" s="33">
        <v>116.588020859</v>
      </c>
      <c r="AR33" s="33">
        <v>633.28917100700005</v>
      </c>
      <c r="AS33" s="33">
        <v>1515.9452874599999</v>
      </c>
      <c r="AT33" s="33">
        <v>88.067233199399993</v>
      </c>
      <c r="AU33" s="33">
        <v>5.09249845952E-2</v>
      </c>
      <c r="AV33" s="33">
        <v>441.67573696699998</v>
      </c>
      <c r="AW33" s="33">
        <v>28292.4270693</v>
      </c>
      <c r="AX33" s="33">
        <v>18133.499824800001</v>
      </c>
      <c r="AY33" s="33">
        <v>10158.927244500001</v>
      </c>
      <c r="AZ33" s="33">
        <v>8328.8051167100002</v>
      </c>
      <c r="BA33" s="33">
        <v>8.5076343524200002</v>
      </c>
      <c r="BB33" s="33">
        <v>1.54520338035</v>
      </c>
      <c r="BC33" s="33">
        <v>2916.8849013200002</v>
      </c>
      <c r="BD33" s="33">
        <v>86.802288364600003</v>
      </c>
      <c r="BE33" s="33">
        <v>3447.6616294400001</v>
      </c>
      <c r="BF33" s="33">
        <v>119.24336831799999</v>
      </c>
      <c r="BG33" s="33">
        <v>118.249263998</v>
      </c>
      <c r="BH33" s="33">
        <v>6956.9499787799996</v>
      </c>
      <c r="BI33" s="33">
        <v>283.71249997500001</v>
      </c>
      <c r="BJ33" s="33">
        <v>1213.55017789</v>
      </c>
      <c r="BK33" s="33">
        <v>13.9091572145</v>
      </c>
      <c r="BL33" s="33">
        <v>44571.495536800001</v>
      </c>
      <c r="BM33" s="33">
        <v>790.50864374100001</v>
      </c>
      <c r="BN33" s="33">
        <v>2391.1800063400001</v>
      </c>
      <c r="BO33" s="33">
        <v>10304.605597899999</v>
      </c>
      <c r="BP33" s="33">
        <v>0</v>
      </c>
      <c r="BQ33" s="33">
        <v>15961.823839299999</v>
      </c>
      <c r="BR33" s="33">
        <v>157148.892849</v>
      </c>
      <c r="BS33" s="33">
        <v>9298.2974747799999</v>
      </c>
    </row>
    <row r="34" spans="1:71" x14ac:dyDescent="0.25">
      <c r="A34" s="55" t="s">
        <v>33</v>
      </c>
      <c r="B34" s="55">
        <v>111885.51938623001</v>
      </c>
      <c r="C34" s="55">
        <v>1075.0246687228682</v>
      </c>
      <c r="D34" s="55">
        <v>25033.452744317983</v>
      </c>
      <c r="E34" s="55">
        <v>31377.448317175189</v>
      </c>
      <c r="F34" s="55">
        <v>25570.447234926556</v>
      </c>
      <c r="G34" s="55">
        <v>10812.033433435388</v>
      </c>
      <c r="H34" s="55">
        <v>103885.79003746218</v>
      </c>
      <c r="I34" s="55">
        <v>380.17803442834764</v>
      </c>
      <c r="J34" s="55">
        <v>584.89931309560257</v>
      </c>
      <c r="K34" s="55"/>
      <c r="L34" s="55">
        <v>593.2104879390231</v>
      </c>
      <c r="M34" s="55">
        <v>100.06861028499999</v>
      </c>
      <c r="N34" s="55">
        <v>5970.2816874400041</v>
      </c>
      <c r="O34" s="33"/>
      <c r="P34" s="35" t="s">
        <v>33</v>
      </c>
      <c r="Q34" s="33">
        <v>1083.9600354300001</v>
      </c>
      <c r="R34" s="33">
        <v>380.10583093299999</v>
      </c>
      <c r="S34" s="33">
        <v>624.946917343</v>
      </c>
      <c r="T34" s="33">
        <v>623.24574364299997</v>
      </c>
      <c r="U34" s="33">
        <v>1217.8569699499999</v>
      </c>
      <c r="V34" s="33">
        <v>0</v>
      </c>
      <c r="W34" s="33">
        <v>111816.15616699999</v>
      </c>
      <c r="X34" s="33">
        <v>1246.93387613</v>
      </c>
      <c r="Y34" s="33">
        <v>72.093057724900007</v>
      </c>
      <c r="Z34" s="33">
        <v>8704.3569326699999</v>
      </c>
      <c r="AA34" s="33">
        <v>1100.4877435200001</v>
      </c>
      <c r="AB34" s="33">
        <v>580.47542656799999</v>
      </c>
      <c r="AC34" s="33">
        <v>100.068514048</v>
      </c>
      <c r="AD34" s="33">
        <v>0</v>
      </c>
      <c r="AE34" s="33">
        <v>1103.42727973</v>
      </c>
      <c r="AF34" s="33">
        <v>9.6064405362199992</v>
      </c>
      <c r="AG34" s="33">
        <v>5750.9186509000001</v>
      </c>
      <c r="AH34" s="33">
        <v>1074.23526216</v>
      </c>
      <c r="AI34" s="33">
        <v>0</v>
      </c>
      <c r="AJ34" s="33">
        <v>22493.972571900002</v>
      </c>
      <c r="AK34" s="33">
        <v>2499.3294573899998</v>
      </c>
      <c r="AL34" s="33">
        <v>24993.302029300001</v>
      </c>
      <c r="AM34" s="33">
        <v>86.136349520699994</v>
      </c>
      <c r="AN34" s="33">
        <v>1271.6775234300001</v>
      </c>
      <c r="AO34" s="33">
        <v>12.738852290300001</v>
      </c>
      <c r="AP34" s="33">
        <v>66408.2498375</v>
      </c>
      <c r="AQ34" s="33">
        <v>80.663267335800001</v>
      </c>
      <c r="AR34" s="33">
        <v>1083.9275285599999</v>
      </c>
      <c r="AS34" s="33">
        <v>1777.9230566000001</v>
      </c>
      <c r="AT34" s="33">
        <v>7.7798351307600004</v>
      </c>
      <c r="AU34" s="33">
        <v>2.58146052349E-2</v>
      </c>
      <c r="AV34" s="33">
        <v>1764.08777515</v>
      </c>
      <c r="AW34" s="33">
        <v>31340.087290799998</v>
      </c>
      <c r="AX34" s="33">
        <v>25539.504707700002</v>
      </c>
      <c r="AY34" s="33">
        <v>5800.5825831599996</v>
      </c>
      <c r="AZ34" s="33">
        <v>12559.847060100001</v>
      </c>
      <c r="BA34" s="33">
        <v>26.964141918100001</v>
      </c>
      <c r="BB34" s="33">
        <v>0.23202051891299999</v>
      </c>
      <c r="BC34" s="33">
        <v>2454.4736898199999</v>
      </c>
      <c r="BD34" s="33">
        <v>98.322634302799997</v>
      </c>
      <c r="BE34" s="33">
        <v>5317.0709301899997</v>
      </c>
      <c r="BF34" s="33">
        <v>200.013334198</v>
      </c>
      <c r="BG34" s="33">
        <v>52.5795055683</v>
      </c>
      <c r="BH34" s="33">
        <v>10081.1529061</v>
      </c>
      <c r="BI34" s="33">
        <v>1512.6171531499999</v>
      </c>
      <c r="BJ34" s="33">
        <v>1068.0021793599999</v>
      </c>
      <c r="BK34" s="33">
        <v>0.93079896625299996</v>
      </c>
      <c r="BL34" s="33">
        <v>10791.787572900001</v>
      </c>
      <c r="BM34" s="33">
        <v>157.9038271</v>
      </c>
      <c r="BN34" s="33">
        <v>776.83666866999999</v>
      </c>
      <c r="BO34" s="33">
        <v>8676.5462944600004</v>
      </c>
      <c r="BP34" s="33">
        <v>0</v>
      </c>
      <c r="BQ34" s="33">
        <v>11532.171255699999</v>
      </c>
      <c r="BR34" s="33">
        <v>104953.059811</v>
      </c>
      <c r="BS34" s="33">
        <v>7101.6634871200004</v>
      </c>
    </row>
    <row r="35" spans="1:71" x14ac:dyDescent="0.25">
      <c r="A35" s="55" t="s">
        <v>34</v>
      </c>
      <c r="B35" s="55">
        <v>114333.82947621334</v>
      </c>
      <c r="C35" s="55">
        <v>142.13118369863002</v>
      </c>
      <c r="D35" s="55">
        <v>9044.6940707239937</v>
      </c>
      <c r="E35" s="55">
        <v>16848.753304484555</v>
      </c>
      <c r="F35" s="55">
        <v>10716.017574767846</v>
      </c>
      <c r="G35" s="55">
        <v>2579.9105901402982</v>
      </c>
      <c r="H35" s="55">
        <v>28013.927711368531</v>
      </c>
      <c r="I35" s="55">
        <v>1336.1471881678333</v>
      </c>
      <c r="J35" s="55">
        <v>705.43846720094632</v>
      </c>
      <c r="K35" s="55"/>
      <c r="L35" s="55">
        <v>3095.6916268344585</v>
      </c>
      <c r="M35" s="55">
        <v>12.491545925500002</v>
      </c>
      <c r="N35" s="55">
        <v>400.35666658150035</v>
      </c>
      <c r="O35" s="33"/>
      <c r="P35" s="35" t="s">
        <v>34</v>
      </c>
      <c r="Q35" s="33">
        <v>1620.4685065799999</v>
      </c>
      <c r="R35" s="33">
        <v>1335.8836084100001</v>
      </c>
      <c r="S35" s="33">
        <v>569.43379670100001</v>
      </c>
      <c r="T35" s="33">
        <v>705.75813928399998</v>
      </c>
      <c r="U35" s="33">
        <v>80.690349227599995</v>
      </c>
      <c r="V35" s="33">
        <v>0</v>
      </c>
      <c r="W35" s="33">
        <v>114329.92877499999</v>
      </c>
      <c r="X35" s="33">
        <v>567.57730200799995</v>
      </c>
      <c r="Y35" s="33">
        <v>13.1971493683</v>
      </c>
      <c r="Z35" s="33">
        <v>973.59349096899996</v>
      </c>
      <c r="AA35" s="33">
        <v>3951.2989874099999</v>
      </c>
      <c r="AB35" s="33">
        <v>3094.9595003899999</v>
      </c>
      <c r="AC35" s="33">
        <v>12.491542387799999</v>
      </c>
      <c r="AD35" s="33">
        <v>0</v>
      </c>
      <c r="AE35" s="33">
        <v>263.71393904600001</v>
      </c>
      <c r="AF35" s="33">
        <v>32.688337116299998</v>
      </c>
      <c r="AG35" s="33">
        <v>403.010861917</v>
      </c>
      <c r="AH35" s="33">
        <v>142.11315588799999</v>
      </c>
      <c r="AI35" s="33">
        <v>0</v>
      </c>
      <c r="AJ35" s="33">
        <v>8133.7813495600003</v>
      </c>
      <c r="AK35" s="33">
        <v>903.75351217000002</v>
      </c>
      <c r="AL35" s="33">
        <v>9037.5348617300006</v>
      </c>
      <c r="AM35" s="33">
        <v>66.460955300799995</v>
      </c>
      <c r="AN35" s="33">
        <v>777.16574292600001</v>
      </c>
      <c r="AO35" s="33">
        <v>3.3655017997400001</v>
      </c>
      <c r="AP35" s="33">
        <v>12165.379243900001</v>
      </c>
      <c r="AQ35" s="33">
        <v>4.0612962282199998</v>
      </c>
      <c r="AR35" s="33">
        <v>945.36922012599996</v>
      </c>
      <c r="AS35" s="33">
        <v>1154.9313995299999</v>
      </c>
      <c r="AT35" s="33">
        <v>1.4230962163200001</v>
      </c>
      <c r="AU35" s="33">
        <v>2.0108967851099999E-3</v>
      </c>
      <c r="AV35" s="33">
        <v>737.44624461399997</v>
      </c>
      <c r="AW35" s="33">
        <v>16847.738700599999</v>
      </c>
      <c r="AX35" s="33">
        <v>10715.133750499999</v>
      </c>
      <c r="AY35" s="33">
        <v>6132.6049501300004</v>
      </c>
      <c r="AZ35" s="33">
        <v>5137.6054287699999</v>
      </c>
      <c r="BA35" s="33">
        <v>8.6542901758700008</v>
      </c>
      <c r="BB35" s="33">
        <v>1.4233323743200001E-2</v>
      </c>
      <c r="BC35" s="33">
        <v>281.30052714700003</v>
      </c>
      <c r="BD35" s="33">
        <v>68.981427327399999</v>
      </c>
      <c r="BE35" s="33">
        <v>2892.1643331800001</v>
      </c>
      <c r="BF35" s="33">
        <v>187.99108102899999</v>
      </c>
      <c r="BG35" s="33">
        <v>37.544082484800001</v>
      </c>
      <c r="BH35" s="33">
        <v>4196.27030165</v>
      </c>
      <c r="BI35" s="33">
        <v>6.71329210657</v>
      </c>
      <c r="BJ35" s="33">
        <v>188.78253804799999</v>
      </c>
      <c r="BK35" s="33">
        <v>0.12782948659900001</v>
      </c>
      <c r="BL35" s="33">
        <v>2579.3456462200002</v>
      </c>
      <c r="BM35" s="33">
        <v>11.0781762204</v>
      </c>
      <c r="BN35" s="33">
        <v>178.05710231800001</v>
      </c>
      <c r="BO35" s="33">
        <v>1164.5160565599999</v>
      </c>
      <c r="BP35" s="33">
        <v>0</v>
      </c>
      <c r="BQ35" s="33">
        <v>4087.2530504699998</v>
      </c>
      <c r="BR35" s="33">
        <v>28079.140474299998</v>
      </c>
      <c r="BS35" s="33">
        <v>2007.44788453</v>
      </c>
    </row>
    <row r="36" spans="1:71" x14ac:dyDescent="0.25">
      <c r="A36" s="55" t="s">
        <v>35</v>
      </c>
      <c r="B36" s="55">
        <v>57606.286596406506</v>
      </c>
      <c r="C36" s="55">
        <v>3391.7238202284038</v>
      </c>
      <c r="D36" s="55">
        <v>38408.828261965056</v>
      </c>
      <c r="E36" s="55">
        <v>14637.989517253029</v>
      </c>
      <c r="F36" s="55">
        <v>12642.441010481287</v>
      </c>
      <c r="G36" s="55">
        <v>4253.4546609475992</v>
      </c>
      <c r="H36" s="55">
        <v>120629.43540414999</v>
      </c>
      <c r="I36" s="55">
        <v>145.4903908164049</v>
      </c>
      <c r="J36" s="55">
        <v>469.74886702768163</v>
      </c>
      <c r="K36" s="55"/>
      <c r="L36" s="55">
        <v>116.05528249702942</v>
      </c>
      <c r="M36" s="55">
        <v>168.98518921499979</v>
      </c>
      <c r="N36" s="55">
        <v>6600.2582436400016</v>
      </c>
      <c r="O36" s="33"/>
      <c r="P36" s="35" t="s">
        <v>35</v>
      </c>
      <c r="Q36" s="33">
        <v>918.02831202799996</v>
      </c>
      <c r="R36" s="33">
        <v>145.150127795</v>
      </c>
      <c r="S36" s="33">
        <v>615.06769320499996</v>
      </c>
      <c r="T36" s="33">
        <v>503.55769951600001</v>
      </c>
      <c r="U36" s="33">
        <v>1934.90789834</v>
      </c>
      <c r="V36" s="33">
        <v>0</v>
      </c>
      <c r="W36" s="33">
        <v>57565.050935799998</v>
      </c>
      <c r="X36" s="33">
        <v>612.14422062599999</v>
      </c>
      <c r="Y36" s="33">
        <v>69.3592596628</v>
      </c>
      <c r="Z36" s="33">
        <v>12887.6878622</v>
      </c>
      <c r="AA36" s="33">
        <v>513.80131213499999</v>
      </c>
      <c r="AB36" s="33">
        <v>113.58723957300001</v>
      </c>
      <c r="AC36" s="33">
        <v>168.92944406999999</v>
      </c>
      <c r="AD36" s="33">
        <v>0</v>
      </c>
      <c r="AE36" s="33">
        <v>1266.5705883400001</v>
      </c>
      <c r="AF36" s="33">
        <v>6.3011043369099999</v>
      </c>
      <c r="AG36" s="33">
        <v>7225.4210894600001</v>
      </c>
      <c r="AH36" s="33">
        <v>3390.85221207</v>
      </c>
      <c r="AI36" s="33">
        <v>0</v>
      </c>
      <c r="AJ36" s="33">
        <v>34525.361929600003</v>
      </c>
      <c r="AK36" s="33">
        <v>3836.1520884500001</v>
      </c>
      <c r="AL36" s="33">
        <v>38361.514018100002</v>
      </c>
      <c r="AM36" s="33">
        <v>152.767737877</v>
      </c>
      <c r="AN36" s="33">
        <v>1029.3449198000001</v>
      </c>
      <c r="AO36" s="33">
        <v>6.4353556881999996</v>
      </c>
      <c r="AP36" s="33">
        <v>77835.2395445</v>
      </c>
      <c r="AQ36" s="33">
        <v>27.560206828799998</v>
      </c>
      <c r="AR36" s="33">
        <v>531.74257984899998</v>
      </c>
      <c r="AS36" s="33">
        <v>915.19718414700003</v>
      </c>
      <c r="AT36" s="33">
        <v>5.4955706421499997</v>
      </c>
      <c r="AU36" s="33">
        <v>0.49152818333600001</v>
      </c>
      <c r="AV36" s="33">
        <v>670.08622926999999</v>
      </c>
      <c r="AW36" s="33">
        <v>14626.678886399999</v>
      </c>
      <c r="AX36" s="33">
        <v>12632.9385702</v>
      </c>
      <c r="AY36" s="33">
        <v>1993.74031614</v>
      </c>
      <c r="AZ36" s="33">
        <v>5729.6822985400004</v>
      </c>
      <c r="BA36" s="33">
        <v>11.8214506975</v>
      </c>
      <c r="BB36" s="33">
        <v>0.26196875741999998</v>
      </c>
      <c r="BC36" s="33">
        <v>1043.4655247799999</v>
      </c>
      <c r="BD36" s="33">
        <v>51.808433549900002</v>
      </c>
      <c r="BE36" s="33">
        <v>2830.5972456600002</v>
      </c>
      <c r="BF36" s="33">
        <v>97.502688613000004</v>
      </c>
      <c r="BG36" s="33">
        <v>37.439616748500001</v>
      </c>
      <c r="BH36" s="33">
        <v>5523.5540352799999</v>
      </c>
      <c r="BI36" s="33">
        <v>451.973408103</v>
      </c>
      <c r="BJ36" s="33">
        <v>427.06543549600002</v>
      </c>
      <c r="BK36" s="33">
        <v>0.44005527770000002</v>
      </c>
      <c r="BL36" s="33">
        <v>4251.51651606</v>
      </c>
      <c r="BM36" s="33">
        <v>58.133229652799997</v>
      </c>
      <c r="BN36" s="33">
        <v>2081.8816115300001</v>
      </c>
      <c r="BO36" s="33">
        <v>7610.2727841699998</v>
      </c>
      <c r="BP36" s="33">
        <v>0</v>
      </c>
      <c r="BQ36" s="33">
        <v>13253.306271199999</v>
      </c>
      <c r="BR36" s="33">
        <v>121819.07599100001</v>
      </c>
      <c r="BS36" s="33">
        <v>7742.9978501599999</v>
      </c>
    </row>
    <row r="37" spans="1:71" x14ac:dyDescent="0.25">
      <c r="A37" s="55" t="s">
        <v>36</v>
      </c>
      <c r="B37" s="55">
        <v>41920.268726737049</v>
      </c>
      <c r="C37" s="55">
        <v>1064.9650144706204</v>
      </c>
      <c r="D37" s="55">
        <v>19434.176967289008</v>
      </c>
      <c r="E37" s="55">
        <v>9920.7908566679635</v>
      </c>
      <c r="F37" s="55">
        <v>7815.0960662542302</v>
      </c>
      <c r="G37" s="55">
        <v>3757.0349135653851</v>
      </c>
      <c r="H37" s="55">
        <v>47820.233842363392</v>
      </c>
      <c r="I37" s="55">
        <v>246.10454285890046</v>
      </c>
      <c r="J37" s="55">
        <v>341.71878655604968</v>
      </c>
      <c r="K37" s="55"/>
      <c r="L37" s="55">
        <v>464.51455606415516</v>
      </c>
      <c r="M37" s="55">
        <v>63.358246904999959</v>
      </c>
      <c r="N37" s="55">
        <v>2167.6601584210021</v>
      </c>
      <c r="O37" s="33"/>
      <c r="P37" s="35" t="s">
        <v>36</v>
      </c>
      <c r="Q37" s="33">
        <v>668.65470231100005</v>
      </c>
      <c r="R37" s="33">
        <v>245.93137822599999</v>
      </c>
      <c r="S37" s="33">
        <v>252.833966309</v>
      </c>
      <c r="T37" s="33">
        <v>349.08178401999999</v>
      </c>
      <c r="U37" s="33">
        <v>1308.05457342</v>
      </c>
      <c r="V37" s="33">
        <v>0</v>
      </c>
      <c r="W37" s="33">
        <v>41876.091355600001</v>
      </c>
      <c r="X37" s="33">
        <v>267.486502884</v>
      </c>
      <c r="Y37" s="33">
        <v>16.379774866599998</v>
      </c>
      <c r="Z37" s="33">
        <v>5070.39588379</v>
      </c>
      <c r="AA37" s="33">
        <v>737.74184340299996</v>
      </c>
      <c r="AB37" s="33">
        <v>463.61073737800001</v>
      </c>
      <c r="AC37" s="33">
        <v>63.288505064200002</v>
      </c>
      <c r="AD37" s="33">
        <v>0</v>
      </c>
      <c r="AE37" s="33">
        <v>805.83308401800002</v>
      </c>
      <c r="AF37" s="33">
        <v>7.4438962182199999</v>
      </c>
      <c r="AG37" s="33">
        <v>2219.9437413999999</v>
      </c>
      <c r="AH37" s="33">
        <v>1064.0012678799999</v>
      </c>
      <c r="AI37" s="33">
        <v>0</v>
      </c>
      <c r="AJ37" s="33">
        <v>17458.354866900001</v>
      </c>
      <c r="AK37" s="33">
        <v>1939.8174464799999</v>
      </c>
      <c r="AL37" s="33">
        <v>19398.172313399999</v>
      </c>
      <c r="AM37" s="33">
        <v>31.766762563299999</v>
      </c>
      <c r="AN37" s="33">
        <v>498.55057380800002</v>
      </c>
      <c r="AO37" s="33">
        <v>5.1065428699800002</v>
      </c>
      <c r="AP37" s="33">
        <v>31538.743749699999</v>
      </c>
      <c r="AQ37" s="33">
        <v>21.2027404494</v>
      </c>
      <c r="AR37" s="33">
        <v>370.971641551</v>
      </c>
      <c r="AS37" s="33">
        <v>579.85992471199995</v>
      </c>
      <c r="AT37" s="33">
        <v>2.92253605891</v>
      </c>
      <c r="AU37" s="33">
        <v>1.26955069804E-2</v>
      </c>
      <c r="AV37" s="33">
        <v>512.54305707200001</v>
      </c>
      <c r="AW37" s="33">
        <v>9910.0183087599999</v>
      </c>
      <c r="AX37" s="33">
        <v>7806.7611824799997</v>
      </c>
      <c r="AY37" s="33">
        <v>2103.2571262800002</v>
      </c>
      <c r="AZ37" s="33">
        <v>3771.9323422500001</v>
      </c>
      <c r="BA37" s="33">
        <v>7.7447490721300003</v>
      </c>
      <c r="BB37" s="33">
        <v>8.9737231082999996E-2</v>
      </c>
      <c r="BC37" s="33">
        <v>679.28304826500005</v>
      </c>
      <c r="BD37" s="33">
        <v>32.768860295300001</v>
      </c>
      <c r="BE37" s="33">
        <v>1696.3868635399999</v>
      </c>
      <c r="BF37" s="33">
        <v>69.235447203199996</v>
      </c>
      <c r="BG37" s="33">
        <v>19.637925901599999</v>
      </c>
      <c r="BH37" s="33">
        <v>3126.1374436299998</v>
      </c>
      <c r="BI37" s="33">
        <v>373.25477687</v>
      </c>
      <c r="BJ37" s="33">
        <v>309.19354599100001</v>
      </c>
      <c r="BK37" s="33">
        <v>0.40761522732400002</v>
      </c>
      <c r="BL37" s="33">
        <v>3748.5571151200002</v>
      </c>
      <c r="BM37" s="33">
        <v>52.600201557399998</v>
      </c>
      <c r="BN37" s="33">
        <v>309.224349281</v>
      </c>
      <c r="BO37" s="33">
        <v>2922.27482164</v>
      </c>
      <c r="BP37" s="33">
        <v>0</v>
      </c>
      <c r="BQ37" s="33">
        <v>4761.0125279699996</v>
      </c>
      <c r="BR37" s="33">
        <v>48201.298441699997</v>
      </c>
      <c r="BS37" s="33">
        <v>3411.4562670700002</v>
      </c>
    </row>
    <row r="38" spans="1:71" x14ac:dyDescent="0.25">
      <c r="A38" s="55" t="s">
        <v>37</v>
      </c>
      <c r="B38" s="55">
        <v>60042.67109930468</v>
      </c>
      <c r="C38" s="55">
        <v>1037.3509307165705</v>
      </c>
      <c r="D38" s="55">
        <v>12340.43577188396</v>
      </c>
      <c r="E38" s="55">
        <v>14627.08517283507</v>
      </c>
      <c r="F38" s="55">
        <v>13011.263194695413</v>
      </c>
      <c r="G38" s="55">
        <v>4351.1261402400223</v>
      </c>
      <c r="H38" s="55">
        <v>49100.803677552081</v>
      </c>
      <c r="I38" s="55">
        <v>130.01884789093964</v>
      </c>
      <c r="J38" s="55">
        <v>584.71186808989887</v>
      </c>
      <c r="K38" s="55"/>
      <c r="L38" s="55">
        <v>233.21887400347316</v>
      </c>
      <c r="M38" s="55">
        <v>81.955826344999963</v>
      </c>
      <c r="N38" s="55">
        <v>2297.8028134180017</v>
      </c>
      <c r="O38" s="33"/>
      <c r="P38" s="35" t="s">
        <v>37</v>
      </c>
      <c r="Q38" s="33">
        <v>439.37449586499997</v>
      </c>
      <c r="R38" s="33">
        <v>116.24622298200001</v>
      </c>
      <c r="S38" s="33">
        <v>311.37533119699998</v>
      </c>
      <c r="T38" s="33">
        <v>599.15830278399994</v>
      </c>
      <c r="U38" s="33">
        <v>27661.9765945</v>
      </c>
      <c r="V38" s="33">
        <v>0</v>
      </c>
      <c r="W38" s="33">
        <v>60017.0322371</v>
      </c>
      <c r="X38" s="33">
        <v>1120.54102556</v>
      </c>
      <c r="Y38" s="33">
        <v>198.12941090199999</v>
      </c>
      <c r="Z38" s="33">
        <v>3865.5041912699999</v>
      </c>
      <c r="AA38" s="33">
        <v>503.20751003100003</v>
      </c>
      <c r="AB38" s="33">
        <v>213.27261923899999</v>
      </c>
      <c r="AC38" s="33">
        <v>81.852761237899998</v>
      </c>
      <c r="AD38" s="33">
        <v>0</v>
      </c>
      <c r="AE38" s="33">
        <v>483.11409087300001</v>
      </c>
      <c r="AF38" s="33">
        <v>7.4576737155900004</v>
      </c>
      <c r="AG38" s="33">
        <v>2471.49502527</v>
      </c>
      <c r="AH38" s="33">
        <v>1036.9475265999999</v>
      </c>
      <c r="AI38" s="33">
        <v>0</v>
      </c>
      <c r="AJ38" s="33">
        <v>11088.119246</v>
      </c>
      <c r="AK38" s="33">
        <v>1232.0140849700001</v>
      </c>
      <c r="AL38" s="33">
        <v>12320.133331000001</v>
      </c>
      <c r="AM38" s="33">
        <v>75.348175111200007</v>
      </c>
      <c r="AN38" s="33">
        <v>933.12416072400003</v>
      </c>
      <c r="AO38" s="33">
        <v>7.5919718108199996</v>
      </c>
      <c r="AP38" s="33">
        <v>30638.500884900001</v>
      </c>
      <c r="AQ38" s="33">
        <v>34.430266292200002</v>
      </c>
      <c r="AR38" s="33">
        <v>746.74433494799996</v>
      </c>
      <c r="AS38" s="33">
        <v>1082.9363011999999</v>
      </c>
      <c r="AT38" s="33">
        <v>4.1905922451300004</v>
      </c>
      <c r="AU38" s="33">
        <v>1.0940985091199999E-2</v>
      </c>
      <c r="AV38" s="33">
        <v>951.01794397000003</v>
      </c>
      <c r="AW38" s="33">
        <v>14628.511859800001</v>
      </c>
      <c r="AX38" s="33">
        <v>12998.498533800001</v>
      </c>
      <c r="AY38" s="33">
        <v>1630.0133259500001</v>
      </c>
      <c r="AZ38" s="33">
        <v>6543.9642425700004</v>
      </c>
      <c r="BA38" s="33">
        <v>12.6809467275</v>
      </c>
      <c r="BB38" s="33">
        <v>0.12849438713200001</v>
      </c>
      <c r="BC38" s="33">
        <v>1113.9879355800001</v>
      </c>
      <c r="BD38" s="33">
        <v>59.6887223775</v>
      </c>
      <c r="BE38" s="33">
        <v>2857.0821229399999</v>
      </c>
      <c r="BF38" s="33">
        <v>142.30982433599999</v>
      </c>
      <c r="BG38" s="33">
        <v>33.527892752900001</v>
      </c>
      <c r="BH38" s="33">
        <v>4849.4975976200003</v>
      </c>
      <c r="BI38" s="33">
        <v>613.69189137199999</v>
      </c>
      <c r="BJ38" s="33">
        <v>488.57249967799999</v>
      </c>
      <c r="BK38" s="33">
        <v>0.46899453738800001</v>
      </c>
      <c r="BL38" s="33">
        <v>4348.0966636399999</v>
      </c>
      <c r="BM38" s="33">
        <v>26.798952890599999</v>
      </c>
      <c r="BN38" s="33">
        <v>679.23509436899997</v>
      </c>
      <c r="BO38" s="33">
        <v>3241.6631673100001</v>
      </c>
      <c r="BP38" s="33">
        <v>0</v>
      </c>
      <c r="BQ38" s="33">
        <v>6404.7498159500001</v>
      </c>
      <c r="BR38" s="33">
        <v>49469.478229</v>
      </c>
      <c r="BS38" s="33">
        <v>3226.0310921</v>
      </c>
    </row>
    <row r="39" spans="1:71" x14ac:dyDescent="0.25">
      <c r="A39" s="55" t="s">
        <v>130</v>
      </c>
      <c r="B39" s="55">
        <v>80921.642935652868</v>
      </c>
      <c r="C39" s="55">
        <v>2851.9845499020003</v>
      </c>
      <c r="D39" s="55">
        <v>38504.652660935077</v>
      </c>
      <c r="E39" s="55">
        <v>26163.330479462827</v>
      </c>
      <c r="F39" s="55">
        <v>20413.807210106705</v>
      </c>
      <c r="G39" s="55">
        <v>16414.407936901986</v>
      </c>
      <c r="H39" s="55">
        <v>120651.74385432876</v>
      </c>
      <c r="I39" s="55">
        <v>172.41147889730772</v>
      </c>
      <c r="J39" s="55">
        <v>423.29230930730677</v>
      </c>
      <c r="K39" s="55"/>
      <c r="L39" s="55">
        <v>155.97940389128667</v>
      </c>
      <c r="M39" s="55">
        <v>415.53823946249992</v>
      </c>
      <c r="N39" s="55">
        <v>7425.5694440850048</v>
      </c>
      <c r="O39" s="33"/>
      <c r="P39" s="35" t="s">
        <v>130</v>
      </c>
      <c r="Q39" s="33">
        <v>915.79256137000004</v>
      </c>
      <c r="R39" s="33">
        <v>172.39042792699999</v>
      </c>
      <c r="S39" s="33">
        <v>549.51354950200005</v>
      </c>
      <c r="T39" s="33">
        <v>470.51488494500001</v>
      </c>
      <c r="U39" s="33">
        <v>1361.1820232099999</v>
      </c>
      <c r="V39" s="33">
        <v>0</v>
      </c>
      <c r="W39" s="33">
        <v>80882.713562499994</v>
      </c>
      <c r="X39" s="33">
        <v>952.04092589000004</v>
      </c>
      <c r="Y39" s="33">
        <v>83.947549107399993</v>
      </c>
      <c r="Z39" s="33">
        <v>10929.3856344</v>
      </c>
      <c r="AA39" s="33">
        <v>469.15533241700001</v>
      </c>
      <c r="AB39" s="33">
        <v>152.46649490999999</v>
      </c>
      <c r="AC39" s="33">
        <v>414.738631064</v>
      </c>
      <c r="AD39" s="33">
        <v>0</v>
      </c>
      <c r="AE39" s="33">
        <v>1260.92512476</v>
      </c>
      <c r="AF39" s="33">
        <v>6.0810405026499996</v>
      </c>
      <c r="AG39" s="33">
        <v>7691.5184765200001</v>
      </c>
      <c r="AH39" s="33">
        <v>2851.4311023300002</v>
      </c>
      <c r="AI39" s="33">
        <v>0</v>
      </c>
      <c r="AJ39" s="33">
        <v>34620.635160099999</v>
      </c>
      <c r="AK39" s="33">
        <v>3846.7377934699998</v>
      </c>
      <c r="AL39" s="33">
        <v>38467.372953600003</v>
      </c>
      <c r="AM39" s="33">
        <v>78.053470468100002</v>
      </c>
      <c r="AN39" s="33">
        <v>876.60939862600003</v>
      </c>
      <c r="AO39" s="33">
        <v>98.181010533700004</v>
      </c>
      <c r="AP39" s="33">
        <v>80581.545729699996</v>
      </c>
      <c r="AQ39" s="33">
        <v>104.427235596</v>
      </c>
      <c r="AR39" s="33">
        <v>747.50206617200001</v>
      </c>
      <c r="AS39" s="33">
        <v>1377.63134223</v>
      </c>
      <c r="AT39" s="33">
        <v>50.623665744</v>
      </c>
      <c r="AU39" s="33">
        <v>0.33050699807599998</v>
      </c>
      <c r="AV39" s="33">
        <v>1144.4074322199999</v>
      </c>
      <c r="AW39" s="33">
        <v>26132.694993900001</v>
      </c>
      <c r="AX39" s="33">
        <v>20392.1187627</v>
      </c>
      <c r="AY39" s="33">
        <v>5740.5762311999997</v>
      </c>
      <c r="AZ39" s="33">
        <v>10216.9018163</v>
      </c>
      <c r="BA39" s="33">
        <v>18.9201570066</v>
      </c>
      <c r="BB39" s="33">
        <v>0.72560914300799995</v>
      </c>
      <c r="BC39" s="33">
        <v>2758.0602825199999</v>
      </c>
      <c r="BD39" s="33">
        <v>71.600202703999997</v>
      </c>
      <c r="BE39" s="33">
        <v>3995.1679461200001</v>
      </c>
      <c r="BF39" s="33">
        <v>141.39681682299999</v>
      </c>
      <c r="BG39" s="33">
        <v>45.644854243600001</v>
      </c>
      <c r="BH39" s="33">
        <v>7812.5313562299998</v>
      </c>
      <c r="BI39" s="33">
        <v>1078.4454760799999</v>
      </c>
      <c r="BJ39" s="33">
        <v>939.40939375100004</v>
      </c>
      <c r="BK39" s="33">
        <v>7.1064010692400004</v>
      </c>
      <c r="BL39" s="33">
        <v>16379.6373337</v>
      </c>
      <c r="BM39" s="33">
        <v>145.044489029</v>
      </c>
      <c r="BN39" s="33">
        <v>1284.3449875700001</v>
      </c>
      <c r="BO39" s="33">
        <v>8220.0345324499995</v>
      </c>
      <c r="BP39" s="33">
        <v>0</v>
      </c>
      <c r="BQ39" s="33">
        <v>11719.233756400001</v>
      </c>
      <c r="BR39" s="33">
        <v>121883.658002</v>
      </c>
      <c r="BS39" s="33">
        <v>9550.9587430499996</v>
      </c>
    </row>
    <row r="40" spans="1:71" x14ac:dyDescent="0.25">
      <c r="A40" s="55" t="s">
        <v>39</v>
      </c>
      <c r="B40" s="55">
        <v>3331.5173680199996</v>
      </c>
      <c r="C40" s="55">
        <v>252.09459766600003</v>
      </c>
      <c r="D40" s="55">
        <v>5565.37250253</v>
      </c>
      <c r="E40" s="55">
        <v>1027.4003968189995</v>
      </c>
      <c r="F40" s="55">
        <v>914.71354247799991</v>
      </c>
      <c r="G40" s="55">
        <v>3057.0140994600006</v>
      </c>
      <c r="H40" s="55">
        <v>7816.2984628441054</v>
      </c>
      <c r="I40" s="55">
        <v>5.4991635897200002</v>
      </c>
      <c r="J40" s="55">
        <v>16.203937819506002</v>
      </c>
      <c r="K40" s="55"/>
      <c r="L40" s="55">
        <v>8.3783726406300012</v>
      </c>
      <c r="M40" s="55">
        <v>1.6830626</v>
      </c>
      <c r="N40" s="55">
        <v>609.50154021000026</v>
      </c>
      <c r="O40" s="33"/>
      <c r="P40" s="35" t="s">
        <v>39</v>
      </c>
      <c r="Q40" s="33">
        <v>59.495700959300002</v>
      </c>
      <c r="R40" s="33">
        <v>5.1233065414799999</v>
      </c>
      <c r="S40" s="33">
        <v>34.994902922800001</v>
      </c>
      <c r="T40" s="33">
        <v>18.178467472600001</v>
      </c>
      <c r="U40" s="33">
        <v>68.338911600200007</v>
      </c>
      <c r="V40" s="33">
        <v>0</v>
      </c>
      <c r="W40" s="33">
        <v>3329.8973417799998</v>
      </c>
      <c r="X40" s="33">
        <v>37.566179787400003</v>
      </c>
      <c r="Y40" s="33">
        <v>3.6339858056500001</v>
      </c>
      <c r="Z40" s="33">
        <v>908.65097848799996</v>
      </c>
      <c r="AA40" s="33">
        <v>24.575565208299999</v>
      </c>
      <c r="AB40" s="33">
        <v>7.4024570975000001</v>
      </c>
      <c r="AC40" s="33">
        <v>1.68307084166</v>
      </c>
      <c r="AD40" s="33">
        <v>0</v>
      </c>
      <c r="AE40" s="33">
        <v>89.538461207799998</v>
      </c>
      <c r="AF40" s="33">
        <v>0.377329444766</v>
      </c>
      <c r="AG40" s="33">
        <v>612.46683223399998</v>
      </c>
      <c r="AH40" s="33">
        <v>252.08141640299999</v>
      </c>
      <c r="AI40" s="33">
        <v>0</v>
      </c>
      <c r="AJ40" s="33">
        <v>5001.0622658000002</v>
      </c>
      <c r="AK40" s="33">
        <v>555.67369974200005</v>
      </c>
      <c r="AL40" s="33">
        <v>5556.7359655399996</v>
      </c>
      <c r="AM40" s="33">
        <v>0.68842295646399998</v>
      </c>
      <c r="AN40" s="33">
        <v>36.813104428599999</v>
      </c>
      <c r="AO40" s="33">
        <v>0.21927094804300001</v>
      </c>
      <c r="AP40" s="33">
        <v>5208.9354982699997</v>
      </c>
      <c r="AQ40" s="33">
        <v>0.49877336816599999</v>
      </c>
      <c r="AR40" s="33">
        <v>21.192529715500001</v>
      </c>
      <c r="AS40" s="33">
        <v>69.076336469400005</v>
      </c>
      <c r="AT40" s="33">
        <v>0.59665331216899997</v>
      </c>
      <c r="AU40" s="33">
        <v>3.3365140517100001E-3</v>
      </c>
      <c r="AV40" s="33">
        <v>16.907168824399999</v>
      </c>
      <c r="AW40" s="33">
        <v>1026.78174373</v>
      </c>
      <c r="AX40" s="33">
        <v>914.15430313599995</v>
      </c>
      <c r="AY40" s="33">
        <v>112.627440599</v>
      </c>
      <c r="AZ40" s="33">
        <v>372.22939113899997</v>
      </c>
      <c r="BA40" s="33">
        <v>0.46795831500700003</v>
      </c>
      <c r="BB40" s="33">
        <v>2.4118538776500002E-2</v>
      </c>
      <c r="BC40" s="33">
        <v>138.03019549499999</v>
      </c>
      <c r="BD40" s="33">
        <v>2.5353370481200002</v>
      </c>
      <c r="BE40" s="33">
        <v>182.14977143600001</v>
      </c>
      <c r="BF40" s="33">
        <v>3.5688614509700001</v>
      </c>
      <c r="BG40" s="33">
        <v>2.4163525521300002</v>
      </c>
      <c r="BH40" s="33">
        <v>398.01214460099999</v>
      </c>
      <c r="BI40" s="33">
        <v>6.0166372239400001</v>
      </c>
      <c r="BJ40" s="33">
        <v>72.420078374300004</v>
      </c>
      <c r="BK40" s="33">
        <v>1.8700103837699999E-2</v>
      </c>
      <c r="BL40" s="33">
        <v>3056.4138304799999</v>
      </c>
      <c r="BM40" s="33">
        <v>46.868314167500003</v>
      </c>
      <c r="BN40" s="33">
        <v>66.355148104999998</v>
      </c>
      <c r="BO40" s="33">
        <v>513.456281612</v>
      </c>
      <c r="BP40" s="33">
        <v>0</v>
      </c>
      <c r="BQ40" s="33">
        <v>667.38856827400002</v>
      </c>
      <c r="BR40" s="33">
        <v>7899.3729078400002</v>
      </c>
      <c r="BS40" s="33">
        <v>444.53404571300001</v>
      </c>
    </row>
    <row r="41" spans="1:71" x14ac:dyDescent="0.25">
      <c r="A41" s="55" t="s">
        <v>40</v>
      </c>
      <c r="B41" s="55">
        <v>73118.082767710672</v>
      </c>
      <c r="C41" s="55">
        <v>426.40012797207481</v>
      </c>
      <c r="D41" s="55">
        <v>11674.166628260047</v>
      </c>
      <c r="E41" s="55">
        <v>18689.170846414781</v>
      </c>
      <c r="F41" s="55">
        <v>15802.993048226997</v>
      </c>
      <c r="G41" s="55">
        <v>4268.3923715143683</v>
      </c>
      <c r="H41" s="55">
        <v>65510.312971238178</v>
      </c>
      <c r="I41" s="55">
        <v>244.69985923477648</v>
      </c>
      <c r="J41" s="55">
        <v>429.16725208982041</v>
      </c>
      <c r="K41" s="55"/>
      <c r="L41" s="55">
        <v>426.15939275005724</v>
      </c>
      <c r="M41" s="55">
        <v>101.96371413194998</v>
      </c>
      <c r="N41" s="55">
        <v>2721.8938546249992</v>
      </c>
      <c r="O41" s="33"/>
      <c r="P41" s="35" t="s">
        <v>40</v>
      </c>
      <c r="Q41" s="33">
        <v>969.44824670100002</v>
      </c>
      <c r="R41" s="33">
        <v>244.68623305099999</v>
      </c>
      <c r="S41" s="33">
        <v>325.23266702400002</v>
      </c>
      <c r="T41" s="33">
        <v>447.38424550600001</v>
      </c>
      <c r="U41" s="33">
        <v>485.15642416499998</v>
      </c>
      <c r="V41" s="33">
        <v>0</v>
      </c>
      <c r="W41" s="33">
        <v>73071.067420199994</v>
      </c>
      <c r="X41" s="33">
        <v>912.11158609100005</v>
      </c>
      <c r="Y41" s="33">
        <v>27.1580543486</v>
      </c>
      <c r="Z41" s="33">
        <v>5949.3028918600003</v>
      </c>
      <c r="AA41" s="33">
        <v>844.85721075200001</v>
      </c>
      <c r="AB41" s="33">
        <v>425.44961315</v>
      </c>
      <c r="AC41" s="33">
        <v>101.819975986</v>
      </c>
      <c r="AD41" s="33">
        <v>0</v>
      </c>
      <c r="AE41" s="33">
        <v>1430.3876317300001</v>
      </c>
      <c r="AF41" s="33">
        <v>11.337317343800001</v>
      </c>
      <c r="AG41" s="33">
        <v>2856.8675381500002</v>
      </c>
      <c r="AH41" s="33">
        <v>426.06857646700001</v>
      </c>
      <c r="AI41" s="33">
        <v>0</v>
      </c>
      <c r="AJ41" s="33">
        <v>10491.822109999999</v>
      </c>
      <c r="AK41" s="33">
        <v>1165.75695866</v>
      </c>
      <c r="AL41" s="33">
        <v>11657.579068700001</v>
      </c>
      <c r="AM41" s="33">
        <v>44.838437712900003</v>
      </c>
      <c r="AN41" s="33">
        <v>882.79683313999999</v>
      </c>
      <c r="AO41" s="33">
        <v>10.1099243771</v>
      </c>
      <c r="AP41" s="33">
        <v>45280.592818099998</v>
      </c>
      <c r="AQ41" s="33">
        <v>48.9119981702</v>
      </c>
      <c r="AR41" s="33">
        <v>735.06738118500004</v>
      </c>
      <c r="AS41" s="33">
        <v>1137.5414312400001</v>
      </c>
      <c r="AT41" s="33">
        <v>5.4999495725800003</v>
      </c>
      <c r="AU41" s="33">
        <v>0.133820514669</v>
      </c>
      <c r="AV41" s="33">
        <v>1110.90718453</v>
      </c>
      <c r="AW41" s="33">
        <v>18735.759178799999</v>
      </c>
      <c r="AX41" s="33">
        <v>15784.1329522</v>
      </c>
      <c r="AY41" s="33">
        <v>2951.6262266200001</v>
      </c>
      <c r="AZ41" s="33">
        <v>7803.2276566500004</v>
      </c>
      <c r="BA41" s="33">
        <v>16.4786549634</v>
      </c>
      <c r="BB41" s="33">
        <v>0.136137145125</v>
      </c>
      <c r="BC41" s="33">
        <v>1418.4649981</v>
      </c>
      <c r="BD41" s="33">
        <v>64.435967768400005</v>
      </c>
      <c r="BE41" s="33">
        <v>3367.97578961</v>
      </c>
      <c r="BF41" s="33">
        <v>137.179638829</v>
      </c>
      <c r="BG41" s="33">
        <v>33.810274111699997</v>
      </c>
      <c r="BH41" s="33">
        <v>6210.9758464899996</v>
      </c>
      <c r="BI41" s="33">
        <v>887.25300164800001</v>
      </c>
      <c r="BJ41" s="33">
        <v>598.57774368000003</v>
      </c>
      <c r="BK41" s="33">
        <v>0.67631583646100002</v>
      </c>
      <c r="BL41" s="33">
        <v>4260.1712576800001</v>
      </c>
      <c r="BM41" s="33">
        <v>60.496744400300003</v>
      </c>
      <c r="BN41" s="33">
        <v>554.47575814200002</v>
      </c>
      <c r="BO41" s="33">
        <v>4376.40261508</v>
      </c>
      <c r="BP41" s="33">
        <v>0</v>
      </c>
      <c r="BQ41" s="33">
        <v>6245.8699144100001</v>
      </c>
      <c r="BR41" s="33">
        <v>66051.465426299997</v>
      </c>
      <c r="BS41" s="33">
        <v>3814.0071860600001</v>
      </c>
    </row>
    <row r="42" spans="1:71" x14ac:dyDescent="0.25">
      <c r="A42" s="55" t="s">
        <v>41</v>
      </c>
      <c r="B42" s="55">
        <v>123354.67070983165</v>
      </c>
      <c r="C42" s="55">
        <v>145.95195781304994</v>
      </c>
      <c r="D42" s="55">
        <v>7032.7257935835005</v>
      </c>
      <c r="E42" s="55">
        <v>22114.997488236946</v>
      </c>
      <c r="F42" s="55">
        <v>12587.931220155298</v>
      </c>
      <c r="G42" s="55">
        <v>3406.4314541263038</v>
      </c>
      <c r="H42" s="55">
        <v>36188.484186064306</v>
      </c>
      <c r="I42" s="55">
        <v>1465.7722642855877</v>
      </c>
      <c r="J42" s="55">
        <v>791.01621217449588</v>
      </c>
      <c r="K42" s="55"/>
      <c r="L42" s="55">
        <v>3387.6884715801716</v>
      </c>
      <c r="M42" s="55">
        <v>79.705685674999998</v>
      </c>
      <c r="N42" s="55">
        <v>490.59683475099985</v>
      </c>
      <c r="O42" s="33"/>
      <c r="P42" s="35" t="s">
        <v>41</v>
      </c>
      <c r="Q42" s="33">
        <v>1773.2577794700001</v>
      </c>
      <c r="R42" s="33">
        <v>1465.7638670700001</v>
      </c>
      <c r="S42" s="33">
        <v>499.11392591200001</v>
      </c>
      <c r="T42" s="33">
        <v>792.90088883199996</v>
      </c>
      <c r="U42" s="33">
        <v>52.343555943299997</v>
      </c>
      <c r="V42" s="33">
        <v>0</v>
      </c>
      <c r="W42" s="33">
        <v>123353.07556899999</v>
      </c>
      <c r="X42" s="33">
        <v>492.35471148699997</v>
      </c>
      <c r="Y42" s="33">
        <v>5.1071452755599998</v>
      </c>
      <c r="Z42" s="33">
        <v>2487.9131814299999</v>
      </c>
      <c r="AA42" s="33">
        <v>4115.5653630500001</v>
      </c>
      <c r="AB42" s="33">
        <v>3386.8113096299999</v>
      </c>
      <c r="AC42" s="33">
        <v>79.537018873700006</v>
      </c>
      <c r="AD42" s="33">
        <v>0</v>
      </c>
      <c r="AE42" s="33">
        <v>361.30724134299999</v>
      </c>
      <c r="AF42" s="33">
        <v>26.753702719700001</v>
      </c>
      <c r="AG42" s="33">
        <v>515.68438448200004</v>
      </c>
      <c r="AH42" s="33">
        <v>145.94709170900001</v>
      </c>
      <c r="AI42" s="33">
        <v>0</v>
      </c>
      <c r="AJ42" s="33">
        <v>6327.9875133100004</v>
      </c>
      <c r="AK42" s="33">
        <v>703.10982785199997</v>
      </c>
      <c r="AL42" s="33">
        <v>7031.0973411599998</v>
      </c>
      <c r="AM42" s="33">
        <v>71.1328253999</v>
      </c>
      <c r="AN42" s="33">
        <v>761.75851414399995</v>
      </c>
      <c r="AO42" s="33">
        <v>12.200431549999999</v>
      </c>
      <c r="AP42" s="33">
        <v>17314.342073799999</v>
      </c>
      <c r="AQ42" s="33">
        <v>9.0847822272199998</v>
      </c>
      <c r="AR42" s="33">
        <v>1104.3332631200001</v>
      </c>
      <c r="AS42" s="33">
        <v>1343.3059240099999</v>
      </c>
      <c r="AT42" s="33">
        <v>5.5596670865400002</v>
      </c>
      <c r="AU42" s="33">
        <v>2.4253383653800001E-3</v>
      </c>
      <c r="AV42" s="33">
        <v>858.44050824299995</v>
      </c>
      <c r="AW42" s="33">
        <v>22112.3870159</v>
      </c>
      <c r="AX42" s="33">
        <v>12586.8655736</v>
      </c>
      <c r="AY42" s="33">
        <v>9525.5214423599991</v>
      </c>
      <c r="AZ42" s="33">
        <v>6076.8217991900001</v>
      </c>
      <c r="BA42" s="33">
        <v>10.026401958999999</v>
      </c>
      <c r="BB42" s="33">
        <v>5.8405594768400002E-2</v>
      </c>
      <c r="BC42" s="33">
        <v>381.83399587700001</v>
      </c>
      <c r="BD42" s="33">
        <v>80.676494594800005</v>
      </c>
      <c r="BE42" s="33">
        <v>3379.3877748199998</v>
      </c>
      <c r="BF42" s="33">
        <v>219.677501729</v>
      </c>
      <c r="BG42" s="33">
        <v>44.040763684399998</v>
      </c>
      <c r="BH42" s="33">
        <v>4905.0906962700001</v>
      </c>
      <c r="BI42" s="33">
        <v>14.802157164600001</v>
      </c>
      <c r="BJ42" s="33">
        <v>217.606390393</v>
      </c>
      <c r="BK42" s="33">
        <v>0.74210064054199998</v>
      </c>
      <c r="BL42" s="33">
        <v>3403.9163943600001</v>
      </c>
      <c r="BM42" s="33">
        <v>25.392801004500001</v>
      </c>
      <c r="BN42" s="33">
        <v>280.90147401600001</v>
      </c>
      <c r="BO42" s="33">
        <v>1514.94400277</v>
      </c>
      <c r="BP42" s="33">
        <v>0</v>
      </c>
      <c r="BQ42" s="33">
        <v>4642.5620252299996</v>
      </c>
      <c r="BR42" s="33">
        <v>36264.203529600003</v>
      </c>
      <c r="BS42" s="33">
        <v>3310.59332971</v>
      </c>
    </row>
    <row r="43" spans="1:71" x14ac:dyDescent="0.25">
      <c r="A43" s="55" t="s">
        <v>42</v>
      </c>
      <c r="B43" s="55">
        <v>58553.622872593594</v>
      </c>
      <c r="C43" s="55">
        <v>916.476039891759</v>
      </c>
      <c r="D43" s="55">
        <v>27702.268229818368</v>
      </c>
      <c r="E43" s="55">
        <v>30856.946125295388</v>
      </c>
      <c r="F43" s="55">
        <v>17412.759440681926</v>
      </c>
      <c r="G43" s="55">
        <v>50148.040449797089</v>
      </c>
      <c r="H43" s="55">
        <v>87089.286831611069</v>
      </c>
      <c r="I43" s="55">
        <v>194.55624184440777</v>
      </c>
      <c r="J43" s="55">
        <v>461.8749936247068</v>
      </c>
      <c r="K43" s="55"/>
      <c r="L43" s="55">
        <v>262.45501662165748</v>
      </c>
      <c r="M43" s="55">
        <v>1297.3981521386006</v>
      </c>
      <c r="N43" s="55">
        <v>3944.5486701325021</v>
      </c>
      <c r="O43" s="33"/>
      <c r="P43" s="35" t="s">
        <v>42</v>
      </c>
      <c r="Q43" s="33">
        <v>905.69930720299999</v>
      </c>
      <c r="R43" s="33">
        <v>192.995905553</v>
      </c>
      <c r="S43" s="33">
        <v>408.01087912499997</v>
      </c>
      <c r="T43" s="33">
        <v>489.650220999</v>
      </c>
      <c r="U43" s="33">
        <v>939.99808199699999</v>
      </c>
      <c r="V43" s="33">
        <v>0</v>
      </c>
      <c r="W43" s="33">
        <v>58497.1970057</v>
      </c>
      <c r="X43" s="33">
        <v>613.08515169899999</v>
      </c>
      <c r="Y43" s="33">
        <v>55.724994257900001</v>
      </c>
      <c r="Z43" s="33">
        <v>8687.3524059899992</v>
      </c>
      <c r="AA43" s="33">
        <v>640.41330591300004</v>
      </c>
      <c r="AB43" s="33">
        <v>256.98358518700002</v>
      </c>
      <c r="AC43" s="33">
        <v>1294.3948504</v>
      </c>
      <c r="AD43" s="33">
        <v>0</v>
      </c>
      <c r="AE43" s="33">
        <v>1313.3768887799999</v>
      </c>
      <c r="AF43" s="33">
        <v>9.5727310966499992</v>
      </c>
      <c r="AG43" s="33">
        <v>4217.9019489100001</v>
      </c>
      <c r="AH43" s="33">
        <v>915.84296533500003</v>
      </c>
      <c r="AI43" s="33">
        <v>0</v>
      </c>
      <c r="AJ43" s="33">
        <v>24883.822980500001</v>
      </c>
      <c r="AK43" s="33">
        <v>2764.86979608</v>
      </c>
      <c r="AL43" s="33">
        <v>27648.692776600001</v>
      </c>
      <c r="AM43" s="33">
        <v>73.057213020299997</v>
      </c>
      <c r="AN43" s="33">
        <v>782.79280148400005</v>
      </c>
      <c r="AO43" s="33">
        <v>152.28601637899999</v>
      </c>
      <c r="AP43" s="33">
        <v>58562.505816999997</v>
      </c>
      <c r="AQ43" s="33">
        <v>136.90924351500001</v>
      </c>
      <c r="AR43" s="33">
        <v>560.58034675399995</v>
      </c>
      <c r="AS43" s="33">
        <v>1096.0302965799999</v>
      </c>
      <c r="AT43" s="33">
        <v>75.358264386599998</v>
      </c>
      <c r="AU43" s="33">
        <v>2.84653810965E-2</v>
      </c>
      <c r="AV43" s="33">
        <v>1061.9792558199999</v>
      </c>
      <c r="AW43" s="33">
        <v>30801.5900669</v>
      </c>
      <c r="AX43" s="33">
        <v>17387.039013599999</v>
      </c>
      <c r="AY43" s="33">
        <v>13414.5510533</v>
      </c>
      <c r="AZ43" s="33">
        <v>9378.3950709100009</v>
      </c>
      <c r="BA43" s="33">
        <v>16.403216668199999</v>
      </c>
      <c r="BB43" s="33">
        <v>0.83455468377499997</v>
      </c>
      <c r="BC43" s="33">
        <v>2917.6683810899999</v>
      </c>
      <c r="BD43" s="33">
        <v>54.078486453099998</v>
      </c>
      <c r="BE43" s="33">
        <v>3053.1001910300001</v>
      </c>
      <c r="BF43" s="33">
        <v>109.214839156</v>
      </c>
      <c r="BG43" s="33">
        <v>32.033630229800004</v>
      </c>
      <c r="BH43" s="33">
        <v>6017.0141268899997</v>
      </c>
      <c r="BI43" s="33">
        <v>1228.9784045199999</v>
      </c>
      <c r="BJ43" s="33">
        <v>863.56588895300001</v>
      </c>
      <c r="BK43" s="33">
        <v>10.9772666205</v>
      </c>
      <c r="BL43" s="33">
        <v>50027.865756500003</v>
      </c>
      <c r="BM43" s="33">
        <v>1109.1024782699999</v>
      </c>
      <c r="BN43" s="33">
        <v>1225.1851818499999</v>
      </c>
      <c r="BO43" s="33">
        <v>6823.3683963200001</v>
      </c>
      <c r="BP43" s="33">
        <v>0</v>
      </c>
      <c r="BQ43" s="33">
        <v>9073.3291594700004</v>
      </c>
      <c r="BR43" s="33">
        <v>87755.735174000001</v>
      </c>
      <c r="BS43" s="33">
        <v>6167.2256154200004</v>
      </c>
    </row>
    <row r="44" spans="1:71" x14ac:dyDescent="0.25">
      <c r="A44" s="55" t="s">
        <v>43</v>
      </c>
      <c r="B44" s="55">
        <v>125782.41160611261</v>
      </c>
      <c r="C44" s="55">
        <v>2721.0927598886828</v>
      </c>
      <c r="D44" s="55">
        <v>38940.373823013302</v>
      </c>
      <c r="E44" s="55">
        <v>31342.103010309638</v>
      </c>
      <c r="F44" s="55">
        <v>23327.983946375345</v>
      </c>
      <c r="G44" s="55">
        <v>10548.31182353467</v>
      </c>
      <c r="H44" s="55">
        <v>326773.4932827861</v>
      </c>
      <c r="I44" s="55">
        <v>722.36753700275278</v>
      </c>
      <c r="J44" s="55">
        <v>1197.6008166769116</v>
      </c>
      <c r="K44" s="55"/>
      <c r="L44" s="55">
        <v>1324.2931717875517</v>
      </c>
      <c r="M44" s="55">
        <v>101.39775127057955</v>
      </c>
      <c r="N44" s="55">
        <v>15297.286099246166</v>
      </c>
      <c r="O44" s="33"/>
      <c r="P44" s="35" t="s">
        <v>43</v>
      </c>
      <c r="Q44" s="33">
        <v>3199.1662758399998</v>
      </c>
      <c r="R44" s="33">
        <v>721.90037257400002</v>
      </c>
      <c r="S44" s="33">
        <v>1594.05509364</v>
      </c>
      <c r="T44" s="33">
        <v>1508.98831204</v>
      </c>
      <c r="U44" s="33">
        <v>3910.26881211</v>
      </c>
      <c r="V44" s="33">
        <v>0</v>
      </c>
      <c r="W44" s="33">
        <v>125706.953117</v>
      </c>
      <c r="X44" s="33">
        <v>1727.0684515299999</v>
      </c>
      <c r="Y44" s="33">
        <v>455.63961613999999</v>
      </c>
      <c r="Z44" s="33">
        <v>29597.660577499999</v>
      </c>
      <c r="AA44" s="33">
        <v>2703.6828400600002</v>
      </c>
      <c r="AB44" s="33">
        <v>1318.8148411</v>
      </c>
      <c r="AC44" s="33">
        <v>101.39772010999999</v>
      </c>
      <c r="AD44" s="33">
        <v>0</v>
      </c>
      <c r="AE44" s="33">
        <v>4443.7823831100004</v>
      </c>
      <c r="AF44" s="33">
        <v>61.132303550800003</v>
      </c>
      <c r="AG44" s="33">
        <v>16302.973766999999</v>
      </c>
      <c r="AH44" s="33">
        <v>2720.0206389</v>
      </c>
      <c r="AI44" s="33">
        <v>0</v>
      </c>
      <c r="AJ44" s="33">
        <v>35000.046401400003</v>
      </c>
      <c r="AK44" s="33">
        <v>3888.8957988799998</v>
      </c>
      <c r="AL44" s="33">
        <v>38888.942200199999</v>
      </c>
      <c r="AM44" s="33">
        <v>291.70215070199998</v>
      </c>
      <c r="AN44" s="33">
        <v>3038.5447028600001</v>
      </c>
      <c r="AO44" s="33">
        <v>9.23016416894</v>
      </c>
      <c r="AP44" s="33">
        <v>212312.14425400001</v>
      </c>
      <c r="AQ44" s="33">
        <v>15.0873890891</v>
      </c>
      <c r="AR44" s="33">
        <v>1276.5109033700001</v>
      </c>
      <c r="AS44" s="33">
        <v>1758.6375267799999</v>
      </c>
      <c r="AT44" s="33">
        <v>20.1994230456</v>
      </c>
      <c r="AU44" s="33">
        <v>7.4139364161800003</v>
      </c>
      <c r="AV44" s="33">
        <v>941.09295460800001</v>
      </c>
      <c r="AW44" s="33">
        <v>31339.9559286</v>
      </c>
      <c r="AX44" s="33">
        <v>23323.2466804</v>
      </c>
      <c r="AY44" s="33">
        <v>8016.7092481199998</v>
      </c>
      <c r="AZ44" s="33">
        <v>9847.8938689400002</v>
      </c>
      <c r="BA44" s="33">
        <v>17.475549502</v>
      </c>
      <c r="BB44" s="33">
        <v>2.0195240063100002</v>
      </c>
      <c r="BC44" s="33">
        <v>1174.07250613</v>
      </c>
      <c r="BD44" s="33">
        <v>117.968788696</v>
      </c>
      <c r="BE44" s="33">
        <v>5998.9399787599996</v>
      </c>
      <c r="BF44" s="33">
        <v>234.05430569200001</v>
      </c>
      <c r="BG44" s="33">
        <v>102.09777532299999</v>
      </c>
      <c r="BH44" s="33">
        <v>11222.912396600001</v>
      </c>
      <c r="BI44" s="33">
        <v>25.181966264500002</v>
      </c>
      <c r="BJ44" s="33">
        <v>391.70511279999999</v>
      </c>
      <c r="BK44" s="33">
        <v>8.6502214195500002</v>
      </c>
      <c r="BL44" s="33">
        <v>10527.698372000001</v>
      </c>
      <c r="BM44" s="33">
        <v>124.908377315</v>
      </c>
      <c r="BN44" s="33">
        <v>3650.9554519600001</v>
      </c>
      <c r="BO44" s="33">
        <v>32321.976618799999</v>
      </c>
      <c r="BP44" s="33">
        <v>0</v>
      </c>
      <c r="BQ44" s="33">
        <v>37017.634423000003</v>
      </c>
      <c r="BR44" s="33">
        <v>328786.13235099998</v>
      </c>
      <c r="BS44" s="33">
        <v>20846.009493900001</v>
      </c>
    </row>
    <row r="45" spans="1:71" x14ac:dyDescent="0.25">
      <c r="A45" s="55" t="s">
        <v>44</v>
      </c>
      <c r="B45" s="55">
        <v>13306.582727839308</v>
      </c>
      <c r="C45" s="55">
        <v>682.62465080614061</v>
      </c>
      <c r="D45" s="55">
        <v>7172.2852637555043</v>
      </c>
      <c r="E45" s="55">
        <v>3001.1406817624907</v>
      </c>
      <c r="F45" s="55">
        <v>2239.3854595839398</v>
      </c>
      <c r="G45" s="55">
        <v>1452.073531823499</v>
      </c>
      <c r="H45" s="55">
        <v>29507.456118932681</v>
      </c>
      <c r="I45" s="55">
        <v>71.788469719394541</v>
      </c>
      <c r="J45" s="55">
        <v>462.29120643457094</v>
      </c>
      <c r="K45" s="55"/>
      <c r="L45" s="55">
        <v>150.34683377206653</v>
      </c>
      <c r="M45" s="55">
        <v>13.054744610499998</v>
      </c>
      <c r="N45" s="55">
        <v>1633.5369173489987</v>
      </c>
      <c r="O45" s="33"/>
      <c r="P45" s="35" t="s">
        <v>44</v>
      </c>
      <c r="Q45" s="33">
        <v>210.879688843</v>
      </c>
      <c r="R45" s="33">
        <v>71.633884465400001</v>
      </c>
      <c r="S45" s="33">
        <v>176.598233612</v>
      </c>
      <c r="T45" s="33">
        <v>472.10718587500003</v>
      </c>
      <c r="U45" s="33">
        <v>14986.7280663</v>
      </c>
      <c r="V45" s="33">
        <v>0</v>
      </c>
      <c r="W45" s="33">
        <v>13301.324774999999</v>
      </c>
      <c r="X45" s="33">
        <v>107.646838915</v>
      </c>
      <c r="Y45" s="33">
        <v>104.288342861</v>
      </c>
      <c r="Z45" s="33">
        <v>3177.0778210399999</v>
      </c>
      <c r="AA45" s="33">
        <v>271.33060255599997</v>
      </c>
      <c r="AB45" s="33">
        <v>148.85879955600001</v>
      </c>
      <c r="AC45" s="33">
        <v>13.036837783699999</v>
      </c>
      <c r="AD45" s="33">
        <v>0</v>
      </c>
      <c r="AE45" s="33">
        <v>196.428821559</v>
      </c>
      <c r="AF45" s="33">
        <v>2.07780919093</v>
      </c>
      <c r="AG45" s="33">
        <v>1674.43291748</v>
      </c>
      <c r="AH45" s="33">
        <v>682.56656949499995</v>
      </c>
      <c r="AI45" s="33">
        <v>0</v>
      </c>
      <c r="AJ45" s="33">
        <v>6447.0645847599999</v>
      </c>
      <c r="AK45" s="33">
        <v>716.33911407599999</v>
      </c>
      <c r="AL45" s="33">
        <v>7163.4036988300004</v>
      </c>
      <c r="AM45" s="33">
        <v>37.992537176200003</v>
      </c>
      <c r="AN45" s="33">
        <v>271.36001901600002</v>
      </c>
      <c r="AO45" s="33">
        <v>2.9243786422800002</v>
      </c>
      <c r="AP45" s="33">
        <v>18093.240457200001</v>
      </c>
      <c r="AQ45" s="33">
        <v>8.8663126065799993</v>
      </c>
      <c r="AR45" s="33">
        <v>112.31061027200001</v>
      </c>
      <c r="AS45" s="33">
        <v>211.48294368800001</v>
      </c>
      <c r="AT45" s="33">
        <v>2.3719544689299998</v>
      </c>
      <c r="AU45" s="33">
        <v>0.31559672271900002</v>
      </c>
      <c r="AV45" s="33">
        <v>94.152999851199993</v>
      </c>
      <c r="AW45" s="33">
        <v>2999.9816228</v>
      </c>
      <c r="AX45" s="33">
        <v>2238.5097762700002</v>
      </c>
      <c r="AY45" s="33">
        <v>761.47184653600004</v>
      </c>
      <c r="AZ45" s="33">
        <v>960.76125398900001</v>
      </c>
      <c r="BA45" s="33">
        <v>1.9483397089900001</v>
      </c>
      <c r="BB45" s="33">
        <v>0.17708206573099999</v>
      </c>
      <c r="BC45" s="33">
        <v>151.53518315400001</v>
      </c>
      <c r="BD45" s="33">
        <v>10.456188347499999</v>
      </c>
      <c r="BE45" s="33">
        <v>530.82013018299995</v>
      </c>
      <c r="BF45" s="33">
        <v>21.026564368700001</v>
      </c>
      <c r="BG45" s="33">
        <v>10.637859325299999</v>
      </c>
      <c r="BH45" s="33">
        <v>990.31762507099995</v>
      </c>
      <c r="BI45" s="33">
        <v>23.5808675573</v>
      </c>
      <c r="BJ45" s="33">
        <v>65.310094192500003</v>
      </c>
      <c r="BK45" s="33">
        <v>0.27675553563999999</v>
      </c>
      <c r="BL45" s="33">
        <v>1448.7981905700001</v>
      </c>
      <c r="BM45" s="33">
        <v>21.8537439308</v>
      </c>
      <c r="BN45" s="33">
        <v>302.67162591300001</v>
      </c>
      <c r="BO45" s="33">
        <v>1987.8242709399999</v>
      </c>
      <c r="BP45" s="33">
        <v>0</v>
      </c>
      <c r="BQ45" s="33">
        <v>4039.0317924599999</v>
      </c>
      <c r="BR45" s="33">
        <v>29744.141264499998</v>
      </c>
      <c r="BS45" s="33">
        <v>1935.13335581</v>
      </c>
    </row>
    <row r="46" spans="1:71" x14ac:dyDescent="0.25">
      <c r="A46" s="55" t="s">
        <v>45</v>
      </c>
      <c r="B46" s="55">
        <v>8080.2866503459982</v>
      </c>
      <c r="C46" s="55">
        <v>96.538439301999929</v>
      </c>
      <c r="D46" s="55">
        <v>3536.9038412500013</v>
      </c>
      <c r="E46" s="55">
        <v>1962.010654262999</v>
      </c>
      <c r="F46" s="55">
        <v>1641.9291429547986</v>
      </c>
      <c r="G46" s="55">
        <v>1696.8569589782255</v>
      </c>
      <c r="H46" s="55">
        <v>5375.3664898029974</v>
      </c>
      <c r="I46" s="55">
        <v>21.571589777645354</v>
      </c>
      <c r="J46" s="55">
        <v>9.4085329502986941</v>
      </c>
      <c r="K46" s="55"/>
      <c r="L46" s="55">
        <v>12.507120928917002</v>
      </c>
      <c r="M46" s="55">
        <v>0.82964065500000006</v>
      </c>
      <c r="N46" s="55">
        <v>355.97980450300025</v>
      </c>
      <c r="O46" s="33"/>
      <c r="P46" s="35" t="s">
        <v>45</v>
      </c>
      <c r="Q46" s="33">
        <v>55.423129606000003</v>
      </c>
      <c r="R46" s="33">
        <v>21.4613533572</v>
      </c>
      <c r="S46" s="33">
        <v>27.9912119711</v>
      </c>
      <c r="T46" s="33">
        <v>11.3611939377</v>
      </c>
      <c r="U46" s="33">
        <v>75.070395599600005</v>
      </c>
      <c r="V46" s="33">
        <v>0</v>
      </c>
      <c r="W46" s="33">
        <v>8077.0926393199998</v>
      </c>
      <c r="X46" s="33">
        <v>106.684991375</v>
      </c>
      <c r="Y46" s="33">
        <v>2.8348155248000002</v>
      </c>
      <c r="Z46" s="33">
        <v>698.75691820300005</v>
      </c>
      <c r="AA46" s="33">
        <v>28.804763941000001</v>
      </c>
      <c r="AB46" s="33">
        <v>12.3361173487</v>
      </c>
      <c r="AC46" s="33">
        <v>0.82963630093100005</v>
      </c>
      <c r="AD46" s="33">
        <v>0</v>
      </c>
      <c r="AE46" s="33">
        <v>42.895589845799996</v>
      </c>
      <c r="AF46" s="33">
        <v>0.23110459493999999</v>
      </c>
      <c r="AG46" s="33">
        <v>381.11070284499999</v>
      </c>
      <c r="AH46" s="33">
        <v>96.477974074700001</v>
      </c>
      <c r="AI46" s="33">
        <v>0</v>
      </c>
      <c r="AJ46" s="33">
        <v>3178.6240647099999</v>
      </c>
      <c r="AK46" s="33">
        <v>353.18168316100002</v>
      </c>
      <c r="AL46" s="33">
        <v>3531.8057478699998</v>
      </c>
      <c r="AM46" s="33">
        <v>3.4541741344600001</v>
      </c>
      <c r="AN46" s="33">
        <v>62.760414123099999</v>
      </c>
      <c r="AO46" s="33">
        <v>0.268009594515</v>
      </c>
      <c r="AP46" s="33">
        <v>3395.7859638300001</v>
      </c>
      <c r="AQ46" s="33">
        <v>3.9740654221599998</v>
      </c>
      <c r="AR46" s="33">
        <v>59.830381123999999</v>
      </c>
      <c r="AS46" s="33">
        <v>122.52538225399999</v>
      </c>
      <c r="AT46" s="33">
        <v>0.42434359606900002</v>
      </c>
      <c r="AU46" s="33">
        <v>1.78578558949E-3</v>
      </c>
      <c r="AV46" s="33">
        <v>93.3740905879</v>
      </c>
      <c r="AW46" s="33">
        <v>1959.7314097599999</v>
      </c>
      <c r="AX46" s="33">
        <v>1639.9715827099999</v>
      </c>
      <c r="AY46" s="33">
        <v>319.75982704699999</v>
      </c>
      <c r="AZ46" s="33">
        <v>788.04858138099996</v>
      </c>
      <c r="BA46" s="33">
        <v>1.4416624326900001</v>
      </c>
      <c r="BB46" s="33">
        <v>1.48690630026E-2</v>
      </c>
      <c r="BC46" s="33">
        <v>217.21388889799999</v>
      </c>
      <c r="BD46" s="33">
        <v>5.4758991528700003</v>
      </c>
      <c r="BE46" s="33">
        <v>316.54430209899999</v>
      </c>
      <c r="BF46" s="33">
        <v>10.931289637700001</v>
      </c>
      <c r="BG46" s="33">
        <v>3.0984246983800001</v>
      </c>
      <c r="BH46" s="33">
        <v>615.28018122000003</v>
      </c>
      <c r="BI46" s="33">
        <v>78.509483633399995</v>
      </c>
      <c r="BJ46" s="33">
        <v>111.019013156</v>
      </c>
      <c r="BK46" s="33">
        <v>4.3898714044000003E-2</v>
      </c>
      <c r="BL46" s="33">
        <v>1692.8783646100001</v>
      </c>
      <c r="BM46" s="33">
        <v>24.059125516000002</v>
      </c>
      <c r="BN46" s="33">
        <v>81.214969951200004</v>
      </c>
      <c r="BO46" s="33">
        <v>327.85772350399998</v>
      </c>
      <c r="BP46" s="33">
        <v>0</v>
      </c>
      <c r="BQ46" s="33">
        <v>531.55167876799999</v>
      </c>
      <c r="BR46" s="33">
        <v>5441.5212268699997</v>
      </c>
      <c r="BS46" s="33">
        <v>316.84356999599999</v>
      </c>
    </row>
    <row r="47" spans="1:71" x14ac:dyDescent="0.25">
      <c r="A47" s="55" t="s">
        <v>46</v>
      </c>
      <c r="B47" s="55">
        <v>47576.278762500137</v>
      </c>
      <c r="C47" s="55">
        <v>1004.2231000000002</v>
      </c>
      <c r="D47" s="55">
        <v>15014.369330899983</v>
      </c>
      <c r="E47" s="55">
        <v>13111.652251999978</v>
      </c>
      <c r="F47" s="55">
        <v>11305.521473999985</v>
      </c>
      <c r="G47" s="55">
        <v>6301.8924055099978</v>
      </c>
      <c r="H47" s="55">
        <v>105229.303142954</v>
      </c>
      <c r="I47" s="55">
        <v>127.20156130000025</v>
      </c>
      <c r="J47" s="55">
        <v>339.76609629320336</v>
      </c>
      <c r="K47" s="55"/>
      <c r="L47" s="55">
        <v>134.32233270000063</v>
      </c>
      <c r="M47" s="55">
        <v>80.361500000000092</v>
      </c>
      <c r="N47" s="55">
        <v>4698.9669000000004</v>
      </c>
      <c r="O47" s="33"/>
      <c r="P47" s="35" t="s">
        <v>46</v>
      </c>
      <c r="Q47" s="33">
        <v>814.91269316099999</v>
      </c>
      <c r="R47" s="33">
        <v>127.17705974099999</v>
      </c>
      <c r="S47" s="33">
        <v>729.74281827100003</v>
      </c>
      <c r="T47" s="33">
        <v>979.17015656000001</v>
      </c>
      <c r="U47" s="33">
        <v>6768.31748444</v>
      </c>
      <c r="V47" s="33">
        <v>0</v>
      </c>
      <c r="W47" s="33">
        <v>47547.060471899997</v>
      </c>
      <c r="X47" s="33">
        <v>1386.3623830399999</v>
      </c>
      <c r="Y47" s="33">
        <v>266.25447543000001</v>
      </c>
      <c r="Z47" s="33">
        <v>9549.4821773599997</v>
      </c>
      <c r="AA47" s="33">
        <v>632.21489733299995</v>
      </c>
      <c r="AB47" s="33">
        <v>131.83694850699999</v>
      </c>
      <c r="AC47" s="33">
        <v>80.308724240199993</v>
      </c>
      <c r="AD47" s="33">
        <v>0</v>
      </c>
      <c r="AE47" s="33">
        <v>1232.8409841</v>
      </c>
      <c r="AF47" s="33">
        <v>8.0879800173399996</v>
      </c>
      <c r="AG47" s="33">
        <v>4990.6063423899996</v>
      </c>
      <c r="AH47" s="33">
        <v>1003.95572081</v>
      </c>
      <c r="AI47" s="33">
        <v>0</v>
      </c>
      <c r="AJ47" s="33">
        <v>13496.8905688</v>
      </c>
      <c r="AK47" s="33">
        <v>1499.6558730199999</v>
      </c>
      <c r="AL47" s="33">
        <v>14996.546441799999</v>
      </c>
      <c r="AM47" s="33">
        <v>159.36094893399999</v>
      </c>
      <c r="AN47" s="33">
        <v>1327.01177478</v>
      </c>
      <c r="AO47" s="33">
        <v>5.0938979566500002</v>
      </c>
      <c r="AP47" s="33">
        <v>66747.8465879</v>
      </c>
      <c r="AQ47" s="33">
        <v>29.046830341100002</v>
      </c>
      <c r="AR47" s="33">
        <v>505.763508419</v>
      </c>
      <c r="AS47" s="33">
        <v>802.999876707</v>
      </c>
      <c r="AT47" s="33">
        <v>3.9240688477000001</v>
      </c>
      <c r="AU47" s="33">
        <v>2.0300459222800001E-2</v>
      </c>
      <c r="AV47" s="33">
        <v>703.91715449399999</v>
      </c>
      <c r="AW47" s="33">
        <v>13098.8227971</v>
      </c>
      <c r="AX47" s="33">
        <v>11294.8703675</v>
      </c>
      <c r="AY47" s="33">
        <v>1803.95242964</v>
      </c>
      <c r="AZ47" s="33">
        <v>5337.6543991600001</v>
      </c>
      <c r="BA47" s="33">
        <v>11.156407789999999</v>
      </c>
      <c r="BB47" s="33">
        <v>0.20010074306799999</v>
      </c>
      <c r="BC47" s="33">
        <v>929.86554303699995</v>
      </c>
      <c r="BD47" s="33">
        <v>46.406029666499997</v>
      </c>
      <c r="BE47" s="33">
        <v>2485.8059696800001</v>
      </c>
      <c r="BF47" s="33">
        <v>92.659859624199996</v>
      </c>
      <c r="BG47" s="33">
        <v>30.449183167699999</v>
      </c>
      <c r="BH47" s="33">
        <v>4726.1282535500004</v>
      </c>
      <c r="BI47" s="33">
        <v>523.45190726700002</v>
      </c>
      <c r="BJ47" s="33">
        <v>397.63865488300002</v>
      </c>
      <c r="BK47" s="33">
        <v>0.341455518555</v>
      </c>
      <c r="BL47" s="33">
        <v>6295.25441942</v>
      </c>
      <c r="BM47" s="33">
        <v>86.155286219700002</v>
      </c>
      <c r="BN47" s="33">
        <v>1294.44404136</v>
      </c>
      <c r="BO47" s="33">
        <v>6716.1777519699999</v>
      </c>
      <c r="BP47" s="33">
        <v>0</v>
      </c>
      <c r="BQ47" s="33">
        <v>13017.379714799999</v>
      </c>
      <c r="BR47" s="33">
        <v>105961.014238</v>
      </c>
      <c r="BS47" s="33">
        <v>6764.6630892499998</v>
      </c>
    </row>
    <row r="48" spans="1:71" x14ac:dyDescent="0.25">
      <c r="A48" s="55" t="s">
        <v>47</v>
      </c>
      <c r="B48" s="55">
        <v>42201.406463193758</v>
      </c>
      <c r="C48" s="55">
        <v>800.16394595049974</v>
      </c>
      <c r="D48" s="55">
        <v>7711.126979025008</v>
      </c>
      <c r="E48" s="55">
        <v>8969.6112039824875</v>
      </c>
      <c r="F48" s="55">
        <v>8241.1420572464976</v>
      </c>
      <c r="G48" s="55">
        <v>1520.4337175340006</v>
      </c>
      <c r="H48" s="55">
        <v>89291.252827967794</v>
      </c>
      <c r="I48" s="55">
        <v>458.93806257056366</v>
      </c>
      <c r="J48" s="55">
        <v>422.49797486526205</v>
      </c>
      <c r="K48" s="55"/>
      <c r="L48" s="55">
        <v>986.00022703343029</v>
      </c>
      <c r="M48" s="55">
        <v>23.817017374999999</v>
      </c>
      <c r="N48" s="55">
        <v>3945.5429998349964</v>
      </c>
      <c r="O48" s="33"/>
      <c r="P48" s="35" t="s">
        <v>47</v>
      </c>
      <c r="Q48" s="33">
        <v>992.76687262999997</v>
      </c>
      <c r="R48" s="33">
        <v>458.93226819699998</v>
      </c>
      <c r="S48" s="33">
        <v>717.85684566600003</v>
      </c>
      <c r="T48" s="33">
        <v>439.543476091</v>
      </c>
      <c r="U48" s="33">
        <v>531.36284606300001</v>
      </c>
      <c r="V48" s="33">
        <v>0</v>
      </c>
      <c r="W48" s="33">
        <v>42199.592448299998</v>
      </c>
      <c r="X48" s="33">
        <v>584.51847338499999</v>
      </c>
      <c r="Y48" s="33">
        <v>29.2717185829</v>
      </c>
      <c r="Z48" s="33">
        <v>7418.3066563700004</v>
      </c>
      <c r="AA48" s="33">
        <v>1653.5987380700001</v>
      </c>
      <c r="AB48" s="33">
        <v>985.30583668700001</v>
      </c>
      <c r="AC48" s="33">
        <v>23.8169228012</v>
      </c>
      <c r="AD48" s="33">
        <v>0</v>
      </c>
      <c r="AE48" s="33">
        <v>837.56280248200005</v>
      </c>
      <c r="AF48" s="33">
        <v>13.102750977099999</v>
      </c>
      <c r="AG48" s="33">
        <v>4303.7704819199998</v>
      </c>
      <c r="AH48" s="33">
        <v>800.14848441799995</v>
      </c>
      <c r="AI48" s="33">
        <v>0</v>
      </c>
      <c r="AJ48" s="33">
        <v>6939.5322635000002</v>
      </c>
      <c r="AK48" s="33">
        <v>771.05974406999997</v>
      </c>
      <c r="AL48" s="33">
        <v>7710.5920075699996</v>
      </c>
      <c r="AM48" s="33">
        <v>184.67839017700001</v>
      </c>
      <c r="AN48" s="33">
        <v>1370.9628344499999</v>
      </c>
      <c r="AO48" s="33">
        <v>2.7588870142299999</v>
      </c>
      <c r="AP48" s="33">
        <v>53058.282954599999</v>
      </c>
      <c r="AQ48" s="33">
        <v>6.3201936601700002</v>
      </c>
      <c r="AR48" s="33">
        <v>487.75648685800002</v>
      </c>
      <c r="AS48" s="33">
        <v>668.23194956899999</v>
      </c>
      <c r="AT48" s="33">
        <v>2.6254953852899998</v>
      </c>
      <c r="AU48" s="33">
        <v>0.13666439932300001</v>
      </c>
      <c r="AV48" s="33">
        <v>402.99388754199998</v>
      </c>
      <c r="AW48" s="33">
        <v>8986.7958613699993</v>
      </c>
      <c r="AX48" s="33">
        <v>8239.9302987800002</v>
      </c>
      <c r="AY48" s="33">
        <v>746.86556259199995</v>
      </c>
      <c r="AZ48" s="33">
        <v>3524.7407427399999</v>
      </c>
      <c r="BA48" s="33">
        <v>6.8341137810900001</v>
      </c>
      <c r="BB48" s="33">
        <v>0.18207736848600001</v>
      </c>
      <c r="BC48" s="33">
        <v>271.82480497400002</v>
      </c>
      <c r="BD48" s="33">
        <v>43.089071136500003</v>
      </c>
      <c r="BE48" s="33">
        <v>2148.5964979599999</v>
      </c>
      <c r="BF48" s="33">
        <v>91.927390110100006</v>
      </c>
      <c r="BG48" s="33">
        <v>30.694593163499999</v>
      </c>
      <c r="BH48" s="33">
        <v>3887.0906964999999</v>
      </c>
      <c r="BI48" s="33">
        <v>59.541904123199998</v>
      </c>
      <c r="BJ48" s="33">
        <v>129.17231681499999</v>
      </c>
      <c r="BK48" s="33">
        <v>0.15320576387400001</v>
      </c>
      <c r="BL48" s="33">
        <v>1520.36727627</v>
      </c>
      <c r="BM48" s="33">
        <v>13.505733880699999</v>
      </c>
      <c r="BN48" s="33">
        <v>1371.6162978</v>
      </c>
      <c r="BO48" s="33">
        <v>5550.3664048299997</v>
      </c>
      <c r="BP48" s="33">
        <v>0</v>
      </c>
      <c r="BQ48" s="33">
        <v>11216.7844332</v>
      </c>
      <c r="BR48" s="33">
        <v>89861.079735699997</v>
      </c>
      <c r="BS48" s="33">
        <v>6312.6476063199998</v>
      </c>
    </row>
    <row r="49" spans="1:72" x14ac:dyDescent="0.25">
      <c r="A49" s="55" t="s">
        <v>48</v>
      </c>
      <c r="B49" s="55">
        <v>34978.584889115773</v>
      </c>
      <c r="C49" s="55">
        <v>296.54262765000016</v>
      </c>
      <c r="D49" s="55">
        <v>4851.5341378299981</v>
      </c>
      <c r="E49" s="55">
        <v>6721.434777187751</v>
      </c>
      <c r="F49" s="55">
        <v>5015.4042221247109</v>
      </c>
      <c r="G49" s="55">
        <v>4540.4974024475914</v>
      </c>
      <c r="H49" s="55">
        <v>21482.416445908551</v>
      </c>
      <c r="I49" s="55">
        <v>54.565673412201704</v>
      </c>
      <c r="J49" s="55">
        <v>182.23817798236368</v>
      </c>
      <c r="K49" s="55"/>
      <c r="L49" s="55">
        <v>21.837961999708668</v>
      </c>
      <c r="M49" s="55">
        <v>31.563026314999995</v>
      </c>
      <c r="N49" s="55">
        <v>1095.73851646</v>
      </c>
      <c r="O49" s="33"/>
      <c r="P49" s="35" t="s">
        <v>48</v>
      </c>
      <c r="Q49" s="33">
        <v>257.47733925900002</v>
      </c>
      <c r="R49" s="33">
        <v>54.565343474199999</v>
      </c>
      <c r="S49" s="33">
        <v>73.890540454000003</v>
      </c>
      <c r="T49" s="33">
        <v>184.75193474400001</v>
      </c>
      <c r="U49" s="33">
        <v>149.39130062300001</v>
      </c>
      <c r="V49" s="33">
        <v>0</v>
      </c>
      <c r="W49" s="33">
        <v>34965.491722600003</v>
      </c>
      <c r="X49" s="33">
        <v>520.75299437499996</v>
      </c>
      <c r="Y49" s="33">
        <v>9.21472885793</v>
      </c>
      <c r="Z49" s="33">
        <v>2127.6558530399998</v>
      </c>
      <c r="AA49" s="33">
        <v>102.031487275</v>
      </c>
      <c r="AB49" s="33">
        <v>21.8361243455</v>
      </c>
      <c r="AC49" s="33">
        <v>31.5630137152</v>
      </c>
      <c r="AD49" s="33">
        <v>0</v>
      </c>
      <c r="AE49" s="33">
        <v>406.74324857900001</v>
      </c>
      <c r="AF49" s="33">
        <v>1.72833542178</v>
      </c>
      <c r="AG49" s="33">
        <v>1110.4205823499999</v>
      </c>
      <c r="AH49" s="33">
        <v>296.532464925</v>
      </c>
      <c r="AI49" s="33">
        <v>0</v>
      </c>
      <c r="AJ49" s="33">
        <v>4361.8433506900001</v>
      </c>
      <c r="AK49" s="33">
        <v>484.64910683300002</v>
      </c>
      <c r="AL49" s="33">
        <v>4846.4924575300001</v>
      </c>
      <c r="AM49" s="33">
        <v>2.9626753188400001</v>
      </c>
      <c r="AN49" s="33">
        <v>317.29704109699998</v>
      </c>
      <c r="AO49" s="33">
        <v>7.9219878558400003</v>
      </c>
      <c r="AP49" s="33">
        <v>15116.680353</v>
      </c>
      <c r="AQ49" s="33">
        <v>7.62670203431</v>
      </c>
      <c r="AR49" s="33">
        <v>369.94283646700001</v>
      </c>
      <c r="AS49" s="33">
        <v>503.83422190599998</v>
      </c>
      <c r="AT49" s="33">
        <v>4.0316392896700002</v>
      </c>
      <c r="AU49" s="33">
        <v>6.7517586820800002E-3</v>
      </c>
      <c r="AV49" s="33">
        <v>314.36565033599999</v>
      </c>
      <c r="AW49" s="33">
        <v>6716.8751282900002</v>
      </c>
      <c r="AX49" s="33">
        <v>5013.1660978299997</v>
      </c>
      <c r="AY49" s="33">
        <v>1703.7090304599999</v>
      </c>
      <c r="AZ49" s="33">
        <v>2381.2939845800001</v>
      </c>
      <c r="BA49" s="33">
        <v>4.0650468912099997</v>
      </c>
      <c r="BB49" s="33">
        <v>7.1883657798599995E-2</v>
      </c>
      <c r="BC49" s="33">
        <v>248.434544112</v>
      </c>
      <c r="BD49" s="33">
        <v>28.417721600299998</v>
      </c>
      <c r="BE49" s="33">
        <v>1266.1978676900001</v>
      </c>
      <c r="BF49" s="33">
        <v>72.693034221199994</v>
      </c>
      <c r="BG49" s="33">
        <v>18.214998848099999</v>
      </c>
      <c r="BH49" s="33">
        <v>1998.2472192600001</v>
      </c>
      <c r="BI49" s="33">
        <v>56.987985612599999</v>
      </c>
      <c r="BJ49" s="33">
        <v>111.57567324199999</v>
      </c>
      <c r="BK49" s="33">
        <v>0.52978700397400003</v>
      </c>
      <c r="BL49" s="33">
        <v>4530.9706028399996</v>
      </c>
      <c r="BM49" s="33">
        <v>91.751296244800002</v>
      </c>
      <c r="BN49" s="33">
        <v>124.52404876600001</v>
      </c>
      <c r="BO49" s="33">
        <v>1312.1668262600001</v>
      </c>
      <c r="BP49" s="33">
        <v>0</v>
      </c>
      <c r="BQ49" s="33">
        <v>2065.7464629400001</v>
      </c>
      <c r="BR49" s="33">
        <v>21716.891485200002</v>
      </c>
      <c r="BS49" s="33">
        <v>1201.08672452</v>
      </c>
    </row>
    <row r="50" spans="1:72" x14ac:dyDescent="0.25">
      <c r="A50" s="55" t="s">
        <v>49</v>
      </c>
      <c r="B50" s="55">
        <v>37727.357325261451</v>
      </c>
      <c r="C50" s="55">
        <v>1465.7868518034766</v>
      </c>
      <c r="D50" s="55">
        <v>21075.419244111999</v>
      </c>
      <c r="E50" s="55">
        <v>8093.3653148719741</v>
      </c>
      <c r="F50" s="55">
        <v>6683.7127406366108</v>
      </c>
      <c r="G50" s="55">
        <v>2147.3863978478857</v>
      </c>
      <c r="H50" s="55">
        <v>75623.153485896633</v>
      </c>
      <c r="I50" s="55">
        <v>129.78172978042235</v>
      </c>
      <c r="J50" s="55">
        <v>323.81578965214254</v>
      </c>
      <c r="K50" s="55"/>
      <c r="L50" s="55">
        <v>156.49027864512774</v>
      </c>
      <c r="M50" s="55">
        <v>84.112471749000036</v>
      </c>
      <c r="N50" s="55">
        <v>3441.8043060699965</v>
      </c>
      <c r="O50" s="33"/>
      <c r="P50" s="35" t="s">
        <v>49</v>
      </c>
      <c r="Q50" s="33">
        <v>591.84158830000001</v>
      </c>
      <c r="R50" s="33">
        <v>129.14166226099999</v>
      </c>
      <c r="S50" s="33">
        <v>386.40656752000001</v>
      </c>
      <c r="T50" s="33">
        <v>339.29580320500003</v>
      </c>
      <c r="U50" s="33">
        <v>754.06674041600002</v>
      </c>
      <c r="V50" s="33">
        <v>0</v>
      </c>
      <c r="W50" s="33">
        <v>37713.553576799997</v>
      </c>
      <c r="X50" s="33">
        <v>450.49135687400002</v>
      </c>
      <c r="Y50" s="33">
        <v>34.310557325300003</v>
      </c>
      <c r="Z50" s="33">
        <v>7632.4122141999997</v>
      </c>
      <c r="AA50" s="33">
        <v>442.59217182399999</v>
      </c>
      <c r="AB50" s="33">
        <v>153.39128033200001</v>
      </c>
      <c r="AC50" s="33">
        <v>84.031057550699998</v>
      </c>
      <c r="AD50" s="33">
        <v>0</v>
      </c>
      <c r="AE50" s="33">
        <v>846.69299563499999</v>
      </c>
      <c r="AF50" s="33">
        <v>4.4050431082900001</v>
      </c>
      <c r="AG50" s="33">
        <v>3765.3674936900002</v>
      </c>
      <c r="AH50" s="33">
        <v>1465.61301987</v>
      </c>
      <c r="AI50" s="33">
        <v>0</v>
      </c>
      <c r="AJ50" s="33">
        <v>18942.509817400001</v>
      </c>
      <c r="AK50" s="33">
        <v>2104.7228414900001</v>
      </c>
      <c r="AL50" s="33">
        <v>21047.2326589</v>
      </c>
      <c r="AM50" s="33">
        <v>102.170210723</v>
      </c>
      <c r="AN50" s="33">
        <v>780.31458733600005</v>
      </c>
      <c r="AO50" s="33">
        <v>6.09937382761</v>
      </c>
      <c r="AP50" s="33">
        <v>47987.755223300002</v>
      </c>
      <c r="AQ50" s="33">
        <v>5.3336951051900003</v>
      </c>
      <c r="AR50" s="33">
        <v>396.11297912800001</v>
      </c>
      <c r="AS50" s="33">
        <v>613.46762997600001</v>
      </c>
      <c r="AT50" s="33">
        <v>4.5136633531200001</v>
      </c>
      <c r="AU50" s="33">
        <v>1.6031437634000001E-2</v>
      </c>
      <c r="AV50" s="33">
        <v>301.98034002999998</v>
      </c>
      <c r="AW50" s="33">
        <v>8090.2839171100004</v>
      </c>
      <c r="AX50" s="33">
        <v>6681.3868678899998</v>
      </c>
      <c r="AY50" s="33">
        <v>1408.8970492200001</v>
      </c>
      <c r="AZ50" s="33">
        <v>2946.93445372</v>
      </c>
      <c r="BA50" s="33">
        <v>4.6764543064500002</v>
      </c>
      <c r="BB50" s="33">
        <v>0.12832846442599999</v>
      </c>
      <c r="BC50" s="33">
        <v>470.63306267199999</v>
      </c>
      <c r="BD50" s="33">
        <v>33.177533215399997</v>
      </c>
      <c r="BE50" s="33">
        <v>1631.91680374</v>
      </c>
      <c r="BF50" s="33">
        <v>76.666588673999996</v>
      </c>
      <c r="BG50" s="33">
        <v>23.4047372102</v>
      </c>
      <c r="BH50" s="33">
        <v>2853.0236993600001</v>
      </c>
      <c r="BI50" s="33">
        <v>15.2625102476</v>
      </c>
      <c r="BJ50" s="33">
        <v>244.556347625</v>
      </c>
      <c r="BK50" s="33">
        <v>0.41487294267399999</v>
      </c>
      <c r="BL50" s="33">
        <v>2145.93275485</v>
      </c>
      <c r="BM50" s="33">
        <v>30.574704427699999</v>
      </c>
      <c r="BN50" s="33">
        <v>1210.15817221</v>
      </c>
      <c r="BO50" s="33">
        <v>5414.3848661100001</v>
      </c>
      <c r="BP50" s="33">
        <v>0</v>
      </c>
      <c r="BQ50" s="33">
        <v>8308.3367033499999</v>
      </c>
      <c r="BR50" s="33">
        <v>76149.943854900004</v>
      </c>
      <c r="BS50" s="33">
        <v>5790.6892974900002</v>
      </c>
    </row>
    <row r="51" spans="1:72" x14ac:dyDescent="0.25">
      <c r="A51" s="55" t="s">
        <v>50</v>
      </c>
      <c r="B51" s="55">
        <v>10576.380555183698</v>
      </c>
      <c r="C51" s="55">
        <v>135.39220873939999</v>
      </c>
      <c r="D51" s="55">
        <v>1757.5669787204988</v>
      </c>
      <c r="E51" s="55">
        <v>1870.6301567841497</v>
      </c>
      <c r="F51" s="55">
        <v>1380.89268819945</v>
      </c>
      <c r="G51" s="55">
        <v>146.04160649000005</v>
      </c>
      <c r="H51" s="55">
        <v>11011.627896744543</v>
      </c>
      <c r="I51" s="55">
        <v>75.95627957987044</v>
      </c>
      <c r="J51" s="55">
        <v>97.017633716193686</v>
      </c>
      <c r="K51" s="55"/>
      <c r="L51" s="55">
        <v>160.799135612795</v>
      </c>
      <c r="M51" s="55">
        <v>6.4597734900000017</v>
      </c>
      <c r="N51" s="55">
        <v>349.17711141650005</v>
      </c>
      <c r="O51" s="33"/>
      <c r="P51" s="35" t="s">
        <v>50</v>
      </c>
      <c r="Q51" s="33">
        <v>212.99687913899999</v>
      </c>
      <c r="R51" s="33">
        <v>75.955023522900007</v>
      </c>
      <c r="S51" s="33">
        <v>53.488856283300002</v>
      </c>
      <c r="T51" s="33">
        <v>97.963779842299999</v>
      </c>
      <c r="U51" s="33">
        <v>87.228390822199998</v>
      </c>
      <c r="V51" s="33">
        <v>0</v>
      </c>
      <c r="W51" s="33">
        <v>10575.1703849</v>
      </c>
      <c r="X51" s="33">
        <v>74.491751824999994</v>
      </c>
      <c r="Y51" s="33">
        <v>5.4598357600199998</v>
      </c>
      <c r="Z51" s="33">
        <v>890.40527537800006</v>
      </c>
      <c r="AA51" s="33">
        <v>248.40231201</v>
      </c>
      <c r="AB51" s="33">
        <v>160.71237328699999</v>
      </c>
      <c r="AC51" s="33">
        <v>6.4597640886300001</v>
      </c>
      <c r="AD51" s="33">
        <v>0</v>
      </c>
      <c r="AE51" s="33">
        <v>297.93383762899998</v>
      </c>
      <c r="AF51" s="33">
        <v>2.8454701888599998</v>
      </c>
      <c r="AG51" s="33">
        <v>370.937404829</v>
      </c>
      <c r="AH51" s="33">
        <v>135.38530025899999</v>
      </c>
      <c r="AI51" s="33">
        <v>0</v>
      </c>
      <c r="AJ51" s="33">
        <v>1580.65743795</v>
      </c>
      <c r="AK51" s="33">
        <v>175.62853054000001</v>
      </c>
      <c r="AL51" s="33">
        <v>1756.28596849</v>
      </c>
      <c r="AM51" s="33">
        <v>6.2118257041599998</v>
      </c>
      <c r="AN51" s="33">
        <v>120.650027055</v>
      </c>
      <c r="AO51" s="33">
        <v>0.49222857741300002</v>
      </c>
      <c r="AP51" s="33">
        <v>7838.4270284200002</v>
      </c>
      <c r="AQ51" s="33">
        <v>0.60896511196699998</v>
      </c>
      <c r="AR51" s="33">
        <v>106.554798569</v>
      </c>
      <c r="AS51" s="33">
        <v>135.93086095999999</v>
      </c>
      <c r="AT51" s="33">
        <v>0.34210904854000002</v>
      </c>
      <c r="AU51" s="33">
        <v>1.4462961799400001E-3</v>
      </c>
      <c r="AV51" s="33">
        <v>81.921074180000005</v>
      </c>
      <c r="AW51" s="33">
        <v>1870.5418412900001</v>
      </c>
      <c r="AX51" s="33">
        <v>1380.815253</v>
      </c>
      <c r="AY51" s="33">
        <v>489.72658829199997</v>
      </c>
      <c r="AZ51" s="33">
        <v>626.19087694400002</v>
      </c>
      <c r="BA51" s="33">
        <v>1.1201706553799999</v>
      </c>
      <c r="BB51" s="33">
        <v>1.5396337880400001E-2</v>
      </c>
      <c r="BC51" s="33">
        <v>33.8751678434</v>
      </c>
      <c r="BD51" s="33">
        <v>8.3318271124399992</v>
      </c>
      <c r="BE51" s="33">
        <v>371.59334171099999</v>
      </c>
      <c r="BF51" s="33">
        <v>20.902847719699999</v>
      </c>
      <c r="BG51" s="33">
        <v>5.21028329503</v>
      </c>
      <c r="BH51" s="33">
        <v>592.79372928299995</v>
      </c>
      <c r="BI51" s="33">
        <v>0.40872006602799998</v>
      </c>
      <c r="BJ51" s="33">
        <v>20.689502516000001</v>
      </c>
      <c r="BK51" s="33">
        <v>2.3805848531400001E-2</v>
      </c>
      <c r="BL51" s="33">
        <v>146.03358222400001</v>
      </c>
      <c r="BM51" s="33">
        <v>1.18468285282</v>
      </c>
      <c r="BN51" s="33">
        <v>84.6266477538</v>
      </c>
      <c r="BO51" s="33">
        <v>736.76434958699997</v>
      </c>
      <c r="BP51" s="33">
        <v>0</v>
      </c>
      <c r="BQ51" s="33">
        <v>859.08575046299995</v>
      </c>
      <c r="BR51" s="33">
        <v>11071.2035805</v>
      </c>
      <c r="BS51" s="33">
        <v>616.76977239500002</v>
      </c>
    </row>
    <row r="54" spans="1:72" x14ac:dyDescent="0.25">
      <c r="A54" s="55" t="s">
        <v>321</v>
      </c>
      <c r="B54" s="55">
        <v>2493.5986758413028</v>
      </c>
      <c r="C54" s="55">
        <v>6.7054403166698684</v>
      </c>
      <c r="D54" s="55">
        <v>331.49898557657008</v>
      </c>
      <c r="E54" s="55">
        <v>522.86374372571947</v>
      </c>
      <c r="F54" s="55">
        <v>445.61869430468522</v>
      </c>
      <c r="G54" s="55">
        <v>76.891126328040031</v>
      </c>
      <c r="H54" s="55">
        <v>863.98474602438648</v>
      </c>
      <c r="I54" s="55">
        <v>27.998993866160937</v>
      </c>
      <c r="J54" s="55">
        <v>6.1053610572343748</v>
      </c>
      <c r="K54" s="55">
        <v>3.5947431199999998E-2</v>
      </c>
      <c r="L54" s="55">
        <v>19.363419276401967</v>
      </c>
      <c r="M54" s="55">
        <v>2.4037897832960002</v>
      </c>
      <c r="N54" s="55">
        <v>15.226069638469898</v>
      </c>
      <c r="O54" s="33"/>
      <c r="P54" s="35" t="s">
        <v>51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33">
        <v>0</v>
      </c>
      <c r="AA54" s="33">
        <v>0</v>
      </c>
      <c r="AB54" s="33">
        <v>0</v>
      </c>
      <c r="AC54" s="33">
        <v>0</v>
      </c>
      <c r="AD54" s="33">
        <v>0</v>
      </c>
      <c r="AE54" s="33">
        <v>0</v>
      </c>
      <c r="AF54" s="33">
        <v>0</v>
      </c>
      <c r="AG54" s="33">
        <v>0</v>
      </c>
      <c r="AH54" s="33">
        <v>0</v>
      </c>
      <c r="AI54" s="33">
        <v>0</v>
      </c>
      <c r="AJ54" s="33">
        <v>0</v>
      </c>
      <c r="AK54" s="33">
        <v>0</v>
      </c>
      <c r="AL54" s="33">
        <v>0</v>
      </c>
      <c r="AM54" s="33">
        <v>0</v>
      </c>
      <c r="AN54" s="33">
        <v>0</v>
      </c>
      <c r="AO54" s="33">
        <v>0</v>
      </c>
      <c r="AP54" s="33">
        <v>0</v>
      </c>
      <c r="AQ54" s="33">
        <v>0</v>
      </c>
      <c r="AR54" s="33">
        <v>0</v>
      </c>
      <c r="AS54" s="33">
        <v>0</v>
      </c>
      <c r="AT54" s="33">
        <v>0</v>
      </c>
      <c r="AU54" s="33">
        <v>0</v>
      </c>
      <c r="AV54" s="33">
        <v>0</v>
      </c>
      <c r="AW54" s="33">
        <v>0</v>
      </c>
      <c r="AX54" s="33">
        <v>0</v>
      </c>
      <c r="AY54" s="33">
        <v>0</v>
      </c>
      <c r="AZ54" s="33">
        <v>0</v>
      </c>
      <c r="BA54" s="33">
        <v>0</v>
      </c>
      <c r="BB54" s="33">
        <v>0</v>
      </c>
      <c r="BC54" s="33">
        <v>0</v>
      </c>
      <c r="BD54" s="33">
        <v>0</v>
      </c>
      <c r="BE54" s="33">
        <v>0</v>
      </c>
      <c r="BF54" s="33">
        <v>0</v>
      </c>
      <c r="BG54" s="33">
        <v>0</v>
      </c>
      <c r="BH54" s="33">
        <v>0</v>
      </c>
      <c r="BI54" s="33">
        <v>0</v>
      </c>
      <c r="BJ54" s="33">
        <v>0</v>
      </c>
      <c r="BK54" s="33">
        <v>0</v>
      </c>
      <c r="BL54" s="33">
        <v>0</v>
      </c>
      <c r="BM54" s="33">
        <v>0</v>
      </c>
      <c r="BN54" s="33">
        <v>0</v>
      </c>
      <c r="BO54" s="33">
        <v>0</v>
      </c>
      <c r="BP54" s="33">
        <v>0</v>
      </c>
      <c r="BQ54" s="33">
        <v>0</v>
      </c>
      <c r="BR54" s="33">
        <v>0</v>
      </c>
      <c r="BS54" s="33">
        <v>0</v>
      </c>
    </row>
    <row r="55" spans="1:72" s="35" customFormat="1" x14ac:dyDescent="0.25">
      <c r="A55" s="55" t="s">
        <v>1</v>
      </c>
      <c r="B55" s="55">
        <v>11189.915740187704</v>
      </c>
      <c r="C55" s="55">
        <v>296.85604693265003</v>
      </c>
      <c r="D55" s="55">
        <v>5852.2759635350067</v>
      </c>
      <c r="E55" s="55">
        <v>1425.6460202880014</v>
      </c>
      <c r="F55" s="55">
        <v>1121.7901646435989</v>
      </c>
      <c r="G55" s="55">
        <v>1869.9197345449013</v>
      </c>
      <c r="H55" s="55">
        <v>8295.6188417106678</v>
      </c>
      <c r="I55" s="55">
        <v>15.718264436707603</v>
      </c>
      <c r="J55" s="55">
        <v>86.839102677743597</v>
      </c>
      <c r="K55" s="55"/>
      <c r="L55" s="55">
        <v>32.309432002694983</v>
      </c>
      <c r="M55" s="55">
        <v>43.28055508100001</v>
      </c>
      <c r="N55" s="55">
        <v>405.19157012499977</v>
      </c>
      <c r="O55" s="33"/>
      <c r="P55" s="35" t="s">
        <v>1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33">
        <v>0</v>
      </c>
      <c r="AC55" s="33">
        <v>0</v>
      </c>
      <c r="AD55" s="33">
        <v>0</v>
      </c>
      <c r="AE55" s="33">
        <v>0</v>
      </c>
      <c r="AF55" s="33">
        <v>0</v>
      </c>
      <c r="AG55" s="33">
        <v>0</v>
      </c>
      <c r="AH55" s="33">
        <v>0</v>
      </c>
      <c r="AI55" s="33">
        <v>0</v>
      </c>
      <c r="AJ55" s="33">
        <v>0</v>
      </c>
      <c r="AK55" s="33">
        <v>0</v>
      </c>
      <c r="AL55" s="33">
        <v>0</v>
      </c>
      <c r="AM55" s="33">
        <v>0</v>
      </c>
      <c r="AN55" s="33">
        <v>0</v>
      </c>
      <c r="AO55" s="33">
        <v>0</v>
      </c>
      <c r="AP55" s="33">
        <v>0</v>
      </c>
      <c r="AQ55" s="33">
        <v>0</v>
      </c>
      <c r="AR55" s="33">
        <v>0</v>
      </c>
      <c r="AS55" s="33">
        <v>0</v>
      </c>
      <c r="AT55" s="33">
        <v>0</v>
      </c>
      <c r="AU55" s="33">
        <v>0</v>
      </c>
      <c r="AV55" s="33">
        <v>0</v>
      </c>
      <c r="AW55" s="33">
        <v>0</v>
      </c>
      <c r="AX55" s="33">
        <v>0</v>
      </c>
      <c r="AY55" s="33">
        <v>0</v>
      </c>
      <c r="AZ55" s="33">
        <v>0</v>
      </c>
      <c r="BA55" s="33">
        <v>0</v>
      </c>
      <c r="BB55" s="33">
        <v>0</v>
      </c>
      <c r="BC55" s="33">
        <v>0</v>
      </c>
      <c r="BD55" s="33">
        <v>0</v>
      </c>
      <c r="BE55" s="33">
        <v>0</v>
      </c>
      <c r="BF55" s="33">
        <v>0</v>
      </c>
      <c r="BG55" s="33">
        <v>0</v>
      </c>
      <c r="BH55" s="33">
        <v>0</v>
      </c>
      <c r="BI55" s="33">
        <v>0</v>
      </c>
      <c r="BJ55" s="33">
        <v>0</v>
      </c>
      <c r="BK55" s="33">
        <v>0</v>
      </c>
      <c r="BL55" s="33">
        <v>0</v>
      </c>
      <c r="BM55" s="33">
        <v>0</v>
      </c>
      <c r="BN55" s="33">
        <v>0</v>
      </c>
      <c r="BO55" s="33">
        <v>0</v>
      </c>
      <c r="BP55" s="33">
        <v>0</v>
      </c>
      <c r="BQ55" s="33">
        <v>0</v>
      </c>
      <c r="BR55" s="33">
        <v>0</v>
      </c>
      <c r="BS55" s="33">
        <v>0</v>
      </c>
      <c r="BT55"/>
    </row>
    <row r="56" spans="1:72" s="35" customFormat="1" x14ac:dyDescent="0.25">
      <c r="A56" s="55" t="s">
        <v>11</v>
      </c>
      <c r="B56" s="55">
        <v>8307.0873607786634</v>
      </c>
      <c r="C56" s="55">
        <v>202.861882564692</v>
      </c>
      <c r="D56" s="55">
        <v>1532.1185083794003</v>
      </c>
      <c r="E56" s="55">
        <v>2647.2614838894715</v>
      </c>
      <c r="F56" s="55">
        <v>2393.7419294302654</v>
      </c>
      <c r="G56" s="55">
        <v>3431.4462194760008</v>
      </c>
      <c r="H56" s="55">
        <v>16908.750403880229</v>
      </c>
      <c r="I56" s="55">
        <v>9.1244470016147687</v>
      </c>
      <c r="J56" s="55">
        <v>121.42954052210258</v>
      </c>
      <c r="K56" s="55"/>
      <c r="L56" s="55">
        <v>9.73383944769731</v>
      </c>
      <c r="M56" s="55">
        <v>2.5500025234319996</v>
      </c>
      <c r="N56" s="55">
        <v>488.86726368068327</v>
      </c>
      <c r="O56" s="33"/>
      <c r="P56" s="35" t="s">
        <v>11</v>
      </c>
      <c r="Q56" s="33">
        <v>0</v>
      </c>
      <c r="R56" s="33">
        <v>0</v>
      </c>
      <c r="S56" s="33">
        <v>0</v>
      </c>
      <c r="T56" s="33">
        <v>0</v>
      </c>
      <c r="U56" s="33">
        <v>0</v>
      </c>
      <c r="V56" s="33">
        <v>0</v>
      </c>
      <c r="W56" s="33">
        <v>0</v>
      </c>
      <c r="X56" s="33">
        <v>0</v>
      </c>
      <c r="Y56" s="33">
        <v>0</v>
      </c>
      <c r="Z56" s="33">
        <v>0</v>
      </c>
      <c r="AA56" s="33">
        <v>0</v>
      </c>
      <c r="AB56" s="33">
        <v>0</v>
      </c>
      <c r="AC56" s="33">
        <v>0</v>
      </c>
      <c r="AD56" s="33">
        <v>0</v>
      </c>
      <c r="AE56" s="33">
        <v>0</v>
      </c>
      <c r="AF56" s="33">
        <v>0</v>
      </c>
      <c r="AG56" s="33">
        <v>0</v>
      </c>
      <c r="AH56" s="33">
        <v>0</v>
      </c>
      <c r="AI56" s="33">
        <v>0</v>
      </c>
      <c r="AJ56" s="33">
        <v>0</v>
      </c>
      <c r="AK56" s="33">
        <v>0</v>
      </c>
      <c r="AL56" s="33">
        <v>0</v>
      </c>
      <c r="AM56" s="33">
        <v>0</v>
      </c>
      <c r="AN56" s="33">
        <v>0</v>
      </c>
      <c r="AO56" s="33">
        <v>0</v>
      </c>
      <c r="AP56" s="33">
        <v>0</v>
      </c>
      <c r="AQ56" s="33">
        <v>0</v>
      </c>
      <c r="AR56" s="33">
        <v>0</v>
      </c>
      <c r="AS56" s="33">
        <v>0</v>
      </c>
      <c r="AT56" s="33">
        <v>0</v>
      </c>
      <c r="AU56" s="33">
        <v>0</v>
      </c>
      <c r="AV56" s="33">
        <v>0</v>
      </c>
      <c r="AW56" s="33">
        <v>0</v>
      </c>
      <c r="AX56" s="33">
        <v>0</v>
      </c>
      <c r="AY56" s="33">
        <v>0</v>
      </c>
      <c r="AZ56" s="33">
        <v>0</v>
      </c>
      <c r="BA56" s="33">
        <v>0</v>
      </c>
      <c r="BB56" s="33">
        <v>0</v>
      </c>
      <c r="BC56" s="33">
        <v>0</v>
      </c>
      <c r="BD56" s="33">
        <v>0</v>
      </c>
      <c r="BE56" s="33">
        <v>0</v>
      </c>
      <c r="BF56" s="33">
        <v>0</v>
      </c>
      <c r="BG56" s="33">
        <v>0</v>
      </c>
      <c r="BH56" s="33">
        <v>0</v>
      </c>
      <c r="BI56" s="33">
        <v>0</v>
      </c>
      <c r="BJ56" s="33">
        <v>0</v>
      </c>
      <c r="BK56" s="33">
        <v>0</v>
      </c>
      <c r="BL56" s="33">
        <v>0</v>
      </c>
      <c r="BM56" s="33">
        <v>0</v>
      </c>
      <c r="BN56" s="33">
        <v>0</v>
      </c>
      <c r="BO56" s="33">
        <v>0</v>
      </c>
      <c r="BP56" s="33">
        <v>0</v>
      </c>
      <c r="BQ56" s="33">
        <v>0</v>
      </c>
      <c r="BR56" s="33">
        <v>0</v>
      </c>
      <c r="BS56" s="33">
        <v>0</v>
      </c>
      <c r="BT56"/>
    </row>
    <row r="57" spans="1:72" s="35" customFormat="1" x14ac:dyDescent="0.25">
      <c r="A57" s="55" t="s">
        <v>58</v>
      </c>
      <c r="B57" s="55">
        <v>348.74796761810006</v>
      </c>
      <c r="C57" s="55">
        <v>14.914240529999999</v>
      </c>
      <c r="D57" s="55">
        <v>34.858879300000012</v>
      </c>
      <c r="E57" s="55">
        <v>144.91176275300015</v>
      </c>
      <c r="F57" s="55">
        <v>131.77219625300006</v>
      </c>
      <c r="G57" s="55">
        <v>5.7576965850000015</v>
      </c>
      <c r="H57" s="55">
        <v>24423.722470604018</v>
      </c>
      <c r="I57" s="55">
        <v>3.1251087261999997</v>
      </c>
      <c r="J57" s="55">
        <v>9.5538477349000033</v>
      </c>
      <c r="K57" s="55"/>
      <c r="L57" s="55">
        <v>0.36498415371299991</v>
      </c>
      <c r="M57" s="55">
        <v>3.763226945</v>
      </c>
      <c r="N57" s="55">
        <v>2175.5329575465012</v>
      </c>
      <c r="O57" s="33"/>
      <c r="P57" s="35" t="s">
        <v>58</v>
      </c>
      <c r="Q57" s="33">
        <v>0</v>
      </c>
      <c r="R57" s="33">
        <v>0</v>
      </c>
      <c r="S57" s="33">
        <v>0</v>
      </c>
      <c r="T57" s="33">
        <v>0</v>
      </c>
      <c r="U57" s="33">
        <v>0</v>
      </c>
      <c r="V57" s="33">
        <v>0</v>
      </c>
      <c r="W57" s="33">
        <v>0</v>
      </c>
      <c r="X57" s="33">
        <v>0</v>
      </c>
      <c r="Y57" s="33">
        <v>0</v>
      </c>
      <c r="Z57" s="33">
        <v>0</v>
      </c>
      <c r="AA57" s="33">
        <v>0</v>
      </c>
      <c r="AB57" s="33">
        <v>0</v>
      </c>
      <c r="AC57" s="33">
        <v>0</v>
      </c>
      <c r="AD57" s="33">
        <v>0</v>
      </c>
      <c r="AE57" s="33">
        <v>0</v>
      </c>
      <c r="AF57" s="33">
        <v>0</v>
      </c>
      <c r="AG57" s="33"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33">
        <v>0</v>
      </c>
      <c r="AO57" s="33">
        <v>0</v>
      </c>
      <c r="AP57" s="33">
        <v>0</v>
      </c>
      <c r="AQ57" s="33">
        <v>0</v>
      </c>
      <c r="AR57" s="33">
        <v>0</v>
      </c>
      <c r="AS57" s="33">
        <v>0</v>
      </c>
      <c r="AT57" s="33">
        <v>0</v>
      </c>
      <c r="AU57" s="33">
        <v>0</v>
      </c>
      <c r="AV57" s="33">
        <v>0</v>
      </c>
      <c r="AW57" s="33">
        <v>0</v>
      </c>
      <c r="AX57" s="33">
        <v>0</v>
      </c>
      <c r="AY57" s="33">
        <v>0</v>
      </c>
      <c r="AZ57" s="33">
        <v>0</v>
      </c>
      <c r="BA57" s="33">
        <v>0</v>
      </c>
      <c r="BB57" s="33">
        <v>0</v>
      </c>
      <c r="BC57" s="33">
        <v>0</v>
      </c>
      <c r="BD57" s="33">
        <v>0</v>
      </c>
      <c r="BE57" s="33">
        <v>0</v>
      </c>
      <c r="BF57" s="33">
        <v>0</v>
      </c>
      <c r="BG57" s="33">
        <v>0</v>
      </c>
      <c r="BH57" s="33">
        <v>0</v>
      </c>
      <c r="BI57" s="33">
        <v>0</v>
      </c>
      <c r="BJ57" s="33">
        <v>0</v>
      </c>
      <c r="BK57" s="33">
        <v>0</v>
      </c>
      <c r="BL57" s="33">
        <v>0</v>
      </c>
      <c r="BM57" s="33">
        <v>0</v>
      </c>
      <c r="BN57" s="33">
        <v>0</v>
      </c>
      <c r="BO57" s="33">
        <v>0</v>
      </c>
      <c r="BP57" s="33">
        <v>0</v>
      </c>
      <c r="BQ57" s="33">
        <v>0</v>
      </c>
      <c r="BR57" s="33">
        <v>0</v>
      </c>
      <c r="BS57" s="33">
        <v>0</v>
      </c>
      <c r="BT57"/>
    </row>
    <row r="58" spans="1:72" x14ac:dyDescent="0.25">
      <c r="A58" s="55" t="s">
        <v>177</v>
      </c>
      <c r="B58" s="55">
        <v>6.946617754</v>
      </c>
      <c r="C58" s="55">
        <v>0.42241909999999999</v>
      </c>
      <c r="D58" s="55">
        <v>0.74383724999999989</v>
      </c>
      <c r="E58" s="55">
        <v>2.8896268599999999</v>
      </c>
      <c r="F58" s="55">
        <v>2.6279166599999999</v>
      </c>
      <c r="G58" s="55">
        <v>0.122307685</v>
      </c>
      <c r="H58" s="55">
        <v>687.82792903184998</v>
      </c>
      <c r="I58" s="55">
        <v>6.2460667849999998E-2</v>
      </c>
      <c r="J58" s="55">
        <v>0.19527557795</v>
      </c>
      <c r="K58" s="55"/>
      <c r="L58" s="55">
        <v>4.4861605799999989E-3</v>
      </c>
      <c r="M58" s="55">
        <v>8.2433039999999985E-2</v>
      </c>
      <c r="N58" s="55">
        <v>61.584366515000006</v>
      </c>
      <c r="O58" s="33"/>
      <c r="P58" s="35" t="s">
        <v>177</v>
      </c>
      <c r="Q58" s="33">
        <v>0</v>
      </c>
      <c r="R58" s="33">
        <v>0</v>
      </c>
      <c r="S58" s="33">
        <v>0</v>
      </c>
      <c r="T58" s="33">
        <v>0</v>
      </c>
      <c r="U58" s="33">
        <v>0</v>
      </c>
      <c r="V58" s="33">
        <v>0</v>
      </c>
      <c r="W58" s="33">
        <v>0</v>
      </c>
      <c r="X58" s="33">
        <v>0</v>
      </c>
      <c r="Y58" s="33">
        <v>0</v>
      </c>
      <c r="Z58" s="33">
        <v>0</v>
      </c>
      <c r="AA58" s="33">
        <v>0</v>
      </c>
      <c r="AB58" s="33">
        <v>0</v>
      </c>
      <c r="AC58" s="33">
        <v>0</v>
      </c>
      <c r="AD58" s="33">
        <v>0</v>
      </c>
      <c r="AE58" s="33">
        <v>0</v>
      </c>
      <c r="AF58" s="33">
        <v>0</v>
      </c>
      <c r="AG58" s="33">
        <v>0</v>
      </c>
      <c r="AH58" s="33">
        <v>0</v>
      </c>
      <c r="AI58" s="33">
        <v>0</v>
      </c>
      <c r="AJ58" s="33">
        <v>0</v>
      </c>
      <c r="AK58" s="33">
        <v>0</v>
      </c>
      <c r="AL58" s="33">
        <v>0</v>
      </c>
      <c r="AM58" s="33">
        <v>0</v>
      </c>
      <c r="AN58" s="33">
        <v>0</v>
      </c>
      <c r="AO58" s="33">
        <v>0</v>
      </c>
      <c r="AP58" s="33">
        <v>0</v>
      </c>
      <c r="AQ58" s="33">
        <v>0</v>
      </c>
      <c r="AR58" s="33">
        <v>0</v>
      </c>
      <c r="AS58" s="33">
        <v>0</v>
      </c>
      <c r="AT58" s="33">
        <v>0</v>
      </c>
      <c r="AU58" s="33">
        <v>0</v>
      </c>
      <c r="AV58" s="33">
        <v>0</v>
      </c>
      <c r="AW58" s="33">
        <v>0</v>
      </c>
      <c r="AX58" s="33">
        <v>0</v>
      </c>
      <c r="AY58" s="33">
        <v>0</v>
      </c>
      <c r="AZ58" s="33">
        <v>0</v>
      </c>
      <c r="BA58" s="33">
        <v>0</v>
      </c>
      <c r="BB58" s="33">
        <v>0</v>
      </c>
      <c r="BC58" s="33">
        <v>0</v>
      </c>
      <c r="BD58" s="33">
        <v>0</v>
      </c>
      <c r="BE58" s="33">
        <v>0</v>
      </c>
      <c r="BF58" s="33">
        <v>0</v>
      </c>
      <c r="BG58" s="33">
        <v>0</v>
      </c>
      <c r="BH58" s="33">
        <v>0</v>
      </c>
      <c r="BI58" s="33">
        <v>0</v>
      </c>
      <c r="BJ58" s="33">
        <v>0</v>
      </c>
      <c r="BK58" s="33">
        <v>0</v>
      </c>
      <c r="BL58" s="33">
        <v>0</v>
      </c>
      <c r="BM58" s="33">
        <v>0</v>
      </c>
      <c r="BN58" s="33">
        <v>0</v>
      </c>
      <c r="BO58" s="33">
        <v>0</v>
      </c>
      <c r="BP58" s="33">
        <v>0</v>
      </c>
      <c r="BQ58" s="33">
        <v>0</v>
      </c>
      <c r="BR58" s="33">
        <v>0</v>
      </c>
      <c r="BS58" s="33">
        <v>0</v>
      </c>
    </row>
    <row r="59" spans="1:72" s="35" customFormat="1" x14ac:dyDescent="0.25">
      <c r="A59" s="55" t="s">
        <v>333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</row>
    <row r="60" spans="1:72" s="35" customFormat="1" x14ac:dyDescent="0.2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</row>
    <row r="61" spans="1:72" x14ac:dyDescent="0.25">
      <c r="A61" s="1" t="s">
        <v>55</v>
      </c>
      <c r="B61" s="1">
        <f>SUM(B3:B58)</f>
        <v>3080494.7136126934</v>
      </c>
      <c r="C61" s="1">
        <f t="shared" ref="C61:N61" si="0">SUM(C3:C58)</f>
        <v>142905.44354450668</v>
      </c>
      <c r="D61" s="1">
        <f t="shared" si="0"/>
        <v>855726.76458570384</v>
      </c>
      <c r="E61" s="1">
        <f t="shared" si="0"/>
        <v>724849.51336337707</v>
      </c>
      <c r="F61" s="1">
        <f t="shared" si="0"/>
        <v>540572.70175783848</v>
      </c>
      <c r="G61" s="1">
        <f t="shared" si="0"/>
        <v>309897.83459299261</v>
      </c>
      <c r="H61" s="1">
        <f t="shared" si="0"/>
        <v>3685686.3663864117</v>
      </c>
      <c r="I61" s="1">
        <f t="shared" si="0"/>
        <v>20915.737373227552</v>
      </c>
      <c r="J61" s="1">
        <f t="shared" si="0"/>
        <v>22056.449553186278</v>
      </c>
      <c r="K61" s="1">
        <f t="shared" si="0"/>
        <v>589.78584683739984</v>
      </c>
      <c r="L61" s="1">
        <f t="shared" si="0"/>
        <v>44169.647401288057</v>
      </c>
      <c r="M61" s="1">
        <f t="shared" si="0"/>
        <v>5371.5648987422028</v>
      </c>
      <c r="N61" s="1">
        <f t="shared" si="0"/>
        <v>157098.75415354408</v>
      </c>
      <c r="Q61" s="1">
        <f t="shared" ref="Q61:BS61" si="1">SUM(Q3:Q58)</f>
        <v>46904.003850067798</v>
      </c>
      <c r="R61" s="1">
        <f t="shared" si="1"/>
        <v>20752.715405030696</v>
      </c>
      <c r="S61" s="1">
        <f t="shared" si="1"/>
        <v>23579.932307095598</v>
      </c>
      <c r="T61" s="1">
        <f t="shared" si="1"/>
        <v>25549.122462866064</v>
      </c>
      <c r="U61" s="1">
        <f t="shared" si="1"/>
        <v>931006.03844178549</v>
      </c>
      <c r="V61" s="1">
        <f t="shared" si="1"/>
        <v>589.66209522777604</v>
      </c>
      <c r="W61" s="1">
        <f t="shared" si="1"/>
        <v>3058568.3874291298</v>
      </c>
      <c r="X61" s="1">
        <f t="shared" si="1"/>
        <v>32976.298078887914</v>
      </c>
      <c r="Y61" s="1">
        <f t="shared" si="1"/>
        <v>9505.4766647029446</v>
      </c>
      <c r="Z61" s="1">
        <f t="shared" si="1"/>
        <v>343242.24910446303</v>
      </c>
      <c r="AA61" s="1">
        <f t="shared" si="1"/>
        <v>66075.356515800522</v>
      </c>
      <c r="AB61" s="1">
        <f t="shared" si="1"/>
        <v>43851.183384410717</v>
      </c>
      <c r="AC61" s="1">
        <f t="shared" si="1"/>
        <v>5310.8276317947193</v>
      </c>
      <c r="AD61" s="1">
        <f t="shared" si="1"/>
        <v>0</v>
      </c>
      <c r="AE61" s="1">
        <f t="shared" si="1"/>
        <v>44561.320642671009</v>
      </c>
      <c r="AF61" s="1">
        <f t="shared" si="1"/>
        <v>669.63962283289777</v>
      </c>
      <c r="AG61" s="1">
        <f t="shared" si="1"/>
        <v>170883.47994695397</v>
      </c>
      <c r="AH61" s="1">
        <f t="shared" si="1"/>
        <v>142388.14770899867</v>
      </c>
      <c r="AI61" s="1">
        <f t="shared" si="1"/>
        <v>0</v>
      </c>
      <c r="AJ61" s="1">
        <f t="shared" si="1"/>
        <v>762355.75871189008</v>
      </c>
      <c r="AK61" s="1">
        <f t="shared" si="1"/>
        <v>84706.202517593993</v>
      </c>
      <c r="AL61" s="1">
        <f t="shared" si="1"/>
        <v>847061.96122965997</v>
      </c>
      <c r="AM61" s="1">
        <f t="shared" si="1"/>
        <v>4117.1718317236837</v>
      </c>
      <c r="AN61" s="1">
        <f t="shared" si="1"/>
        <v>46012.83551213461</v>
      </c>
      <c r="AO61" s="1">
        <f t="shared" si="1"/>
        <v>808.5892360594811</v>
      </c>
      <c r="AP61" s="1">
        <f t="shared" si="1"/>
        <v>2319785.2215335299</v>
      </c>
      <c r="AQ61" s="1">
        <f t="shared" si="1"/>
        <v>1288.9957956168505</v>
      </c>
      <c r="AR61" s="1">
        <f t="shared" si="1"/>
        <v>29276.818354634979</v>
      </c>
      <c r="AS61" s="1">
        <f t="shared" si="1"/>
        <v>44166.909819980669</v>
      </c>
      <c r="AT61" s="1">
        <f t="shared" si="1"/>
        <v>515.40549512445898</v>
      </c>
      <c r="AU61" s="1">
        <f t="shared" si="1"/>
        <v>189.05428217134383</v>
      </c>
      <c r="AV61" s="1">
        <f t="shared" si="1"/>
        <v>30566.992433614658</v>
      </c>
      <c r="AW61" s="1">
        <f t="shared" si="1"/>
        <v>720171.36821630795</v>
      </c>
      <c r="AX61" s="1">
        <f t="shared" si="1"/>
        <v>536289.44734185992</v>
      </c>
      <c r="AY61" s="1">
        <f t="shared" si="1"/>
        <v>183881.92087448636</v>
      </c>
      <c r="AZ61" s="1">
        <f t="shared" si="1"/>
        <v>254929.26888162291</v>
      </c>
      <c r="BA61" s="1">
        <f t="shared" si="1"/>
        <v>459.27568853688996</v>
      </c>
      <c r="BB61" s="1">
        <f t="shared" si="1"/>
        <v>17.701901589473398</v>
      </c>
      <c r="BC61" s="1">
        <f t="shared" si="1"/>
        <v>46301.060181736051</v>
      </c>
      <c r="BD61" s="1">
        <f t="shared" si="1"/>
        <v>2592.4953161299095</v>
      </c>
      <c r="BE61" s="1">
        <f t="shared" si="1"/>
        <v>122123.72713410411</v>
      </c>
      <c r="BF61" s="1">
        <f t="shared" si="1"/>
        <v>5704.2894927798843</v>
      </c>
      <c r="BG61" s="1">
        <f t="shared" si="1"/>
        <v>1792.5190939974295</v>
      </c>
      <c r="BH61" s="1">
        <f t="shared" si="1"/>
        <v>217321.75020306499</v>
      </c>
      <c r="BI61" s="1">
        <f t="shared" si="1"/>
        <v>14955.951011474603</v>
      </c>
      <c r="BJ61" s="1">
        <f t="shared" si="1"/>
        <v>18078.999343350384</v>
      </c>
      <c r="BK61" s="1">
        <f t="shared" si="1"/>
        <v>129.18560982957302</v>
      </c>
      <c r="BL61" s="1">
        <f t="shared" si="1"/>
        <v>303954.67859171401</v>
      </c>
      <c r="BM61" s="1">
        <f t="shared" si="1"/>
        <v>4532.5904514008271</v>
      </c>
      <c r="BN61" s="1">
        <f t="shared" si="1"/>
        <v>41688.823417264997</v>
      </c>
      <c r="BO61" s="1">
        <f t="shared" si="1"/>
        <v>261465.15604220706</v>
      </c>
      <c r="BP61" s="1">
        <f t="shared" si="1"/>
        <v>0</v>
      </c>
      <c r="BQ61" s="1">
        <f t="shared" si="1"/>
        <v>413193.88710304507</v>
      </c>
      <c r="BR61" s="1">
        <f t="shared" si="1"/>
        <v>3663326.1247779196</v>
      </c>
      <c r="BS61" s="1">
        <f t="shared" si="1"/>
        <v>242406.39268773393</v>
      </c>
    </row>
    <row r="62" spans="1:72" x14ac:dyDescent="0.25">
      <c r="A62" s="55" t="s">
        <v>56</v>
      </c>
      <c r="B62" s="33">
        <f>SUM(B2:B51)</f>
        <v>3058148.4172505131</v>
      </c>
      <c r="C62" s="33">
        <f t="shared" ref="C62:N62" si="2">SUM(C2:C51)</f>
        <v>142383.68351506264</v>
      </c>
      <c r="D62" s="33">
        <f t="shared" si="2"/>
        <v>847975.2684116629</v>
      </c>
      <c r="E62" s="33">
        <f t="shared" si="2"/>
        <v>720105.94072586088</v>
      </c>
      <c r="F62" s="33">
        <f t="shared" si="2"/>
        <v>536477.15085654694</v>
      </c>
      <c r="G62" s="33">
        <f t="shared" si="2"/>
        <v>304513.69750837376</v>
      </c>
      <c r="H62" s="33">
        <f t="shared" si="2"/>
        <v>3634506.4619951607</v>
      </c>
      <c r="I62" s="33">
        <f t="shared" si="2"/>
        <v>20859.708098529023</v>
      </c>
      <c r="J62" s="33">
        <f t="shared" si="2"/>
        <v>21832.326425616349</v>
      </c>
      <c r="K62" s="33">
        <f t="shared" si="2"/>
        <v>589.7498994061998</v>
      </c>
      <c r="L62" s="33">
        <f t="shared" si="2"/>
        <v>44107.871240246976</v>
      </c>
      <c r="M62" s="33">
        <f t="shared" si="2"/>
        <v>5319.484891369475</v>
      </c>
      <c r="N62" s="33">
        <f t="shared" si="2"/>
        <v>153952.35192603845</v>
      </c>
    </row>
    <row r="63" spans="1:72" x14ac:dyDescent="0.25">
      <c r="A63" s="35" t="s">
        <v>336</v>
      </c>
      <c r="B63" s="33">
        <f>+B3+B5+B8+B9+B11+B12+B14+B15+B16+B17+B18+B19+B20+B21+B22+B23+B24+B25+B26+B28+B30+B31+B33+B34+B35+B36+B37+B39+B40+B41+B42+B43+B44+B46+B47+B49+B50</f>
        <v>2694390.5687196581</v>
      </c>
      <c r="C63" s="33">
        <f t="shared" ref="C63:N63" si="3">+C3+C5+C8+C9+C11+C12+C14+C15+C16+C17+C18+C19+C20+C21+C22+C23+C24+C25+C26+C28+C30+C31+C33+C34+C35+C36+C37+C39+C40+C41+C42+C43+C44+C46+C47+C49+C50</f>
        <v>66725.852671829532</v>
      </c>
      <c r="D63" s="33">
        <f t="shared" si="3"/>
        <v>720593.91707326937</v>
      </c>
      <c r="E63" s="33">
        <f t="shared" si="3"/>
        <v>621774.97708904149</v>
      </c>
      <c r="F63" s="33">
        <f t="shared" si="3"/>
        <v>460172.39361234492</v>
      </c>
      <c r="G63" s="33">
        <f t="shared" si="3"/>
        <v>281405.42561697937</v>
      </c>
      <c r="H63" s="33">
        <f t="shared" si="3"/>
        <v>2996415.2176595419</v>
      </c>
      <c r="I63" s="33">
        <f t="shared" si="3"/>
        <v>18209.96467041078</v>
      </c>
      <c r="J63" s="33">
        <f t="shared" si="3"/>
        <v>18232.342495226669</v>
      </c>
      <c r="K63" s="33">
        <f t="shared" si="3"/>
        <v>12.009009661500004</v>
      </c>
      <c r="L63" s="33">
        <f t="shared" si="3"/>
        <v>37891.021515470326</v>
      </c>
      <c r="M63" s="33">
        <f t="shared" si="3"/>
        <v>4815.6937444585392</v>
      </c>
      <c r="N63" s="33">
        <f t="shared" si="3"/>
        <v>130609.1564270113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B1"/>
    </sheetView>
  </sheetViews>
  <sheetFormatPr defaultRowHeight="15" x14ac:dyDescent="0.25"/>
  <cols>
    <col min="1" max="1" width="19.28515625" customWidth="1"/>
    <col min="2" max="2" width="10.42578125" customWidth="1"/>
    <col min="3" max="10" width="9.28515625" bestFit="1" customWidth="1"/>
    <col min="11" max="11" width="10.28515625" customWidth="1"/>
    <col min="13" max="13" width="15.140625" bestFit="1" customWidth="1"/>
    <col min="14" max="14" width="6.7109375" style="33" bestFit="1" customWidth="1"/>
    <col min="15" max="15" width="14.5703125" style="33" bestFit="1" customWidth="1"/>
    <col min="16" max="16" width="5.7109375" style="33" bestFit="1" customWidth="1"/>
    <col min="17" max="17" width="9" style="33" bestFit="1" customWidth="1"/>
    <col min="18" max="18" width="7.7109375" style="33" bestFit="1" customWidth="1"/>
    <col min="19" max="19" width="10.28515625" style="33" bestFit="1" customWidth="1"/>
    <col min="20" max="20" width="7.7109375" style="33" bestFit="1" customWidth="1"/>
    <col min="21" max="23" width="6.7109375" style="33" bestFit="1" customWidth="1"/>
    <col min="24" max="24" width="15.42578125" style="33" bestFit="1" customWidth="1"/>
    <col min="25" max="26" width="6.7109375" style="33" bestFit="1" customWidth="1"/>
    <col min="27" max="27" width="5.140625" style="33" bestFit="1" customWidth="1"/>
    <col min="28" max="28" width="6.5703125" style="33" bestFit="1" customWidth="1"/>
    <col min="29" max="29" width="5.7109375" style="33" bestFit="1" customWidth="1"/>
    <col min="30" max="30" width="10" style="33" bestFit="1" customWidth="1"/>
    <col min="31" max="31" width="9.28515625" style="33" bestFit="1" customWidth="1"/>
    <col min="32" max="32" width="7.7109375" style="33" bestFit="1" customWidth="1"/>
    <col min="33" max="33" width="9.28515625" style="33" bestFit="1" customWidth="1"/>
    <col min="34" max="34" width="6" style="33" customWidth="1"/>
    <col min="35" max="35" width="7.7109375" style="33" bestFit="1" customWidth="1"/>
    <col min="36" max="36" width="4.28515625" style="33" bestFit="1" customWidth="1"/>
    <col min="37" max="37" width="9.28515625" style="33" bestFit="1" customWidth="1"/>
    <col min="38" max="38" width="4.5703125" style="33" bestFit="1" customWidth="1"/>
    <col min="39" max="39" width="4.140625" style="33" bestFit="1" customWidth="1"/>
    <col min="40" max="40" width="6.7109375" style="33" bestFit="1" customWidth="1"/>
    <col min="41" max="41" width="4.140625" style="33" bestFit="1" customWidth="1"/>
    <col min="42" max="42" width="5.85546875" style="33" customWidth="1"/>
    <col min="43" max="43" width="3.28515625" style="33" bestFit="1" customWidth="1"/>
    <col min="44" max="45" width="7.7109375" style="33" bestFit="1" customWidth="1"/>
    <col min="46" max="46" width="5.7109375" style="33" bestFit="1" customWidth="1"/>
    <col min="47" max="47" width="7.85546875" style="33" bestFit="1" customWidth="1"/>
    <col min="48" max="48" width="5.140625" style="33" customWidth="1"/>
    <col min="49" max="49" width="5.28515625" style="33" bestFit="1" customWidth="1"/>
    <col min="50" max="50" width="8.7109375" style="33" bestFit="1" customWidth="1"/>
    <col min="51" max="51" width="4.85546875" style="33" bestFit="1" customWidth="1"/>
    <col min="52" max="52" width="7.85546875" style="33" bestFit="1" customWidth="1"/>
    <col min="53" max="53" width="5.85546875" style="33" bestFit="1" customWidth="1"/>
    <col min="54" max="54" width="6" style="33" bestFit="1" customWidth="1"/>
    <col min="55" max="55" width="6.7109375" style="33" bestFit="1" customWidth="1"/>
    <col min="56" max="56" width="3.85546875" style="33" bestFit="1" customWidth="1"/>
    <col min="57" max="57" width="5.5703125" style="33" bestFit="1" customWidth="1"/>
    <col min="58" max="58" width="3.85546875" style="33" bestFit="1" customWidth="1"/>
    <col min="59" max="59" width="5.7109375" style="33" bestFit="1" customWidth="1"/>
    <col min="60" max="61" width="5.28515625" style="33" bestFit="1" customWidth="1"/>
    <col min="62" max="62" width="7.7109375" style="33" bestFit="1" customWidth="1"/>
    <col min="63" max="63" width="4.85546875" style="33" bestFit="1" customWidth="1"/>
    <col min="64" max="64" width="7.7109375" style="33" bestFit="1" customWidth="1"/>
    <col min="65" max="65" width="9.28515625" style="33" bestFit="1" customWidth="1"/>
    <col min="66" max="66" width="7.7109375" style="33" bestFit="1" customWidth="1"/>
  </cols>
  <sheetData>
    <row r="1" spans="1:66" x14ac:dyDescent="0.25">
      <c r="B1" s="35" t="s">
        <v>343</v>
      </c>
      <c r="M1" s="35" t="s">
        <v>465</v>
      </c>
    </row>
    <row r="2" spans="1:66" x14ac:dyDescent="0.25">
      <c r="A2" s="14" t="s">
        <v>52</v>
      </c>
      <c r="B2" s="14" t="s">
        <v>59</v>
      </c>
      <c r="C2" s="14" t="s">
        <v>57</v>
      </c>
      <c r="D2" s="14" t="s">
        <v>60</v>
      </c>
      <c r="E2" s="14" t="s">
        <v>54</v>
      </c>
      <c r="F2" s="14" t="s">
        <v>53</v>
      </c>
      <c r="G2" s="14" t="s">
        <v>61</v>
      </c>
      <c r="H2" s="14" t="s">
        <v>62</v>
      </c>
      <c r="I2" s="14" t="s">
        <v>63</v>
      </c>
      <c r="J2" s="14" t="s">
        <v>64</v>
      </c>
      <c r="K2" s="14" t="s">
        <v>65</v>
      </c>
      <c r="M2" s="33" t="s">
        <v>310</v>
      </c>
      <c r="N2" s="33" t="s">
        <v>131</v>
      </c>
      <c r="O2" s="33" t="s">
        <v>132</v>
      </c>
      <c r="P2" s="33" t="s">
        <v>133</v>
      </c>
      <c r="Q2" s="33" t="s">
        <v>64</v>
      </c>
      <c r="R2" s="33" t="s">
        <v>134</v>
      </c>
      <c r="S2" s="33" t="s">
        <v>59</v>
      </c>
      <c r="T2" s="33" t="s">
        <v>136</v>
      </c>
      <c r="U2" s="33" t="s">
        <v>137</v>
      </c>
      <c r="V2" s="33" t="s">
        <v>138</v>
      </c>
      <c r="W2" s="33" t="s">
        <v>139</v>
      </c>
      <c r="X2" s="33" t="s">
        <v>140</v>
      </c>
      <c r="Y2" s="33" t="s">
        <v>141</v>
      </c>
      <c r="Z2" s="33" t="s">
        <v>142</v>
      </c>
      <c r="AA2" s="33" t="s">
        <v>143</v>
      </c>
      <c r="AB2" s="33" t="s">
        <v>144</v>
      </c>
      <c r="AC2" s="33" t="s">
        <v>57</v>
      </c>
      <c r="AD2" s="33" t="s">
        <v>128</v>
      </c>
      <c r="AE2" s="33" t="s">
        <v>145</v>
      </c>
      <c r="AF2" s="33" t="s">
        <v>146</v>
      </c>
      <c r="AG2" s="33" t="s">
        <v>60</v>
      </c>
      <c r="AH2" s="33" t="s">
        <v>147</v>
      </c>
      <c r="AI2" s="33" t="s">
        <v>148</v>
      </c>
      <c r="AJ2" s="33" t="s">
        <v>149</v>
      </c>
      <c r="AK2" s="33" t="s">
        <v>150</v>
      </c>
      <c r="AL2" s="33" t="s">
        <v>151</v>
      </c>
      <c r="AM2" s="33" t="s">
        <v>152</v>
      </c>
      <c r="AN2" s="33" t="s">
        <v>153</v>
      </c>
      <c r="AO2" s="33" t="s">
        <v>154</v>
      </c>
      <c r="AP2" s="33" t="s">
        <v>155</v>
      </c>
      <c r="AQ2" s="33" t="s">
        <v>156</v>
      </c>
      <c r="AR2" s="33" t="s">
        <v>54</v>
      </c>
      <c r="AS2" s="33" t="s">
        <v>53</v>
      </c>
      <c r="AT2" s="33" t="s">
        <v>157</v>
      </c>
      <c r="AU2" s="33" t="s">
        <v>158</v>
      </c>
      <c r="AV2" s="33" t="s">
        <v>159</v>
      </c>
      <c r="AW2" s="33" t="s">
        <v>160</v>
      </c>
      <c r="AX2" s="33" t="s">
        <v>161</v>
      </c>
      <c r="AY2" s="33" t="s">
        <v>162</v>
      </c>
      <c r="AZ2" s="33" t="s">
        <v>163</v>
      </c>
      <c r="BA2" s="33" t="s">
        <v>164</v>
      </c>
      <c r="BB2" s="33" t="s">
        <v>165</v>
      </c>
      <c r="BC2" s="33" t="s">
        <v>166</v>
      </c>
      <c r="BD2" s="33" t="s">
        <v>167</v>
      </c>
      <c r="BE2" s="33" t="s">
        <v>168</v>
      </c>
      <c r="BF2" s="33" t="s">
        <v>169</v>
      </c>
      <c r="BG2" s="33" t="s">
        <v>61</v>
      </c>
      <c r="BH2" s="33" t="s">
        <v>170</v>
      </c>
      <c r="BI2" s="33" t="s">
        <v>171</v>
      </c>
      <c r="BJ2" s="33" t="s">
        <v>172</v>
      </c>
      <c r="BK2" s="33" t="s">
        <v>173</v>
      </c>
      <c r="BL2" s="33" t="s">
        <v>174</v>
      </c>
      <c r="BM2" s="33" t="s">
        <v>175</v>
      </c>
      <c r="BN2" s="33" t="s">
        <v>176</v>
      </c>
    </row>
    <row r="3" spans="1:66" x14ac:dyDescent="0.25">
      <c r="A3" s="16" t="s">
        <v>0</v>
      </c>
      <c r="B3" s="33">
        <v>220739.39393124101</v>
      </c>
      <c r="C3" s="33">
        <v>35.198424592488699</v>
      </c>
      <c r="D3" s="33">
        <v>14951.2621214996</v>
      </c>
      <c r="E3" s="33">
        <v>1617.1414830470901</v>
      </c>
      <c r="F3" s="33">
        <v>1526.45417707666</v>
      </c>
      <c r="G3" s="33">
        <v>29.999869781931601</v>
      </c>
      <c r="H3" s="33">
        <v>27197.55962851314</v>
      </c>
      <c r="I3" s="33">
        <v>108.13548442675</v>
      </c>
      <c r="J3" s="33">
        <v>485.69907880700936</v>
      </c>
      <c r="K3" s="33">
        <v>214.99287227483799</v>
      </c>
      <c r="L3" s="33"/>
      <c r="M3" s="33" t="s">
        <v>0</v>
      </c>
      <c r="N3" s="33">
        <v>276.31356058699998</v>
      </c>
      <c r="O3" s="33">
        <v>110.075565234</v>
      </c>
      <c r="P3" s="33">
        <v>76.922716259500007</v>
      </c>
      <c r="Q3" s="33">
        <v>497.22545568800001</v>
      </c>
      <c r="R3" s="33">
        <v>3112.0704743599999</v>
      </c>
      <c r="S3" s="33">
        <v>221915.832046</v>
      </c>
      <c r="T3" s="33">
        <v>1816.02540497</v>
      </c>
      <c r="U3" s="33">
        <v>536.56676386900006</v>
      </c>
      <c r="V3" s="33">
        <v>1335.56589362</v>
      </c>
      <c r="W3" s="33">
        <v>324.498517763</v>
      </c>
      <c r="X3" s="33">
        <v>216.34979877399999</v>
      </c>
      <c r="Y3" s="33">
        <v>119.707442296</v>
      </c>
      <c r="Z3" s="33">
        <v>507.44582137800001</v>
      </c>
      <c r="AA3" s="33">
        <v>2.3211824927300002</v>
      </c>
      <c r="AB3" s="33">
        <v>0</v>
      </c>
      <c r="AC3" s="33">
        <v>35.212581646499999</v>
      </c>
      <c r="AD3" s="33">
        <v>0</v>
      </c>
      <c r="AE3" s="33">
        <v>13467.0874473</v>
      </c>
      <c r="AF3" s="33">
        <v>1376.63296175</v>
      </c>
      <c r="AG3" s="33">
        <v>14963.427851300001</v>
      </c>
      <c r="AH3" s="33">
        <v>0</v>
      </c>
      <c r="AI3" s="33">
        <v>1268.6109173100001</v>
      </c>
      <c r="AJ3" s="33">
        <v>8.1243420978100001E-2</v>
      </c>
      <c r="AK3" s="33">
        <v>16994.651125299999</v>
      </c>
      <c r="AL3" s="33">
        <v>1.0242817850799999</v>
      </c>
      <c r="AM3" s="33">
        <v>1.57352711696</v>
      </c>
      <c r="AN3" s="33">
        <v>629.33556308799996</v>
      </c>
      <c r="AO3" s="33">
        <v>0.293102349466</v>
      </c>
      <c r="AP3" s="33">
        <v>0</v>
      </c>
      <c r="AQ3" s="33">
        <v>8.8865375088899995E-2</v>
      </c>
      <c r="AR3" s="33">
        <v>1614.3438458400001</v>
      </c>
      <c r="AS3" s="33">
        <v>1523.5301947999999</v>
      </c>
      <c r="AT3" s="33">
        <v>90.813651041400007</v>
      </c>
      <c r="AU3" s="33">
        <v>365.650092341</v>
      </c>
      <c r="AV3" s="33">
        <v>0</v>
      </c>
      <c r="AW3" s="33">
        <v>7.3857672007399998E-3</v>
      </c>
      <c r="AX3" s="33">
        <v>228.103039755</v>
      </c>
      <c r="AY3" s="33">
        <v>0.78658548884699997</v>
      </c>
      <c r="AZ3" s="33">
        <v>132.42828511299999</v>
      </c>
      <c r="BA3" s="33">
        <v>0.16248676721899999</v>
      </c>
      <c r="BB3" s="33">
        <v>2.6025265218200002</v>
      </c>
      <c r="BC3" s="33">
        <v>518.86428060399999</v>
      </c>
      <c r="BD3" s="33">
        <v>1.06361101231</v>
      </c>
      <c r="BE3" s="33">
        <v>7.0777322442499999</v>
      </c>
      <c r="BF3" s="33">
        <v>3.9673684342199998E-2</v>
      </c>
      <c r="BG3" s="33">
        <v>29.983604197999998</v>
      </c>
      <c r="BH3" s="33">
        <v>0</v>
      </c>
      <c r="BI3" s="33">
        <v>4.4309326272199998</v>
      </c>
      <c r="BJ3" s="33">
        <v>3823.6536923499998</v>
      </c>
      <c r="BK3" s="33">
        <v>4.5349164202500001</v>
      </c>
      <c r="BL3" s="33">
        <v>2015.7183919700001</v>
      </c>
      <c r="BM3" s="33">
        <v>27580.272876999999</v>
      </c>
      <c r="BN3" s="33">
        <v>3589.5019653499999</v>
      </c>
    </row>
    <row r="4" spans="1:66" x14ac:dyDescent="0.25">
      <c r="A4" s="16" t="s">
        <v>2</v>
      </c>
      <c r="B4" s="33">
        <v>271961.22254211502</v>
      </c>
      <c r="C4" s="33">
        <v>47.058005224562798</v>
      </c>
      <c r="D4" s="33">
        <v>18600.8008245579</v>
      </c>
      <c r="E4" s="33">
        <v>2230.5260670807602</v>
      </c>
      <c r="F4" s="33">
        <v>2109.8731642911998</v>
      </c>
      <c r="G4" s="33">
        <v>33.969612692498799</v>
      </c>
      <c r="H4" s="33">
        <v>26925.397548568548</v>
      </c>
      <c r="I4" s="33">
        <v>148.44074795444999</v>
      </c>
      <c r="J4" s="33">
        <v>509.5679297933371</v>
      </c>
      <c r="K4" s="33">
        <v>309.86193438393002</v>
      </c>
      <c r="L4" s="33"/>
      <c r="M4" s="33" t="s">
        <v>2</v>
      </c>
      <c r="N4" s="33">
        <v>327.272504631</v>
      </c>
      <c r="O4" s="33">
        <v>149.15754809200001</v>
      </c>
      <c r="P4" s="33">
        <v>82.064343113299998</v>
      </c>
      <c r="Q4" s="33">
        <v>515.93511344199999</v>
      </c>
      <c r="R4" s="33">
        <v>2870.3085099199998</v>
      </c>
      <c r="S4" s="33">
        <v>271694.85691999999</v>
      </c>
      <c r="T4" s="33">
        <v>1836.69153815</v>
      </c>
      <c r="U4" s="33">
        <v>507.16209510099998</v>
      </c>
      <c r="V4" s="33">
        <v>1287.3976491000001</v>
      </c>
      <c r="W4" s="33">
        <v>435.812096129</v>
      </c>
      <c r="X4" s="33">
        <v>309.41601774700001</v>
      </c>
      <c r="Y4" s="33">
        <v>147.95406690999999</v>
      </c>
      <c r="Z4" s="33">
        <v>523.44007787400005</v>
      </c>
      <c r="AA4" s="33">
        <v>3.4260356286000002</v>
      </c>
      <c r="AB4" s="33">
        <v>0</v>
      </c>
      <c r="AC4" s="33">
        <v>46.811282711499999</v>
      </c>
      <c r="AD4" s="33">
        <v>0</v>
      </c>
      <c r="AE4" s="33">
        <v>16644.7232253</v>
      </c>
      <c r="AF4" s="33">
        <v>1701.4730820299999</v>
      </c>
      <c r="AG4" s="33">
        <v>18494.150374199999</v>
      </c>
      <c r="AH4" s="33">
        <v>0</v>
      </c>
      <c r="AI4" s="33">
        <v>1230.7628425</v>
      </c>
      <c r="AJ4" s="33">
        <v>5.8156252164700002E-2</v>
      </c>
      <c r="AK4" s="33">
        <v>16743.198382300001</v>
      </c>
      <c r="AL4" s="33">
        <v>1.19831489465</v>
      </c>
      <c r="AM4" s="33">
        <v>1.2444190470500001</v>
      </c>
      <c r="AN4" s="33">
        <v>948.02491348499996</v>
      </c>
      <c r="AO4" s="33">
        <v>0.40395322222000002</v>
      </c>
      <c r="AP4" s="33">
        <v>0</v>
      </c>
      <c r="AQ4" s="33">
        <v>8.5542372063E-2</v>
      </c>
      <c r="AR4" s="33">
        <v>2217.2850786499998</v>
      </c>
      <c r="AS4" s="33">
        <v>2097.0892912600002</v>
      </c>
      <c r="AT4" s="33">
        <v>120.195787387</v>
      </c>
      <c r="AU4" s="33">
        <v>462.53064657200002</v>
      </c>
      <c r="AV4" s="33">
        <v>0</v>
      </c>
      <c r="AW4" s="33">
        <v>5.2869409095199996E-3</v>
      </c>
      <c r="AX4" s="33">
        <v>286.49186206799999</v>
      </c>
      <c r="AY4" s="33">
        <v>0.56305633878399997</v>
      </c>
      <c r="AZ4" s="33">
        <v>171.12018343599999</v>
      </c>
      <c r="BA4" s="33">
        <v>0.11631196139699999</v>
      </c>
      <c r="BB4" s="33">
        <v>2.8214357781500001</v>
      </c>
      <c r="BC4" s="33">
        <v>676.73010582200004</v>
      </c>
      <c r="BD4" s="33">
        <v>1.2767794210700001</v>
      </c>
      <c r="BE4" s="33">
        <v>6.9821896034400002</v>
      </c>
      <c r="BF4" s="33">
        <v>3.0701810787199999E-2</v>
      </c>
      <c r="BG4" s="33">
        <v>33.7762651508</v>
      </c>
      <c r="BH4" s="33">
        <v>0</v>
      </c>
      <c r="BI4" s="33">
        <v>6.4002461219500004</v>
      </c>
      <c r="BJ4" s="33">
        <v>3600.6357192300002</v>
      </c>
      <c r="BK4" s="33">
        <v>6.9362422883099999</v>
      </c>
      <c r="BL4" s="33">
        <v>2033.1403569700001</v>
      </c>
      <c r="BM4" s="33">
        <v>27085.9119832</v>
      </c>
      <c r="BN4" s="33">
        <v>3384.5938409300002</v>
      </c>
    </row>
    <row r="5" spans="1:66" x14ac:dyDescent="0.25">
      <c r="A5" s="16" t="s">
        <v>3</v>
      </c>
      <c r="B5" s="33">
        <v>141045.135871954</v>
      </c>
      <c r="C5" s="33">
        <v>29.997668993012301</v>
      </c>
      <c r="D5" s="33">
        <v>14685.598795427401</v>
      </c>
      <c r="E5" s="33">
        <v>1439.5099789835201</v>
      </c>
      <c r="F5" s="33">
        <v>1368.7322697986101</v>
      </c>
      <c r="G5" s="33">
        <v>25.034997779484399</v>
      </c>
      <c r="H5" s="33">
        <v>19221.25848960612</v>
      </c>
      <c r="I5" s="33">
        <v>94.247782921119395</v>
      </c>
      <c r="J5" s="33">
        <v>347.83830914106068</v>
      </c>
      <c r="K5" s="33">
        <v>196.172754144386</v>
      </c>
      <c r="L5" s="33"/>
      <c r="M5" s="33" t="s">
        <v>3</v>
      </c>
      <c r="N5" s="33">
        <v>208.634353323</v>
      </c>
      <c r="O5" s="33">
        <v>95.370797121999999</v>
      </c>
      <c r="P5" s="33">
        <v>60.468668306600001</v>
      </c>
      <c r="Q5" s="33">
        <v>356.05768653400003</v>
      </c>
      <c r="R5" s="33">
        <v>2231.6410908900002</v>
      </c>
      <c r="S5" s="33">
        <v>141877.384548</v>
      </c>
      <c r="T5" s="33">
        <v>1390.7872394999999</v>
      </c>
      <c r="U5" s="33">
        <v>391.54155758899998</v>
      </c>
      <c r="V5" s="33">
        <v>893.69769389800001</v>
      </c>
      <c r="W5" s="33">
        <v>282.18545391700002</v>
      </c>
      <c r="X5" s="33">
        <v>196.690555606</v>
      </c>
      <c r="Y5" s="33">
        <v>116.99582492499999</v>
      </c>
      <c r="Z5" s="33">
        <v>348.406641863</v>
      </c>
      <c r="AA5" s="33">
        <v>2.1460160943900002</v>
      </c>
      <c r="AB5" s="33">
        <v>0</v>
      </c>
      <c r="AC5" s="33">
        <v>29.920597847</v>
      </c>
      <c r="AD5" s="33">
        <v>0</v>
      </c>
      <c r="AE5" s="33">
        <v>13162.0414231</v>
      </c>
      <c r="AF5" s="33">
        <v>1345.45229023</v>
      </c>
      <c r="AG5" s="33">
        <v>14624.4895382</v>
      </c>
      <c r="AH5" s="33">
        <v>0</v>
      </c>
      <c r="AI5" s="33">
        <v>932.81577069800005</v>
      </c>
      <c r="AJ5" s="33">
        <v>5.9298622552200003E-2</v>
      </c>
      <c r="AK5" s="33">
        <v>11868.506446900001</v>
      </c>
      <c r="AL5" s="33">
        <v>0.91072492556600004</v>
      </c>
      <c r="AM5" s="33">
        <v>1.21194792672</v>
      </c>
      <c r="AN5" s="33">
        <v>690.997499242</v>
      </c>
      <c r="AO5" s="33">
        <v>0.28924393965900003</v>
      </c>
      <c r="AP5" s="33">
        <v>0</v>
      </c>
      <c r="AQ5" s="33">
        <v>7.6622505189099993E-2</v>
      </c>
      <c r="AR5" s="33">
        <v>1434.5989878600001</v>
      </c>
      <c r="AS5" s="33">
        <v>1363.76353333</v>
      </c>
      <c r="AT5" s="33">
        <v>70.835454532399993</v>
      </c>
      <c r="AU5" s="33">
        <v>258.87864267999998</v>
      </c>
      <c r="AV5" s="33">
        <v>0</v>
      </c>
      <c r="AW5" s="33">
        <v>5.39078666534E-3</v>
      </c>
      <c r="AX5" s="33">
        <v>151.51096563499999</v>
      </c>
      <c r="AY5" s="33">
        <v>0.574118350502</v>
      </c>
      <c r="AZ5" s="33">
        <v>103.385811328</v>
      </c>
      <c r="BA5" s="33">
        <v>0.118597250958</v>
      </c>
      <c r="BB5" s="33">
        <v>2.2122699589399999</v>
      </c>
      <c r="BC5" s="33">
        <v>405.62499771300003</v>
      </c>
      <c r="BD5" s="33">
        <v>0.70703497864300002</v>
      </c>
      <c r="BE5" s="33">
        <v>6.0501237345199996</v>
      </c>
      <c r="BF5" s="33">
        <v>3.0195339947200001E-2</v>
      </c>
      <c r="BG5" s="33">
        <v>24.945574287100001</v>
      </c>
      <c r="BH5" s="33">
        <v>0</v>
      </c>
      <c r="BI5" s="33">
        <v>3.18149052994</v>
      </c>
      <c r="BJ5" s="33">
        <v>2667.56509379</v>
      </c>
      <c r="BK5" s="33">
        <v>4.7538705849499996</v>
      </c>
      <c r="BL5" s="33">
        <v>1464.55803352</v>
      </c>
      <c r="BM5" s="33">
        <v>19480.488128000001</v>
      </c>
      <c r="BN5" s="33">
        <v>2528.58100646</v>
      </c>
    </row>
    <row r="6" spans="1:66" x14ac:dyDescent="0.25">
      <c r="A6" s="16" t="s">
        <v>4</v>
      </c>
      <c r="B6" s="33">
        <v>686233.12065028294</v>
      </c>
      <c r="C6" s="33">
        <v>70.189499999999796</v>
      </c>
      <c r="D6" s="33">
        <v>86316.167846372395</v>
      </c>
      <c r="E6" s="33">
        <v>6813.32230790005</v>
      </c>
      <c r="F6" s="33">
        <v>5904.9738142500501</v>
      </c>
      <c r="G6" s="33">
        <v>148.389107499999</v>
      </c>
      <c r="H6" s="33">
        <v>85034.042355277998</v>
      </c>
      <c r="I6" s="33">
        <v>0</v>
      </c>
      <c r="J6" s="33">
        <v>0</v>
      </c>
      <c r="K6" s="33">
        <v>0</v>
      </c>
      <c r="L6" s="33"/>
      <c r="M6" s="33" t="s">
        <v>4</v>
      </c>
      <c r="N6" s="33">
        <v>1690.47048473</v>
      </c>
      <c r="O6" s="33">
        <v>653.99195226799998</v>
      </c>
      <c r="P6" s="33">
        <v>288.895399365</v>
      </c>
      <c r="Q6" s="33">
        <v>3528.1377368399999</v>
      </c>
      <c r="R6" s="33">
        <v>7272.4386920899997</v>
      </c>
      <c r="S6" s="33">
        <v>686924.34597799997</v>
      </c>
      <c r="T6" s="33">
        <v>6006.5680948199997</v>
      </c>
      <c r="U6" s="33">
        <v>1389.20746029</v>
      </c>
      <c r="V6" s="33">
        <v>4789.96761066</v>
      </c>
      <c r="W6" s="33">
        <v>2045.3861754500001</v>
      </c>
      <c r="X6" s="33">
        <v>700.33982776899995</v>
      </c>
      <c r="Y6" s="33">
        <v>686.84867333</v>
      </c>
      <c r="Z6" s="33">
        <v>1256.8970869299999</v>
      </c>
      <c r="AA6" s="33">
        <v>15.5565556017</v>
      </c>
      <c r="AB6" s="33">
        <v>0</v>
      </c>
      <c r="AC6" s="33">
        <v>69.728758021800004</v>
      </c>
      <c r="AD6" s="33">
        <v>0</v>
      </c>
      <c r="AE6" s="33">
        <v>77270.706202000001</v>
      </c>
      <c r="AF6" s="33">
        <v>7898.7658576800004</v>
      </c>
      <c r="AG6" s="33">
        <v>85856.320733</v>
      </c>
      <c r="AH6" s="33">
        <v>0</v>
      </c>
      <c r="AI6" s="33">
        <v>3459.6596450000002</v>
      </c>
      <c r="AJ6" s="33">
        <v>0.16778508562200001</v>
      </c>
      <c r="AK6" s="33">
        <v>50773.1103611</v>
      </c>
      <c r="AL6" s="33">
        <v>3.3303139222999998</v>
      </c>
      <c r="AM6" s="33">
        <v>3.5287239172099998</v>
      </c>
      <c r="AN6" s="33">
        <v>2521.0108740000001</v>
      </c>
      <c r="AO6" s="33">
        <v>1.1024916765599999</v>
      </c>
      <c r="AP6" s="33">
        <v>0</v>
      </c>
      <c r="AQ6" s="33">
        <v>0.235279750594</v>
      </c>
      <c r="AR6" s="33">
        <v>6830.6693181999999</v>
      </c>
      <c r="AS6" s="33">
        <v>5911.7424505700001</v>
      </c>
      <c r="AT6" s="33">
        <v>918.92686762899996</v>
      </c>
      <c r="AU6" s="33">
        <v>1385.8741619699999</v>
      </c>
      <c r="AV6" s="33">
        <v>0</v>
      </c>
      <c r="AW6" s="33">
        <v>1.5253153866099999E-2</v>
      </c>
      <c r="AX6" s="33">
        <v>871.57937297199999</v>
      </c>
      <c r="AY6" s="33">
        <v>1.62446111929</v>
      </c>
      <c r="AZ6" s="33">
        <v>500.00343799799998</v>
      </c>
      <c r="BA6" s="33">
        <v>0.33556863781899998</v>
      </c>
      <c r="BB6" s="33">
        <v>7.9108182660599997</v>
      </c>
      <c r="BC6" s="33">
        <v>1977.61114355</v>
      </c>
      <c r="BD6" s="33">
        <v>3.88092116349</v>
      </c>
      <c r="BE6" s="33">
        <v>19.335452784400001</v>
      </c>
      <c r="BF6" s="33">
        <v>8.7378218620599996E-2</v>
      </c>
      <c r="BG6" s="33">
        <v>148.11498517499999</v>
      </c>
      <c r="BH6" s="33">
        <v>0</v>
      </c>
      <c r="BI6" s="33">
        <v>11.843832684600001</v>
      </c>
      <c r="BJ6" s="33">
        <v>11665.6745157</v>
      </c>
      <c r="BK6" s="33">
        <v>40.492425666800003</v>
      </c>
      <c r="BL6" s="33">
        <v>9429.3597679400009</v>
      </c>
      <c r="BM6" s="33">
        <v>86100.582151800001</v>
      </c>
      <c r="BN6" s="33">
        <v>9751.9708458099994</v>
      </c>
    </row>
    <row r="7" spans="1:66" x14ac:dyDescent="0.25">
      <c r="A7" s="16" t="s">
        <v>5</v>
      </c>
      <c r="B7" s="33">
        <v>235987.41130698501</v>
      </c>
      <c r="C7" s="33">
        <v>41.673155336934997</v>
      </c>
      <c r="D7" s="33">
        <v>17684.636101349399</v>
      </c>
      <c r="E7" s="33">
        <v>2051.9770195239698</v>
      </c>
      <c r="F7" s="33">
        <v>1943.3653598272599</v>
      </c>
      <c r="G7" s="33">
        <v>30.326244882465399</v>
      </c>
      <c r="H7" s="33">
        <v>22376.68828940612</v>
      </c>
      <c r="I7" s="33">
        <v>145.89629592237</v>
      </c>
      <c r="J7" s="33">
        <v>433.26705345582593</v>
      </c>
      <c r="K7" s="33">
        <v>303.48523614624702</v>
      </c>
      <c r="L7" s="33"/>
      <c r="M7" s="33" t="s">
        <v>5</v>
      </c>
      <c r="N7" s="33">
        <v>286.73294819099999</v>
      </c>
      <c r="O7" s="33">
        <v>146.58668756599999</v>
      </c>
      <c r="P7" s="33">
        <v>78.432349288400005</v>
      </c>
      <c r="Q7" s="33">
        <v>438.154338521</v>
      </c>
      <c r="R7" s="33">
        <v>2836.1481173000002</v>
      </c>
      <c r="S7" s="33">
        <v>235651.425674</v>
      </c>
      <c r="T7" s="33">
        <v>1787.0496169099999</v>
      </c>
      <c r="U7" s="33">
        <v>499.08531736999998</v>
      </c>
      <c r="V7" s="33">
        <v>790.79873034399998</v>
      </c>
      <c r="W7" s="33">
        <v>413.125872915</v>
      </c>
      <c r="X7" s="33">
        <v>303.3256232</v>
      </c>
      <c r="Y7" s="33">
        <v>140.50649328200001</v>
      </c>
      <c r="Z7" s="33">
        <v>437.30212112499999</v>
      </c>
      <c r="AA7" s="33">
        <v>3.0153671687500001</v>
      </c>
      <c r="AB7" s="33">
        <v>0</v>
      </c>
      <c r="AC7" s="33">
        <v>41.443515845199997</v>
      </c>
      <c r="AD7" s="33">
        <v>0</v>
      </c>
      <c r="AE7" s="33">
        <v>15806.9777851</v>
      </c>
      <c r="AF7" s="33">
        <v>1615.8222543100001</v>
      </c>
      <c r="AG7" s="33">
        <v>17563.3065327</v>
      </c>
      <c r="AH7" s="33">
        <v>0</v>
      </c>
      <c r="AI7" s="33">
        <v>1197.70189671</v>
      </c>
      <c r="AJ7" s="33">
        <v>5.3657686081699997E-2</v>
      </c>
      <c r="AK7" s="33">
        <v>13550.28889</v>
      </c>
      <c r="AL7" s="33">
        <v>1.1174437398099999</v>
      </c>
      <c r="AM7" s="33">
        <v>1.1573102507099999</v>
      </c>
      <c r="AN7" s="33">
        <v>902.59338355499995</v>
      </c>
      <c r="AO7" s="33">
        <v>0.37954754653099998</v>
      </c>
      <c r="AP7" s="33">
        <v>0</v>
      </c>
      <c r="AQ7" s="33">
        <v>8.0581142479199994E-2</v>
      </c>
      <c r="AR7" s="33">
        <v>2041.0247785199999</v>
      </c>
      <c r="AS7" s="33">
        <v>1932.7507706399999</v>
      </c>
      <c r="AT7" s="33">
        <v>108.27400788200001</v>
      </c>
      <c r="AU7" s="33">
        <v>410.59616990000001</v>
      </c>
      <c r="AV7" s="33">
        <v>0</v>
      </c>
      <c r="AW7" s="33">
        <v>4.8779510045900004E-3</v>
      </c>
      <c r="AX7" s="33">
        <v>251.641730607</v>
      </c>
      <c r="AY7" s="33">
        <v>0.519502329845</v>
      </c>
      <c r="AZ7" s="33">
        <v>154.38834574399999</v>
      </c>
      <c r="BA7" s="33">
        <v>0.10731515941</v>
      </c>
      <c r="BB7" s="33">
        <v>2.6213824405200001</v>
      </c>
      <c r="BC7" s="33">
        <v>610.39093797800001</v>
      </c>
      <c r="BD7" s="33">
        <v>1.1230931935599999</v>
      </c>
      <c r="BE7" s="33">
        <v>6.5488967659300004</v>
      </c>
      <c r="BF7" s="33">
        <v>2.8506145774E-2</v>
      </c>
      <c r="BG7" s="33">
        <v>30.130985555500001</v>
      </c>
      <c r="BH7" s="33">
        <v>0</v>
      </c>
      <c r="BI7" s="33">
        <v>5.3527384183500004</v>
      </c>
      <c r="BJ7" s="33">
        <v>2878.3092231700002</v>
      </c>
      <c r="BK7" s="33">
        <v>6.3739933609900001</v>
      </c>
      <c r="BL7" s="33">
        <v>1810.41917418</v>
      </c>
      <c r="BM7" s="33">
        <v>22453.614407000001</v>
      </c>
      <c r="BN7" s="33">
        <v>2966.08851701</v>
      </c>
    </row>
    <row r="8" spans="1:66" x14ac:dyDescent="0.25">
      <c r="A8" s="16" t="s">
        <v>6</v>
      </c>
      <c r="B8" s="33">
        <v>144633.63802269401</v>
      </c>
      <c r="C8" s="33">
        <v>19.8953259410433</v>
      </c>
      <c r="D8" s="33">
        <v>8295.7989076912399</v>
      </c>
      <c r="E8" s="33">
        <v>932.16271967170997</v>
      </c>
      <c r="F8" s="33">
        <v>879.46481153174705</v>
      </c>
      <c r="G8" s="33">
        <v>20.0810523513539</v>
      </c>
      <c r="H8" s="33">
        <v>11508.94832712955</v>
      </c>
      <c r="I8" s="33">
        <v>61.632111722886201</v>
      </c>
      <c r="J8" s="33">
        <v>241.3748504168467</v>
      </c>
      <c r="K8" s="33">
        <v>127.07109474004599</v>
      </c>
      <c r="L8" s="33"/>
      <c r="M8" s="33" t="s">
        <v>6</v>
      </c>
      <c r="N8" s="33">
        <v>137.44507693599999</v>
      </c>
      <c r="O8" s="33">
        <v>63.038917814000001</v>
      </c>
      <c r="P8" s="33">
        <v>37.766631750499997</v>
      </c>
      <c r="Q8" s="33">
        <v>247.32715182199999</v>
      </c>
      <c r="R8" s="33">
        <v>1469.0764066900001</v>
      </c>
      <c r="S8" s="33">
        <v>144635.55280999999</v>
      </c>
      <c r="T8" s="33">
        <v>878.04652058800002</v>
      </c>
      <c r="U8" s="33">
        <v>254.88200090800001</v>
      </c>
      <c r="V8" s="33">
        <v>415.630916173</v>
      </c>
      <c r="W8" s="33">
        <v>180.59038640599999</v>
      </c>
      <c r="X8" s="33">
        <v>128.275258565</v>
      </c>
      <c r="Y8" s="33">
        <v>66.302358817699997</v>
      </c>
      <c r="Z8" s="33">
        <v>232.59179939000001</v>
      </c>
      <c r="AA8" s="33">
        <v>1.30574548974</v>
      </c>
      <c r="AB8" s="33">
        <v>0</v>
      </c>
      <c r="AC8" s="33">
        <v>19.855015925099998</v>
      </c>
      <c r="AD8" s="33">
        <v>0</v>
      </c>
      <c r="AE8" s="33">
        <v>7459.01986717</v>
      </c>
      <c r="AF8" s="33">
        <v>762.47715601599998</v>
      </c>
      <c r="AG8" s="33">
        <v>8287.7993819999992</v>
      </c>
      <c r="AH8" s="33">
        <v>0</v>
      </c>
      <c r="AI8" s="33">
        <v>608.04126366800006</v>
      </c>
      <c r="AJ8" s="33">
        <v>6.7683757888400004E-2</v>
      </c>
      <c r="AK8" s="33">
        <v>7047.5279227700003</v>
      </c>
      <c r="AL8" s="33">
        <v>0.67930916516499995</v>
      </c>
      <c r="AM8" s="33">
        <v>1.2702407336999999</v>
      </c>
      <c r="AN8" s="33">
        <v>347.61508082699999</v>
      </c>
      <c r="AO8" s="33">
        <v>0.172751793184</v>
      </c>
      <c r="AP8" s="33">
        <v>0</v>
      </c>
      <c r="AQ8" s="33">
        <v>6.6494971477700004E-2</v>
      </c>
      <c r="AR8" s="33">
        <v>928.88377083099999</v>
      </c>
      <c r="AS8" s="33">
        <v>876.28545879900003</v>
      </c>
      <c r="AT8" s="33">
        <v>52.598312031200003</v>
      </c>
      <c r="AU8" s="33">
        <v>216.69403782000001</v>
      </c>
      <c r="AV8" s="33">
        <v>0</v>
      </c>
      <c r="AW8" s="33">
        <v>6.1530433153099999E-3</v>
      </c>
      <c r="AX8" s="33">
        <v>134.45878073399999</v>
      </c>
      <c r="AY8" s="33">
        <v>0.65530112049900002</v>
      </c>
      <c r="AZ8" s="33">
        <v>78.4987955048</v>
      </c>
      <c r="BA8" s="33">
        <v>0.13536765025899999</v>
      </c>
      <c r="BB8" s="33">
        <v>1.8056179290900001</v>
      </c>
      <c r="BC8" s="33">
        <v>304.95668281600001</v>
      </c>
      <c r="BD8" s="33">
        <v>0.652558514526</v>
      </c>
      <c r="BE8" s="33">
        <v>5.2140394076199996</v>
      </c>
      <c r="BF8" s="33">
        <v>3.2258649999699997E-2</v>
      </c>
      <c r="BG8" s="33">
        <v>20.072925643200001</v>
      </c>
      <c r="BH8" s="33">
        <v>0</v>
      </c>
      <c r="BI8" s="33">
        <v>2.8071535553200002</v>
      </c>
      <c r="BJ8" s="33">
        <v>1489.69131199</v>
      </c>
      <c r="BK8" s="33">
        <v>2.49304207548</v>
      </c>
      <c r="BL8" s="33">
        <v>957.61044392300005</v>
      </c>
      <c r="BM8" s="33">
        <v>11581.6319042</v>
      </c>
      <c r="BN8" s="33">
        <v>1539.71225731</v>
      </c>
    </row>
    <row r="9" spans="1:66" x14ac:dyDescent="0.25">
      <c r="A9" s="16" t="s">
        <v>7</v>
      </c>
      <c r="B9" s="33">
        <v>41750.263931248497</v>
      </c>
      <c r="C9" s="33">
        <v>6.6714302697779901</v>
      </c>
      <c r="D9" s="33">
        <v>2971.9979631319002</v>
      </c>
      <c r="E9" s="33">
        <v>288.22242668615502</v>
      </c>
      <c r="F9" s="33">
        <v>272.49983812916503</v>
      </c>
      <c r="G9" s="33">
        <v>5.3162635253629897</v>
      </c>
      <c r="H9" s="33">
        <v>3804.3088185030888</v>
      </c>
      <c r="I9" s="33">
        <v>22.1980636353139</v>
      </c>
      <c r="J9" s="33">
        <v>73.484635007921682</v>
      </c>
      <c r="K9" s="33">
        <v>38.470608026058798</v>
      </c>
      <c r="L9" s="33"/>
      <c r="M9" s="33" t="s">
        <v>7</v>
      </c>
      <c r="N9" s="33">
        <v>46.883295781999998</v>
      </c>
      <c r="O9" s="33">
        <v>22.536815045699999</v>
      </c>
      <c r="P9" s="33">
        <v>11.973460832800001</v>
      </c>
      <c r="Q9" s="33">
        <v>75.082960569899996</v>
      </c>
      <c r="R9" s="33">
        <v>455.11297298800002</v>
      </c>
      <c r="S9" s="33">
        <v>41939.818251800003</v>
      </c>
      <c r="T9" s="33">
        <v>276.48426697999997</v>
      </c>
      <c r="U9" s="33">
        <v>79.303264603100004</v>
      </c>
      <c r="V9" s="33">
        <v>162.58576516100001</v>
      </c>
      <c r="W9" s="33">
        <v>55.650174917999998</v>
      </c>
      <c r="X9" s="33">
        <v>38.594683671799999</v>
      </c>
      <c r="Y9" s="33">
        <v>23.814101401599999</v>
      </c>
      <c r="Z9" s="33">
        <v>74.1111308686</v>
      </c>
      <c r="AA9" s="33">
        <v>0.42415796947700002</v>
      </c>
      <c r="AB9" s="33">
        <v>0</v>
      </c>
      <c r="AC9" s="33">
        <v>6.6744101985800004</v>
      </c>
      <c r="AD9" s="33">
        <v>0</v>
      </c>
      <c r="AE9" s="33">
        <v>2679.0953307200002</v>
      </c>
      <c r="AF9" s="33">
        <v>273.86271907100001</v>
      </c>
      <c r="AG9" s="33">
        <v>2976.7721511899999</v>
      </c>
      <c r="AH9" s="33">
        <v>0</v>
      </c>
      <c r="AI9" s="33">
        <v>189.449628631</v>
      </c>
      <c r="AJ9" s="33">
        <v>1.16548404129E-2</v>
      </c>
      <c r="AK9" s="33">
        <v>2358.19565513</v>
      </c>
      <c r="AL9" s="33">
        <v>0.17253603289300001</v>
      </c>
      <c r="AM9" s="33">
        <v>0.23277537988399999</v>
      </c>
      <c r="AN9" s="33">
        <v>119.02624337899999</v>
      </c>
      <c r="AO9" s="33">
        <v>5.2902154466800001E-2</v>
      </c>
      <c r="AP9" s="33">
        <v>0</v>
      </c>
      <c r="AQ9" s="33">
        <v>1.40531958752E-2</v>
      </c>
      <c r="AR9" s="33">
        <v>287.18089664199999</v>
      </c>
      <c r="AS9" s="33">
        <v>271.47553665499998</v>
      </c>
      <c r="AT9" s="33">
        <v>15.7053599872</v>
      </c>
      <c r="AU9" s="33">
        <v>61.605048694600001</v>
      </c>
      <c r="AV9" s="33">
        <v>0</v>
      </c>
      <c r="AW9" s="33">
        <v>1.05952743928E-3</v>
      </c>
      <c r="AX9" s="33">
        <v>38.090988276899999</v>
      </c>
      <c r="AY9" s="33">
        <v>0.11283984744</v>
      </c>
      <c r="AZ9" s="33">
        <v>22.712294074500001</v>
      </c>
      <c r="BA9" s="33">
        <v>2.33096836919E-2</v>
      </c>
      <c r="BB9" s="33">
        <v>0.42553991743699998</v>
      </c>
      <c r="BC9" s="33">
        <v>89.292753407500001</v>
      </c>
      <c r="BD9" s="33">
        <v>0.174874751016</v>
      </c>
      <c r="BE9" s="33">
        <v>1.12595125581</v>
      </c>
      <c r="BF9" s="33">
        <v>5.8288339203100004E-3</v>
      </c>
      <c r="BG9" s="33">
        <v>5.3140396104400001</v>
      </c>
      <c r="BH9" s="33">
        <v>0</v>
      </c>
      <c r="BI9" s="33">
        <v>0.81728935041899997</v>
      </c>
      <c r="BJ9" s="33">
        <v>511.72627376600002</v>
      </c>
      <c r="BK9" s="33">
        <v>0.84817346715399999</v>
      </c>
      <c r="BL9" s="33">
        <v>299.509320414</v>
      </c>
      <c r="BM9" s="33">
        <v>3854.9772084000001</v>
      </c>
      <c r="BN9" s="33">
        <v>502.35915818699999</v>
      </c>
    </row>
    <row r="10" spans="1:66" x14ac:dyDescent="0.25">
      <c r="A10" s="16" t="s">
        <v>8</v>
      </c>
      <c r="B10" s="33">
        <v>10668.533411184</v>
      </c>
      <c r="C10" s="33">
        <v>3.2530262247560602</v>
      </c>
      <c r="D10" s="33">
        <v>1396.80354210425</v>
      </c>
      <c r="E10" s="33">
        <v>125.91834009618</v>
      </c>
      <c r="F10" s="33">
        <v>120.757681912949</v>
      </c>
      <c r="G10" s="33">
        <v>2.3384722502082602</v>
      </c>
      <c r="H10" s="33">
        <v>824.44091084394893</v>
      </c>
      <c r="I10" s="33">
        <v>9.9188867604500004</v>
      </c>
      <c r="J10" s="33">
        <v>18.30370998416889</v>
      </c>
      <c r="K10" s="33">
        <v>20.978252874045999</v>
      </c>
      <c r="L10" s="33"/>
      <c r="M10" s="33" t="s">
        <v>8</v>
      </c>
      <c r="N10" s="33">
        <v>15.650723021199999</v>
      </c>
      <c r="O10" s="33">
        <v>9.9245462207999999</v>
      </c>
      <c r="P10" s="33">
        <v>3.8234664021100002</v>
      </c>
      <c r="Q10" s="33">
        <v>18.6216521544</v>
      </c>
      <c r="R10" s="33">
        <v>79.146028208100006</v>
      </c>
      <c r="S10" s="33">
        <v>10721.490301100001</v>
      </c>
      <c r="T10" s="33">
        <v>75.114102900700004</v>
      </c>
      <c r="U10" s="33">
        <v>15.8595656928</v>
      </c>
      <c r="V10" s="33">
        <v>32.035901413700003</v>
      </c>
      <c r="W10" s="33">
        <v>27.4384497098</v>
      </c>
      <c r="X10" s="33">
        <v>20.898651715300002</v>
      </c>
      <c r="Y10" s="33">
        <v>11.0938004045</v>
      </c>
      <c r="Z10" s="33">
        <v>15.811082475999999</v>
      </c>
      <c r="AA10" s="33">
        <v>0.25309254256800001</v>
      </c>
      <c r="AB10" s="33">
        <v>0</v>
      </c>
      <c r="AC10" s="33">
        <v>3.2323643358299998</v>
      </c>
      <c r="AD10" s="33">
        <v>0</v>
      </c>
      <c r="AE10" s="33">
        <v>1248.05123475</v>
      </c>
      <c r="AF10" s="33">
        <v>127.57880961399999</v>
      </c>
      <c r="AG10" s="33">
        <v>1386.7238447699999</v>
      </c>
      <c r="AH10" s="33">
        <v>0</v>
      </c>
      <c r="AI10" s="33">
        <v>41.561576426000002</v>
      </c>
      <c r="AJ10" s="33">
        <v>2.5750138064499998E-3</v>
      </c>
      <c r="AK10" s="33">
        <v>497.35117182300002</v>
      </c>
      <c r="AL10" s="33">
        <v>7.3993003632099999E-2</v>
      </c>
      <c r="AM10" s="33">
        <v>6.4387563727399996E-2</v>
      </c>
      <c r="AN10" s="33">
        <v>74.645549694899998</v>
      </c>
      <c r="AO10" s="33">
        <v>2.7922837127999998E-2</v>
      </c>
      <c r="AP10" s="33">
        <v>0</v>
      </c>
      <c r="AQ10" s="33">
        <v>5.5067286165400003E-3</v>
      </c>
      <c r="AR10" s="33">
        <v>125.069256888</v>
      </c>
      <c r="AS10" s="33">
        <v>119.927738785</v>
      </c>
      <c r="AT10" s="33">
        <v>5.1415181027000001</v>
      </c>
      <c r="AU10" s="33">
        <v>15.4048825763</v>
      </c>
      <c r="AV10" s="33">
        <v>0</v>
      </c>
      <c r="AW10" s="33">
        <v>2.34095250693E-4</v>
      </c>
      <c r="AX10" s="33">
        <v>7.7579327259599999</v>
      </c>
      <c r="AY10" s="33">
        <v>2.4930785892600001E-2</v>
      </c>
      <c r="AZ10" s="33">
        <v>7.40594807013</v>
      </c>
      <c r="BA10" s="33">
        <v>5.1500322425999997E-3</v>
      </c>
      <c r="BB10" s="33">
        <v>0.16386042538199999</v>
      </c>
      <c r="BC10" s="33">
        <v>29.279841046800001</v>
      </c>
      <c r="BD10" s="33">
        <v>3.4728191052500003E-2</v>
      </c>
      <c r="BE10" s="33">
        <v>0.43360504196999999</v>
      </c>
      <c r="BF10" s="33">
        <v>1.5406659060699999E-3</v>
      </c>
      <c r="BG10" s="33">
        <v>2.32253843703</v>
      </c>
      <c r="BH10" s="33">
        <v>0</v>
      </c>
      <c r="BI10" s="33">
        <v>0.321677452074</v>
      </c>
      <c r="BJ10" s="33">
        <v>96.906023600500006</v>
      </c>
      <c r="BK10" s="33">
        <v>0.60608965955100003</v>
      </c>
      <c r="BL10" s="33">
        <v>72.160423144099994</v>
      </c>
      <c r="BM10" s="33">
        <v>830.548473575</v>
      </c>
      <c r="BN10" s="33">
        <v>93.332192441499998</v>
      </c>
    </row>
    <row r="11" spans="1:66" x14ac:dyDescent="0.25">
      <c r="A11" s="16" t="s">
        <v>9</v>
      </c>
      <c r="B11" s="33">
        <v>988871.93189939496</v>
      </c>
      <c r="C11" s="33">
        <v>158.78475850837199</v>
      </c>
      <c r="D11" s="33">
        <v>66372.344385952296</v>
      </c>
      <c r="E11" s="33">
        <v>6864.4842153070704</v>
      </c>
      <c r="F11" s="33">
        <v>6490.3353694119896</v>
      </c>
      <c r="G11" s="33">
        <v>118.12598446603199</v>
      </c>
      <c r="H11" s="33">
        <v>105554.78293453017</v>
      </c>
      <c r="I11" s="33">
        <v>483.01177995276498</v>
      </c>
      <c r="J11" s="33">
        <v>1890.128566467341</v>
      </c>
      <c r="K11" s="33">
        <v>938.30770006062505</v>
      </c>
      <c r="L11" s="33"/>
      <c r="M11" s="33" t="s">
        <v>9</v>
      </c>
      <c r="N11" s="33">
        <v>1177.4408417699999</v>
      </c>
      <c r="O11" s="33">
        <v>486.60241251899998</v>
      </c>
      <c r="P11" s="33">
        <v>293.47958524500001</v>
      </c>
      <c r="Q11" s="33">
        <v>1922.8319766899999</v>
      </c>
      <c r="R11" s="33">
        <v>10911.501995799999</v>
      </c>
      <c r="S11" s="33">
        <v>991835.70885699999</v>
      </c>
      <c r="T11" s="33">
        <v>6693.11159933</v>
      </c>
      <c r="U11" s="33">
        <v>1906.21920991</v>
      </c>
      <c r="V11" s="33">
        <v>5628.4853224300005</v>
      </c>
      <c r="W11" s="33">
        <v>1390.59819487</v>
      </c>
      <c r="X11" s="33">
        <v>937.93946731699998</v>
      </c>
      <c r="Y11" s="33">
        <v>531.496838862</v>
      </c>
      <c r="Z11" s="33">
        <v>2016.4466649999999</v>
      </c>
      <c r="AA11" s="33">
        <v>10.986051144299999</v>
      </c>
      <c r="AB11" s="33">
        <v>0</v>
      </c>
      <c r="AC11" s="33">
        <v>158.673993346</v>
      </c>
      <c r="AD11" s="33">
        <v>0</v>
      </c>
      <c r="AE11" s="33">
        <v>59793.453607000003</v>
      </c>
      <c r="AF11" s="33">
        <v>6112.2288114599996</v>
      </c>
      <c r="AG11" s="33">
        <v>66437.179257299998</v>
      </c>
      <c r="AH11" s="33">
        <v>0</v>
      </c>
      <c r="AI11" s="33">
        <v>4586.38336781</v>
      </c>
      <c r="AJ11" s="33">
        <v>0.14458455076999999</v>
      </c>
      <c r="AK11" s="33">
        <v>66737.731139099997</v>
      </c>
      <c r="AL11" s="33">
        <v>3.5266005003399998</v>
      </c>
      <c r="AM11" s="33">
        <v>3.2188343493299998</v>
      </c>
      <c r="AN11" s="33">
        <v>2902.9077112199998</v>
      </c>
      <c r="AO11" s="33">
        <v>1.22766991396</v>
      </c>
      <c r="AP11" s="33">
        <v>0</v>
      </c>
      <c r="AQ11" s="33">
        <v>0.23573031858999999</v>
      </c>
      <c r="AR11" s="33">
        <v>6838.2094941699997</v>
      </c>
      <c r="AS11" s="33">
        <v>6464.5932856199997</v>
      </c>
      <c r="AT11" s="33">
        <v>373.616208546</v>
      </c>
      <c r="AU11" s="33">
        <v>1438.7236655700001</v>
      </c>
      <c r="AV11" s="33">
        <v>0</v>
      </c>
      <c r="AW11" s="33">
        <v>1.31440507195E-2</v>
      </c>
      <c r="AX11" s="33">
        <v>896.00533494299998</v>
      </c>
      <c r="AY11" s="33">
        <v>1.3998403962799999</v>
      </c>
      <c r="AZ11" s="33">
        <v>528.65869750900004</v>
      </c>
      <c r="BA11" s="33">
        <v>0.28916919195099999</v>
      </c>
      <c r="BB11" s="33">
        <v>8.1591733570299994</v>
      </c>
      <c r="BC11" s="33">
        <v>2095.32868147</v>
      </c>
      <c r="BD11" s="33">
        <v>3.94711166014</v>
      </c>
      <c r="BE11" s="33">
        <v>19.474054007700001</v>
      </c>
      <c r="BF11" s="33">
        <v>7.8771223774599997E-2</v>
      </c>
      <c r="BG11" s="33">
        <v>118.198340539</v>
      </c>
      <c r="BH11" s="33">
        <v>0</v>
      </c>
      <c r="BI11" s="33">
        <v>21.219013997600001</v>
      </c>
      <c r="BJ11" s="33">
        <v>14737.816782600001</v>
      </c>
      <c r="BK11" s="33">
        <v>21.428829216499999</v>
      </c>
      <c r="BL11" s="33">
        <v>7648.0613576599999</v>
      </c>
      <c r="BM11" s="33">
        <v>107140.271863</v>
      </c>
      <c r="BN11" s="33">
        <v>13385.1086872</v>
      </c>
    </row>
    <row r="12" spans="1:66" x14ac:dyDescent="0.25">
      <c r="A12" s="16" t="s">
        <v>10</v>
      </c>
      <c r="B12" s="33">
        <v>413372.17553213902</v>
      </c>
      <c r="C12" s="33">
        <v>68.119397908310503</v>
      </c>
      <c r="D12" s="33">
        <v>27969.357725698799</v>
      </c>
      <c r="E12" s="33">
        <v>3207.2436952593798</v>
      </c>
      <c r="F12" s="33">
        <v>3033.3856998255001</v>
      </c>
      <c r="G12" s="33">
        <v>54.050986143317097</v>
      </c>
      <c r="H12" s="33">
        <v>39918.981325521068</v>
      </c>
      <c r="I12" s="33">
        <v>208.920332556989</v>
      </c>
      <c r="J12" s="33">
        <v>775.25693550956385</v>
      </c>
      <c r="K12" s="33">
        <v>435.26074925880499</v>
      </c>
      <c r="L12" s="33"/>
      <c r="M12" s="33" t="s">
        <v>10</v>
      </c>
      <c r="N12" s="33">
        <v>469.537351118</v>
      </c>
      <c r="O12" s="33">
        <v>211.31231409399999</v>
      </c>
      <c r="P12" s="33">
        <v>123.35283046000001</v>
      </c>
      <c r="Q12" s="33">
        <v>790.10114245</v>
      </c>
      <c r="R12" s="33">
        <v>4480.30505601</v>
      </c>
      <c r="S12" s="33">
        <v>413612.69440799998</v>
      </c>
      <c r="T12" s="33">
        <v>2800.4289281299998</v>
      </c>
      <c r="U12" s="33">
        <v>786.71263041300006</v>
      </c>
      <c r="V12" s="33">
        <v>1822.8216790700001</v>
      </c>
      <c r="W12" s="33">
        <v>619.798023919</v>
      </c>
      <c r="X12" s="33">
        <v>436.19912036300002</v>
      </c>
      <c r="Y12" s="33">
        <v>222.82100768399999</v>
      </c>
      <c r="Z12" s="33">
        <v>773.43320928599996</v>
      </c>
      <c r="AA12" s="33">
        <v>4.7855030376499998</v>
      </c>
      <c r="AB12" s="33">
        <v>0</v>
      </c>
      <c r="AC12" s="33">
        <v>67.855031873900003</v>
      </c>
      <c r="AD12" s="33">
        <v>0</v>
      </c>
      <c r="AE12" s="33">
        <v>25067.3548324</v>
      </c>
      <c r="AF12" s="33">
        <v>2562.4389199500001</v>
      </c>
      <c r="AG12" s="33">
        <v>27852.61476</v>
      </c>
      <c r="AH12" s="33">
        <v>0</v>
      </c>
      <c r="AI12" s="33">
        <v>1894.9382941599999</v>
      </c>
      <c r="AJ12" s="33">
        <v>0.12991132599300001</v>
      </c>
      <c r="AK12" s="33">
        <v>24774.6178865</v>
      </c>
      <c r="AL12" s="33">
        <v>1.9258416053</v>
      </c>
      <c r="AM12" s="33">
        <v>2.5981618643400002</v>
      </c>
      <c r="AN12" s="33">
        <v>1337.01207017</v>
      </c>
      <c r="AO12" s="33">
        <v>0.59172976206600003</v>
      </c>
      <c r="AP12" s="33">
        <v>0</v>
      </c>
      <c r="AQ12" s="33">
        <v>0.157297685952</v>
      </c>
      <c r="AR12" s="33">
        <v>3192.1207051599999</v>
      </c>
      <c r="AS12" s="33">
        <v>3018.6668607699999</v>
      </c>
      <c r="AT12" s="33">
        <v>173.453844398</v>
      </c>
      <c r="AU12" s="33">
        <v>677.66206285400006</v>
      </c>
      <c r="AV12" s="33">
        <v>0</v>
      </c>
      <c r="AW12" s="33">
        <v>1.18100891789E-2</v>
      </c>
      <c r="AX12" s="33">
        <v>417.74367316500002</v>
      </c>
      <c r="AY12" s="33">
        <v>1.2577767</v>
      </c>
      <c r="AZ12" s="33">
        <v>251.00183897299999</v>
      </c>
      <c r="BA12" s="33">
        <v>0.25982231169499997</v>
      </c>
      <c r="BB12" s="33">
        <v>4.7457837059700001</v>
      </c>
      <c r="BC12" s="33">
        <v>986.65785435199996</v>
      </c>
      <c r="BD12" s="33">
        <v>1.91977389375</v>
      </c>
      <c r="BE12" s="33">
        <v>12.589089681600001</v>
      </c>
      <c r="BF12" s="33">
        <v>6.5040404896499995E-2</v>
      </c>
      <c r="BG12" s="33">
        <v>53.807647983599999</v>
      </c>
      <c r="BH12" s="33">
        <v>0</v>
      </c>
      <c r="BI12" s="33">
        <v>8.9584118670699997</v>
      </c>
      <c r="BJ12" s="33">
        <v>5357.7959551200001</v>
      </c>
      <c r="BK12" s="33">
        <v>9.6830121726599998</v>
      </c>
      <c r="BL12" s="33">
        <v>3096.33472519</v>
      </c>
      <c r="BM12" s="33">
        <v>40269.5219201</v>
      </c>
      <c r="BN12" s="33">
        <v>5128.69390208</v>
      </c>
    </row>
    <row r="13" spans="1:66" x14ac:dyDescent="0.25">
      <c r="A13" s="16" t="s">
        <v>12</v>
      </c>
      <c r="B13" s="33">
        <v>85239.129395678901</v>
      </c>
      <c r="C13" s="33">
        <v>19.0373872046817</v>
      </c>
      <c r="D13" s="33">
        <v>8762.5007063397807</v>
      </c>
      <c r="E13" s="33">
        <v>955.54088378108997</v>
      </c>
      <c r="F13" s="33">
        <v>905.25868551975805</v>
      </c>
      <c r="G13" s="33">
        <v>13.723352140169499</v>
      </c>
      <c r="H13" s="33">
        <v>13587.716581943398</v>
      </c>
      <c r="I13" s="33">
        <v>74.874246326056905</v>
      </c>
      <c r="J13" s="33">
        <v>208.4632633234869</v>
      </c>
      <c r="K13" s="33">
        <v>151.017127281315</v>
      </c>
      <c r="L13" s="33"/>
      <c r="M13" s="33" t="s">
        <v>12</v>
      </c>
      <c r="N13" s="33">
        <v>148.819564208</v>
      </c>
      <c r="O13" s="33">
        <v>75.288373924799998</v>
      </c>
      <c r="P13" s="33">
        <v>46.488547767900002</v>
      </c>
      <c r="Q13" s="33">
        <v>211.43503098100001</v>
      </c>
      <c r="R13" s="33">
        <v>1901.78357723</v>
      </c>
      <c r="S13" s="33">
        <v>85569.518762799999</v>
      </c>
      <c r="T13" s="33">
        <v>1114.16564021</v>
      </c>
      <c r="U13" s="33">
        <v>328.22237912499997</v>
      </c>
      <c r="V13" s="33">
        <v>466.51415835099999</v>
      </c>
      <c r="W13" s="33">
        <v>208.03199524600001</v>
      </c>
      <c r="X13" s="33">
        <v>151.18904027599999</v>
      </c>
      <c r="Y13" s="33">
        <v>69.810210478599998</v>
      </c>
      <c r="Z13" s="33">
        <v>246.14258773399999</v>
      </c>
      <c r="AA13" s="33">
        <v>1.2662041045500001</v>
      </c>
      <c r="AB13" s="33">
        <v>0</v>
      </c>
      <c r="AC13" s="33">
        <v>18.991607671099999</v>
      </c>
      <c r="AD13" s="33">
        <v>0</v>
      </c>
      <c r="AE13" s="33">
        <v>7853.6617973800003</v>
      </c>
      <c r="AF13" s="33">
        <v>802.81919257499999</v>
      </c>
      <c r="AG13" s="33">
        <v>8726.2912004400005</v>
      </c>
      <c r="AH13" s="33">
        <v>0</v>
      </c>
      <c r="AI13" s="33">
        <v>767.06278536900004</v>
      </c>
      <c r="AJ13" s="33">
        <v>1.8090785459399999E-2</v>
      </c>
      <c r="AK13" s="33">
        <v>8167.2916390099999</v>
      </c>
      <c r="AL13" s="33">
        <v>0.49257557598500001</v>
      </c>
      <c r="AM13" s="33">
        <v>0.419517450465</v>
      </c>
      <c r="AN13" s="33">
        <v>427.80071220299999</v>
      </c>
      <c r="AO13" s="33">
        <v>0.176253721788</v>
      </c>
      <c r="AP13" s="33">
        <v>0</v>
      </c>
      <c r="AQ13" s="33">
        <v>3.2604094258600003E-2</v>
      </c>
      <c r="AR13" s="33">
        <v>953.13305870199997</v>
      </c>
      <c r="AS13" s="33">
        <v>902.80160905900004</v>
      </c>
      <c r="AT13" s="33">
        <v>50.331449642599999</v>
      </c>
      <c r="AU13" s="33">
        <v>188.90008172500001</v>
      </c>
      <c r="AV13" s="33">
        <v>0</v>
      </c>
      <c r="AW13" s="33">
        <v>1.6446132939799999E-3</v>
      </c>
      <c r="AX13" s="33">
        <v>115.857089481</v>
      </c>
      <c r="AY13" s="33">
        <v>0.17515063898800001</v>
      </c>
      <c r="AZ13" s="33">
        <v>71.177052243999995</v>
      </c>
      <c r="BA13" s="33">
        <v>3.6181464317599998E-2</v>
      </c>
      <c r="BB13" s="33">
        <v>1.12269409073</v>
      </c>
      <c r="BC13" s="33">
        <v>282.29410833499998</v>
      </c>
      <c r="BD13" s="33">
        <v>0.50842208215499995</v>
      </c>
      <c r="BE13" s="33">
        <v>2.6840127051299998</v>
      </c>
      <c r="BF13" s="33">
        <v>1.01831795279E-2</v>
      </c>
      <c r="BG13" s="33">
        <v>13.678814827</v>
      </c>
      <c r="BH13" s="33">
        <v>0</v>
      </c>
      <c r="BI13" s="33">
        <v>1.87884891155</v>
      </c>
      <c r="BJ13" s="33">
        <v>1848.94888909</v>
      </c>
      <c r="BK13" s="33">
        <v>2.8468304076000002</v>
      </c>
      <c r="BL13" s="33">
        <v>1025.8656847499999</v>
      </c>
      <c r="BM13" s="33">
        <v>13711.578875900001</v>
      </c>
      <c r="BN13" s="33">
        <v>1917.2920236699999</v>
      </c>
    </row>
    <row r="14" spans="1:66" x14ac:dyDescent="0.25">
      <c r="A14" s="16" t="s">
        <v>13</v>
      </c>
      <c r="B14" s="33">
        <v>519903.50369964901</v>
      </c>
      <c r="C14" s="33">
        <v>118.97813797512801</v>
      </c>
      <c r="D14" s="33">
        <v>53803.558859191398</v>
      </c>
      <c r="E14" s="33">
        <v>4926.2740741029602</v>
      </c>
      <c r="F14" s="33">
        <v>4691.5451691754797</v>
      </c>
      <c r="G14" s="33">
        <v>97.478176341632604</v>
      </c>
      <c r="H14" s="33">
        <v>48242.822314861085</v>
      </c>
      <c r="I14" s="33">
        <v>379.34566244433898</v>
      </c>
      <c r="J14" s="33">
        <v>935.87110276830242</v>
      </c>
      <c r="K14" s="33">
        <v>770.76303771611504</v>
      </c>
      <c r="L14" s="33"/>
      <c r="M14" s="33" t="s">
        <v>13</v>
      </c>
      <c r="N14" s="33">
        <v>680.26790456000003</v>
      </c>
      <c r="O14" s="33">
        <v>382.939305542</v>
      </c>
      <c r="P14" s="33">
        <v>183.17967976400001</v>
      </c>
      <c r="Q14" s="33">
        <v>957.29798389600001</v>
      </c>
      <c r="R14" s="33">
        <v>5985.5320860399997</v>
      </c>
      <c r="S14" s="33">
        <v>520099.23995999998</v>
      </c>
      <c r="T14" s="33">
        <v>4056.9531382800001</v>
      </c>
      <c r="U14" s="33">
        <v>1075.16352385</v>
      </c>
      <c r="V14" s="33">
        <v>1700.82332262</v>
      </c>
      <c r="W14" s="33">
        <v>1034.8528783300001</v>
      </c>
      <c r="X14" s="33">
        <v>770.85509606899996</v>
      </c>
      <c r="Y14" s="33">
        <v>427.09518471299998</v>
      </c>
      <c r="Z14" s="33">
        <v>916.45835477399999</v>
      </c>
      <c r="AA14" s="33">
        <v>8.0370071517599992</v>
      </c>
      <c r="AB14" s="33">
        <v>0</v>
      </c>
      <c r="AC14" s="33">
        <v>118.163494683</v>
      </c>
      <c r="AD14" s="33">
        <v>0</v>
      </c>
      <c r="AE14" s="33">
        <v>48048.1951319</v>
      </c>
      <c r="AF14" s="33">
        <v>4911.5993422700003</v>
      </c>
      <c r="AG14" s="33">
        <v>53386.8896589</v>
      </c>
      <c r="AH14" s="33">
        <v>0</v>
      </c>
      <c r="AI14" s="33">
        <v>2608.6379369800002</v>
      </c>
      <c r="AJ14" s="33">
        <v>0.23304376618799999</v>
      </c>
      <c r="AK14" s="33">
        <v>29079.61724</v>
      </c>
      <c r="AL14" s="33">
        <v>3.2839378633899998</v>
      </c>
      <c r="AM14" s="33">
        <v>4.7021069259299999</v>
      </c>
      <c r="AN14" s="33">
        <v>2437.0391278699999</v>
      </c>
      <c r="AO14" s="33">
        <v>1.0182344458999999</v>
      </c>
      <c r="AP14" s="33">
        <v>0</v>
      </c>
      <c r="AQ14" s="33">
        <v>0.28984438839900001</v>
      </c>
      <c r="AR14" s="33">
        <v>4889.37569085</v>
      </c>
      <c r="AS14" s="33">
        <v>4655.5774884100001</v>
      </c>
      <c r="AT14" s="33">
        <v>233.79820244199999</v>
      </c>
      <c r="AU14" s="33">
        <v>839.24925488199995</v>
      </c>
      <c r="AV14" s="33">
        <v>0</v>
      </c>
      <c r="AW14" s="33">
        <v>2.11857260171E-2</v>
      </c>
      <c r="AX14" s="33">
        <v>479.66570032599998</v>
      </c>
      <c r="AY14" s="33">
        <v>2.2562843464100002</v>
      </c>
      <c r="AZ14" s="33">
        <v>344.91046033499998</v>
      </c>
      <c r="BA14" s="33">
        <v>0.46608755811699998</v>
      </c>
      <c r="BB14" s="33">
        <v>8.0705459640499999</v>
      </c>
      <c r="BC14" s="33">
        <v>1348.5209607500001</v>
      </c>
      <c r="BD14" s="33">
        <v>2.2901255872799999</v>
      </c>
      <c r="BE14" s="33">
        <v>22.697598937999999</v>
      </c>
      <c r="BF14" s="33">
        <v>0.11748060520799999</v>
      </c>
      <c r="BG14" s="33">
        <v>96.823131359499996</v>
      </c>
      <c r="BH14" s="33">
        <v>0</v>
      </c>
      <c r="BI14" s="33">
        <v>11.8785355066</v>
      </c>
      <c r="BJ14" s="33">
        <v>6167.9943661699999</v>
      </c>
      <c r="BK14" s="33">
        <v>18.2928513791</v>
      </c>
      <c r="BL14" s="33">
        <v>3976.3091820899999</v>
      </c>
      <c r="BM14" s="33">
        <v>48586.984084600001</v>
      </c>
      <c r="BN14" s="33">
        <v>6302.0081100500001</v>
      </c>
    </row>
    <row r="15" spans="1:66" x14ac:dyDescent="0.25">
      <c r="A15" s="16" t="s">
        <v>14</v>
      </c>
      <c r="B15" s="33">
        <v>280106.22199432802</v>
      </c>
      <c r="C15" s="33">
        <v>64.649431395104003</v>
      </c>
      <c r="D15" s="33">
        <v>29657.441605757602</v>
      </c>
      <c r="E15" s="33">
        <v>2618.9220252321702</v>
      </c>
      <c r="F15" s="33">
        <v>2493.0315002132602</v>
      </c>
      <c r="G15" s="33">
        <v>57.865569184697698</v>
      </c>
      <c r="H15" s="33">
        <v>28060.742724708798</v>
      </c>
      <c r="I15" s="33">
        <v>201.231566136835</v>
      </c>
      <c r="J15" s="33">
        <v>539.36087239646758</v>
      </c>
      <c r="K15" s="33">
        <v>399.93226646473698</v>
      </c>
      <c r="L15" s="33"/>
      <c r="M15" s="33" t="s">
        <v>14</v>
      </c>
      <c r="N15" s="33">
        <v>378.517251735</v>
      </c>
      <c r="O15" s="33">
        <v>204.46837908699999</v>
      </c>
      <c r="P15" s="33">
        <v>101.267289957</v>
      </c>
      <c r="Q15" s="33">
        <v>555.40935667099995</v>
      </c>
      <c r="R15" s="33">
        <v>3390.9389960499998</v>
      </c>
      <c r="S15" s="33">
        <v>280843.895601</v>
      </c>
      <c r="T15" s="33">
        <v>2256.6342938600001</v>
      </c>
      <c r="U15" s="33">
        <v>605.91683968799998</v>
      </c>
      <c r="V15" s="33">
        <v>1083.51754026</v>
      </c>
      <c r="W15" s="33">
        <v>548.13043319400003</v>
      </c>
      <c r="X15" s="33">
        <v>401.33508729800002</v>
      </c>
      <c r="Y15" s="33">
        <v>235.96948320800001</v>
      </c>
      <c r="Z15" s="33">
        <v>532.20588231199997</v>
      </c>
      <c r="AA15" s="33">
        <v>4.3077790082599998</v>
      </c>
      <c r="AB15" s="33">
        <v>0</v>
      </c>
      <c r="AC15" s="33">
        <v>64.308801446900006</v>
      </c>
      <c r="AD15" s="33">
        <v>0</v>
      </c>
      <c r="AE15" s="33">
        <v>26546.579879699999</v>
      </c>
      <c r="AF15" s="33">
        <v>2713.65103413</v>
      </c>
      <c r="AG15" s="33">
        <v>29496.200397100001</v>
      </c>
      <c r="AH15" s="33">
        <v>0</v>
      </c>
      <c r="AI15" s="33">
        <v>1466.49621217</v>
      </c>
      <c r="AJ15" s="33">
        <v>0.17006768692099999</v>
      </c>
      <c r="AK15" s="33">
        <v>17079.575239900001</v>
      </c>
      <c r="AL15" s="33">
        <v>1.94345450917</v>
      </c>
      <c r="AM15" s="33">
        <v>3.3033597962900001</v>
      </c>
      <c r="AN15" s="33">
        <v>1260.4988582999999</v>
      </c>
      <c r="AO15" s="33">
        <v>0.54976445333599999</v>
      </c>
      <c r="AP15" s="33">
        <v>0</v>
      </c>
      <c r="AQ15" s="33">
        <v>0.18777083071299999</v>
      </c>
      <c r="AR15" s="33">
        <v>2602.3004466100001</v>
      </c>
      <c r="AS15" s="33">
        <v>2476.7384313100001</v>
      </c>
      <c r="AT15" s="33">
        <v>125.5620153</v>
      </c>
      <c r="AU15" s="33">
        <v>462.91317129399999</v>
      </c>
      <c r="AV15" s="33">
        <v>0</v>
      </c>
      <c r="AW15" s="33">
        <v>1.54606848832E-2</v>
      </c>
      <c r="AX15" s="33">
        <v>264.23348989499999</v>
      </c>
      <c r="AY15" s="33">
        <v>1.64656564309</v>
      </c>
      <c r="AZ15" s="33">
        <v>189.12379224200001</v>
      </c>
      <c r="BA15" s="33">
        <v>0.340135407045</v>
      </c>
      <c r="BB15" s="33">
        <v>4.9695757324000001</v>
      </c>
      <c r="BC15" s="33">
        <v>733.78396812100004</v>
      </c>
      <c r="BD15" s="33">
        <v>1.31622133159</v>
      </c>
      <c r="BE15" s="33">
        <v>14.572857856100001</v>
      </c>
      <c r="BF15" s="33">
        <v>8.3234587531800006E-2</v>
      </c>
      <c r="BG15" s="33">
        <v>57.585760872100003</v>
      </c>
      <c r="BH15" s="33">
        <v>0</v>
      </c>
      <c r="BI15" s="33">
        <v>6.5576793961300002</v>
      </c>
      <c r="BJ15" s="33">
        <v>3660.9433080700001</v>
      </c>
      <c r="BK15" s="33">
        <v>9.6548642373700009</v>
      </c>
      <c r="BL15" s="33">
        <v>2275.3947598999998</v>
      </c>
      <c r="BM15" s="33">
        <v>28335.7797293</v>
      </c>
      <c r="BN15" s="33">
        <v>3658.3078850299999</v>
      </c>
    </row>
    <row r="16" spans="1:66" x14ac:dyDescent="0.25">
      <c r="A16" s="16" t="s">
        <v>15</v>
      </c>
      <c r="B16" s="33">
        <v>184521.44324894901</v>
      </c>
      <c r="C16" s="33">
        <v>61.577066570040699</v>
      </c>
      <c r="D16" s="33">
        <v>33804.143152078999</v>
      </c>
      <c r="E16" s="33">
        <v>2714.0536458425699</v>
      </c>
      <c r="F16" s="33">
        <v>2607.0314434531101</v>
      </c>
      <c r="G16" s="33">
        <v>46.710861412507803</v>
      </c>
      <c r="H16" s="33">
        <v>19132.022675700158</v>
      </c>
      <c r="I16" s="33">
        <v>199.294592033946</v>
      </c>
      <c r="J16" s="33">
        <v>336.25195127721702</v>
      </c>
      <c r="K16" s="33">
        <v>416.30541751264701</v>
      </c>
      <c r="L16" s="33"/>
      <c r="M16" s="33" t="s">
        <v>15</v>
      </c>
      <c r="N16" s="33">
        <v>312.60053929100002</v>
      </c>
      <c r="O16" s="33">
        <v>199.84240946400001</v>
      </c>
      <c r="P16" s="33">
        <v>87.587317058500005</v>
      </c>
      <c r="Q16" s="33">
        <v>342.75229736300003</v>
      </c>
      <c r="R16" s="33">
        <v>2371.90311522</v>
      </c>
      <c r="S16" s="33">
        <v>185420.23335699999</v>
      </c>
      <c r="T16" s="33">
        <v>1851.14771939</v>
      </c>
      <c r="U16" s="33">
        <v>444.68682648700002</v>
      </c>
      <c r="V16" s="33">
        <v>583.87358231300004</v>
      </c>
      <c r="W16" s="33">
        <v>545.71660285300004</v>
      </c>
      <c r="X16" s="33">
        <v>415.31901869400002</v>
      </c>
      <c r="Y16" s="33">
        <v>268.83518071999998</v>
      </c>
      <c r="Z16" s="33">
        <v>346.64568020500002</v>
      </c>
      <c r="AA16" s="33">
        <v>4.6154135159400003</v>
      </c>
      <c r="AB16" s="33">
        <v>0</v>
      </c>
      <c r="AC16" s="33">
        <v>61.323784115599999</v>
      </c>
      <c r="AD16" s="33">
        <v>0</v>
      </c>
      <c r="AE16" s="33">
        <v>30243.9515766</v>
      </c>
      <c r="AF16" s="33">
        <v>3091.6013176400002</v>
      </c>
      <c r="AG16" s="33">
        <v>33604.388075000003</v>
      </c>
      <c r="AH16" s="33">
        <v>0</v>
      </c>
      <c r="AI16" s="33">
        <v>1102.4075003600001</v>
      </c>
      <c r="AJ16" s="33">
        <v>6.53867821337E-2</v>
      </c>
      <c r="AK16" s="33">
        <v>11292.2400395</v>
      </c>
      <c r="AL16" s="33">
        <v>1.6626755099599999</v>
      </c>
      <c r="AM16" s="33">
        <v>1.5774978525900001</v>
      </c>
      <c r="AN16" s="33">
        <v>1657.9038440899999</v>
      </c>
      <c r="AO16" s="33">
        <v>0.61800285741100003</v>
      </c>
      <c r="AP16" s="33">
        <v>0</v>
      </c>
      <c r="AQ16" s="33">
        <v>0.12918311292599999</v>
      </c>
      <c r="AR16" s="33">
        <v>2695.7151818500001</v>
      </c>
      <c r="AS16" s="33">
        <v>2589.1228652</v>
      </c>
      <c r="AT16" s="33">
        <v>106.59231665</v>
      </c>
      <c r="AU16" s="33">
        <v>306.72858135899997</v>
      </c>
      <c r="AV16" s="33">
        <v>0</v>
      </c>
      <c r="AW16" s="33">
        <v>5.9442703527900001E-3</v>
      </c>
      <c r="AX16" s="33">
        <v>146.34587067699999</v>
      </c>
      <c r="AY16" s="33">
        <v>0.63306294283999998</v>
      </c>
      <c r="AZ16" s="33">
        <v>154.85207707399999</v>
      </c>
      <c r="BA16" s="33">
        <v>0.130773518191</v>
      </c>
      <c r="BB16" s="33">
        <v>3.71783563893</v>
      </c>
      <c r="BC16" s="33">
        <v>610.67712613200001</v>
      </c>
      <c r="BD16" s="33">
        <v>0.67074518218400003</v>
      </c>
      <c r="BE16" s="33">
        <v>10.0954779808</v>
      </c>
      <c r="BF16" s="33">
        <v>3.80003189427E-2</v>
      </c>
      <c r="BG16" s="33">
        <v>46.4539703174</v>
      </c>
      <c r="BH16" s="33">
        <v>0</v>
      </c>
      <c r="BI16" s="33">
        <v>5.2986813245500004</v>
      </c>
      <c r="BJ16" s="33">
        <v>2353.7411329699999</v>
      </c>
      <c r="BK16" s="33">
        <v>11.3798898569</v>
      </c>
      <c r="BL16" s="33">
        <v>1586.5231867099999</v>
      </c>
      <c r="BM16" s="33">
        <v>19270.757378900002</v>
      </c>
      <c r="BN16" s="33">
        <v>2444.5174837</v>
      </c>
    </row>
    <row r="17" spans="1:66" x14ac:dyDescent="0.25">
      <c r="A17" s="16" t="s">
        <v>16</v>
      </c>
      <c r="B17" s="33">
        <v>132503.59048078099</v>
      </c>
      <c r="C17" s="33">
        <v>44.025032521901501</v>
      </c>
      <c r="D17" s="33">
        <v>25008.130861231301</v>
      </c>
      <c r="E17" s="33">
        <v>2099.6633642217198</v>
      </c>
      <c r="F17" s="33">
        <v>2018.49643012195</v>
      </c>
      <c r="G17" s="33">
        <v>34.793450982609997</v>
      </c>
      <c r="H17" s="33">
        <v>11875.108936447259</v>
      </c>
      <c r="I17" s="33">
        <v>141.64063118171001</v>
      </c>
      <c r="J17" s="33">
        <v>251.34495031865401</v>
      </c>
      <c r="K17" s="33">
        <v>305.47910865316902</v>
      </c>
      <c r="L17" s="33"/>
      <c r="M17" s="33" t="s">
        <v>16</v>
      </c>
      <c r="N17" s="33">
        <v>219.37557001799999</v>
      </c>
      <c r="O17" s="33">
        <v>141.832148168</v>
      </c>
      <c r="P17" s="33">
        <v>56.2413660482</v>
      </c>
      <c r="Q17" s="33">
        <v>256.05795980599999</v>
      </c>
      <c r="R17" s="33">
        <v>1177.1068701500001</v>
      </c>
      <c r="S17" s="33">
        <v>132389.93817800001</v>
      </c>
      <c r="T17" s="33">
        <v>1112.25907521</v>
      </c>
      <c r="U17" s="33">
        <v>235.49504905200001</v>
      </c>
      <c r="V17" s="33">
        <v>449.36717014200002</v>
      </c>
      <c r="W17" s="33">
        <v>398.26952320499998</v>
      </c>
      <c r="X17" s="33">
        <v>304.26833136300002</v>
      </c>
      <c r="Y17" s="33">
        <v>198.30742045599999</v>
      </c>
      <c r="Z17" s="33">
        <v>217.51023840799999</v>
      </c>
      <c r="AA17" s="33">
        <v>3.6445232933699998</v>
      </c>
      <c r="AB17" s="33">
        <v>0</v>
      </c>
      <c r="AC17" s="33">
        <v>43.680990831099997</v>
      </c>
      <c r="AD17" s="33">
        <v>0</v>
      </c>
      <c r="AE17" s="33">
        <v>22309.579816599999</v>
      </c>
      <c r="AF17" s="33">
        <v>2280.5354438300001</v>
      </c>
      <c r="AG17" s="33">
        <v>24788.422680899999</v>
      </c>
      <c r="AH17" s="33">
        <v>0</v>
      </c>
      <c r="AI17" s="33">
        <v>612.42087805799997</v>
      </c>
      <c r="AJ17" s="33">
        <v>5.5957004957100001E-2</v>
      </c>
      <c r="AK17" s="33">
        <v>7077.4374104500002</v>
      </c>
      <c r="AL17" s="33">
        <v>1.3179229421800001</v>
      </c>
      <c r="AM17" s="33">
        <v>1.3204667198</v>
      </c>
      <c r="AN17" s="33">
        <v>1299.2231268200001</v>
      </c>
      <c r="AO17" s="33">
        <v>0.48414533242899999</v>
      </c>
      <c r="AP17" s="33">
        <v>0</v>
      </c>
      <c r="AQ17" s="33">
        <v>0.105079566108</v>
      </c>
      <c r="AR17" s="33">
        <v>2082.3995466599999</v>
      </c>
      <c r="AS17" s="33">
        <v>2001.7207573799999</v>
      </c>
      <c r="AT17" s="33">
        <v>80.678789278899998</v>
      </c>
      <c r="AU17" s="33">
        <v>227.29736410999999</v>
      </c>
      <c r="AV17" s="33">
        <v>0</v>
      </c>
      <c r="AW17" s="33">
        <v>5.0870097694500002E-3</v>
      </c>
      <c r="AX17" s="33">
        <v>104.952823702</v>
      </c>
      <c r="AY17" s="33">
        <v>0.54176536240100004</v>
      </c>
      <c r="AZ17" s="33">
        <v>117.881092115</v>
      </c>
      <c r="BA17" s="33">
        <v>0.111913408831</v>
      </c>
      <c r="BB17" s="33">
        <v>2.9683269331000002</v>
      </c>
      <c r="BC17" s="33">
        <v>464.05229028299999</v>
      </c>
      <c r="BD17" s="33">
        <v>0.490012550913</v>
      </c>
      <c r="BE17" s="33">
        <v>8.1796492405599999</v>
      </c>
      <c r="BF17" s="33">
        <v>3.1943858992400001E-2</v>
      </c>
      <c r="BG17" s="33">
        <v>34.507881360500001</v>
      </c>
      <c r="BH17" s="33">
        <v>0</v>
      </c>
      <c r="BI17" s="33">
        <v>4.2462683502000003</v>
      </c>
      <c r="BJ17" s="33">
        <v>1409.8066576399999</v>
      </c>
      <c r="BK17" s="33">
        <v>8.9320491466200007</v>
      </c>
      <c r="BL17" s="33">
        <v>1028.08297707</v>
      </c>
      <c r="BM17" s="33">
        <v>11927.594440700001</v>
      </c>
      <c r="BN17" s="33">
        <v>1360.86728118</v>
      </c>
    </row>
    <row r="18" spans="1:66" x14ac:dyDescent="0.25">
      <c r="A18" s="16" t="s">
        <v>17</v>
      </c>
      <c r="B18" s="33">
        <v>169595.202202013</v>
      </c>
      <c r="C18" s="33">
        <v>33.496219455961501</v>
      </c>
      <c r="D18" s="33">
        <v>15940.246101078001</v>
      </c>
      <c r="E18" s="33">
        <v>1564.0944982134399</v>
      </c>
      <c r="F18" s="33">
        <v>1487.22265300972</v>
      </c>
      <c r="G18" s="33">
        <v>28.7720790467732</v>
      </c>
      <c r="H18" s="33">
        <v>19925.46639772653</v>
      </c>
      <c r="I18" s="33">
        <v>108.977444572058</v>
      </c>
      <c r="J18" s="33">
        <v>375.56989965180378</v>
      </c>
      <c r="K18" s="33">
        <v>223.98197244573399</v>
      </c>
      <c r="L18" s="33"/>
      <c r="M18" s="33" t="s">
        <v>17</v>
      </c>
      <c r="N18" s="33">
        <v>230.78448688399999</v>
      </c>
      <c r="O18" s="33">
        <v>110.48942982600001</v>
      </c>
      <c r="P18" s="33">
        <v>65.522074614399997</v>
      </c>
      <c r="Q18" s="33">
        <v>385.171866158</v>
      </c>
      <c r="R18" s="33">
        <v>2353.2603064999998</v>
      </c>
      <c r="S18" s="33">
        <v>170487.979375</v>
      </c>
      <c r="T18" s="33">
        <v>1492.3558663900001</v>
      </c>
      <c r="U18" s="33">
        <v>414.857904459</v>
      </c>
      <c r="V18" s="33">
        <v>870.31591119999996</v>
      </c>
      <c r="W18" s="33">
        <v>318.29937428099998</v>
      </c>
      <c r="X18" s="33">
        <v>224.806547083</v>
      </c>
      <c r="Y18" s="33">
        <v>127.071893858</v>
      </c>
      <c r="Z18" s="33">
        <v>369.79923550699999</v>
      </c>
      <c r="AA18" s="33">
        <v>2.4757880764100002</v>
      </c>
      <c r="AB18" s="33">
        <v>0</v>
      </c>
      <c r="AC18" s="33">
        <v>33.416767865499999</v>
      </c>
      <c r="AD18" s="33">
        <v>0</v>
      </c>
      <c r="AE18" s="33">
        <v>14295.5756074</v>
      </c>
      <c r="AF18" s="33">
        <v>1461.3253208799999</v>
      </c>
      <c r="AG18" s="33">
        <v>15883.9728221</v>
      </c>
      <c r="AH18" s="33">
        <v>0</v>
      </c>
      <c r="AI18" s="33">
        <v>993.56454645400004</v>
      </c>
      <c r="AJ18" s="33">
        <v>7.7978111558399996E-2</v>
      </c>
      <c r="AK18" s="33">
        <v>12267.5785793</v>
      </c>
      <c r="AL18" s="33">
        <v>1.04926453226</v>
      </c>
      <c r="AM18" s="33">
        <v>1.5539936882800001</v>
      </c>
      <c r="AN18" s="33">
        <v>744.79988124800002</v>
      </c>
      <c r="AO18" s="33">
        <v>0.31778817136499998</v>
      </c>
      <c r="AP18" s="33">
        <v>0</v>
      </c>
      <c r="AQ18" s="33">
        <v>9.3391877356899994E-2</v>
      </c>
      <c r="AR18" s="33">
        <v>1558.60289498</v>
      </c>
      <c r="AS18" s="33">
        <v>1481.6946866999999</v>
      </c>
      <c r="AT18" s="33">
        <v>76.908208279500002</v>
      </c>
      <c r="AU18" s="33">
        <v>283.58221865399997</v>
      </c>
      <c r="AV18" s="33">
        <v>0</v>
      </c>
      <c r="AW18" s="33">
        <v>7.08892807154E-3</v>
      </c>
      <c r="AX18" s="33">
        <v>165.29582390300001</v>
      </c>
      <c r="AY18" s="33">
        <v>0.75497065668300001</v>
      </c>
      <c r="AZ18" s="33">
        <v>113.448834468</v>
      </c>
      <c r="BA18" s="33">
        <v>0.155956213328</v>
      </c>
      <c r="BB18" s="33">
        <v>2.6055471882800001</v>
      </c>
      <c r="BC18" s="33">
        <v>443.38171007</v>
      </c>
      <c r="BD18" s="33">
        <v>0.78839151264600005</v>
      </c>
      <c r="BE18" s="33">
        <v>7.32532953653</v>
      </c>
      <c r="BF18" s="33">
        <v>3.8932145156700002E-2</v>
      </c>
      <c r="BG18" s="33">
        <v>28.6701548845</v>
      </c>
      <c r="BH18" s="33">
        <v>0</v>
      </c>
      <c r="BI18" s="33">
        <v>3.8275800864099998</v>
      </c>
      <c r="BJ18" s="33">
        <v>2707.2880568</v>
      </c>
      <c r="BK18" s="33">
        <v>5.4497338423799997</v>
      </c>
      <c r="BL18" s="33">
        <v>1563.8587528</v>
      </c>
      <c r="BM18" s="33">
        <v>20185.445636699998</v>
      </c>
      <c r="BN18" s="33">
        <v>2617.97949341</v>
      </c>
    </row>
    <row r="19" spans="1:66" x14ac:dyDescent="0.25">
      <c r="A19" s="16" t="s">
        <v>18</v>
      </c>
      <c r="B19" s="33">
        <v>216256.76260165201</v>
      </c>
      <c r="C19" s="33">
        <v>36.0063592430566</v>
      </c>
      <c r="D19" s="33">
        <v>16197.5746669287</v>
      </c>
      <c r="E19" s="33">
        <v>1529.72454554722</v>
      </c>
      <c r="F19" s="33">
        <v>1446.4193296526701</v>
      </c>
      <c r="G19" s="33">
        <v>29.217479118043499</v>
      </c>
      <c r="H19" s="33">
        <v>29767.427744168461</v>
      </c>
      <c r="I19" s="33">
        <v>110.08624394121</v>
      </c>
      <c r="J19" s="33">
        <v>512.32327120401942</v>
      </c>
      <c r="K19" s="33">
        <v>210.48277262458501</v>
      </c>
      <c r="L19" s="33"/>
      <c r="M19" s="33" t="s">
        <v>18</v>
      </c>
      <c r="N19" s="33">
        <v>289.913530901</v>
      </c>
      <c r="O19" s="33">
        <v>111.593385297</v>
      </c>
      <c r="P19" s="33">
        <v>80.833760101999999</v>
      </c>
      <c r="Q19" s="33">
        <v>523.58576592400004</v>
      </c>
      <c r="R19" s="33">
        <v>3312.6408924299999</v>
      </c>
      <c r="S19" s="33">
        <v>218028.191284</v>
      </c>
      <c r="T19" s="33">
        <v>1919.1793014299999</v>
      </c>
      <c r="U19" s="33">
        <v>570.08677322599999</v>
      </c>
      <c r="V19" s="33">
        <v>1566.5685813800001</v>
      </c>
      <c r="W19" s="33">
        <v>325.121980447</v>
      </c>
      <c r="X19" s="33">
        <v>211.38476745</v>
      </c>
      <c r="Y19" s="33">
        <v>130.008100705</v>
      </c>
      <c r="Z19" s="33">
        <v>541.04796605299998</v>
      </c>
      <c r="AA19" s="33">
        <v>2.3070087942500002</v>
      </c>
      <c r="AB19" s="33">
        <v>0</v>
      </c>
      <c r="AC19" s="33">
        <v>36.104338528900001</v>
      </c>
      <c r="AD19" s="33">
        <v>0</v>
      </c>
      <c r="AE19" s="33">
        <v>14625.920445199999</v>
      </c>
      <c r="AF19" s="33">
        <v>1495.09400478</v>
      </c>
      <c r="AG19" s="33">
        <v>16251.022550600001</v>
      </c>
      <c r="AH19" s="33">
        <v>0</v>
      </c>
      <c r="AI19" s="33">
        <v>1343.20639256</v>
      </c>
      <c r="AJ19" s="33">
        <v>5.4854545919500002E-2</v>
      </c>
      <c r="AK19" s="33">
        <v>18708.8083711</v>
      </c>
      <c r="AL19" s="33">
        <v>0.88739117048899996</v>
      </c>
      <c r="AM19" s="33">
        <v>1.11358833468</v>
      </c>
      <c r="AN19" s="33">
        <v>637.80825053299998</v>
      </c>
      <c r="AO19" s="33">
        <v>0.28005404774100001</v>
      </c>
      <c r="AP19" s="33">
        <v>0</v>
      </c>
      <c r="AQ19" s="33">
        <v>6.94838981795E-2</v>
      </c>
      <c r="AR19" s="33">
        <v>1529.5560789000001</v>
      </c>
      <c r="AS19" s="33">
        <v>1445.93770537</v>
      </c>
      <c r="AT19" s="33">
        <v>83.618373529099998</v>
      </c>
      <c r="AU19" s="33">
        <v>326.51959175899998</v>
      </c>
      <c r="AV19" s="33">
        <v>0</v>
      </c>
      <c r="AW19" s="33">
        <v>4.98677528839E-3</v>
      </c>
      <c r="AX19" s="33">
        <v>202.22896918500001</v>
      </c>
      <c r="AY19" s="33">
        <v>0.53109111272800003</v>
      </c>
      <c r="AZ19" s="33">
        <v>120.29411229199999</v>
      </c>
      <c r="BA19" s="33">
        <v>0.10970886939299999</v>
      </c>
      <c r="BB19" s="33">
        <v>2.15934851998</v>
      </c>
      <c r="BC19" s="33">
        <v>473.85161775199998</v>
      </c>
      <c r="BD19" s="33">
        <v>0.91940166592299999</v>
      </c>
      <c r="BE19" s="33">
        <v>5.5988968025299997</v>
      </c>
      <c r="BF19" s="33">
        <v>2.7785485584499999E-2</v>
      </c>
      <c r="BG19" s="33">
        <v>29.302779861699999</v>
      </c>
      <c r="BH19" s="33">
        <v>0</v>
      </c>
      <c r="BI19" s="33">
        <v>4.09690957843</v>
      </c>
      <c r="BJ19" s="33">
        <v>4285.0899291599999</v>
      </c>
      <c r="BK19" s="33">
        <v>4.5915275495300003</v>
      </c>
      <c r="BL19" s="33">
        <v>2145.1353604599999</v>
      </c>
      <c r="BM19" s="33">
        <v>30291.010233500001</v>
      </c>
      <c r="BN19" s="33">
        <v>3923.7995336499998</v>
      </c>
    </row>
    <row r="20" spans="1:66" x14ac:dyDescent="0.25">
      <c r="A20" s="16" t="s">
        <v>19</v>
      </c>
      <c r="B20" s="33">
        <v>91394.950040904499</v>
      </c>
      <c r="C20" s="33">
        <v>14.877207462518101</v>
      </c>
      <c r="D20" s="33">
        <v>5035.68354036851</v>
      </c>
      <c r="E20" s="33">
        <v>770.49693131361596</v>
      </c>
      <c r="F20" s="33">
        <v>718.51863724597899</v>
      </c>
      <c r="G20" s="33">
        <v>10.3817294309726</v>
      </c>
      <c r="H20" s="33">
        <v>18186.53167053208</v>
      </c>
      <c r="I20" s="33">
        <v>78.957038745620295</v>
      </c>
      <c r="J20" s="33">
        <v>220.70231809065123</v>
      </c>
      <c r="K20" s="33">
        <v>147.546065374601</v>
      </c>
      <c r="L20" s="33"/>
      <c r="M20" s="33" t="s">
        <v>19</v>
      </c>
      <c r="N20" s="33">
        <v>171.45346575600001</v>
      </c>
      <c r="O20" s="33">
        <v>79.890636408099994</v>
      </c>
      <c r="P20" s="33">
        <v>57.639924583199999</v>
      </c>
      <c r="Q20" s="33">
        <v>224.30021198899999</v>
      </c>
      <c r="R20" s="33">
        <v>2847.8737333600002</v>
      </c>
      <c r="S20" s="33">
        <v>91969.5211385</v>
      </c>
      <c r="T20" s="33">
        <v>1486.0610486999999</v>
      </c>
      <c r="U20" s="33">
        <v>477.55528079300001</v>
      </c>
      <c r="V20" s="33">
        <v>551.78758363099996</v>
      </c>
      <c r="W20" s="33">
        <v>206.64169806300001</v>
      </c>
      <c r="X20" s="33">
        <v>148.68657444999999</v>
      </c>
      <c r="Y20" s="33">
        <v>40.406219992600001</v>
      </c>
      <c r="Z20" s="33">
        <v>329.01860978899998</v>
      </c>
      <c r="AA20" s="33">
        <v>0.63814788442299997</v>
      </c>
      <c r="AB20" s="33">
        <v>0</v>
      </c>
      <c r="AC20" s="33">
        <v>14.930077069199999</v>
      </c>
      <c r="AD20" s="33">
        <v>0</v>
      </c>
      <c r="AE20" s="33">
        <v>4545.6983991099996</v>
      </c>
      <c r="AF20" s="33">
        <v>464.67002084500001</v>
      </c>
      <c r="AG20" s="33">
        <v>5050.7746399500002</v>
      </c>
      <c r="AH20" s="33">
        <v>0</v>
      </c>
      <c r="AI20" s="33">
        <v>1087.9076053599999</v>
      </c>
      <c r="AJ20" s="33">
        <v>1.9754785958800002E-2</v>
      </c>
      <c r="AK20" s="33">
        <v>10889.9427799</v>
      </c>
      <c r="AL20" s="33">
        <v>0.35547084001599999</v>
      </c>
      <c r="AM20" s="33">
        <v>0.38362358306200001</v>
      </c>
      <c r="AN20" s="33">
        <v>198.90181605699999</v>
      </c>
      <c r="AO20" s="33">
        <v>0.10707967856599999</v>
      </c>
      <c r="AP20" s="33">
        <v>0</v>
      </c>
      <c r="AQ20" s="33">
        <v>2.17973764998E-2</v>
      </c>
      <c r="AR20" s="33">
        <v>772.73555501199996</v>
      </c>
      <c r="AS20" s="33">
        <v>720.49343108000005</v>
      </c>
      <c r="AT20" s="33">
        <v>52.242123932799998</v>
      </c>
      <c r="AU20" s="33">
        <v>227.79561390500001</v>
      </c>
      <c r="AV20" s="33">
        <v>0</v>
      </c>
      <c r="AW20" s="33">
        <v>1.7958856903499999E-3</v>
      </c>
      <c r="AX20" s="33">
        <v>152.58847732300001</v>
      </c>
      <c r="AY20" s="33">
        <v>0.19126225301300001</v>
      </c>
      <c r="AZ20" s="33">
        <v>73.411134443400002</v>
      </c>
      <c r="BA20" s="33">
        <v>3.9509538296999998E-2</v>
      </c>
      <c r="BB20" s="33">
        <v>0.88000634379999998</v>
      </c>
      <c r="BC20" s="33">
        <v>291.00786432799998</v>
      </c>
      <c r="BD20" s="33">
        <v>0.67272428336000001</v>
      </c>
      <c r="BE20" s="33">
        <v>1.90813044638</v>
      </c>
      <c r="BF20" s="33">
        <v>9.6665053985700005E-3</v>
      </c>
      <c r="BG20" s="33">
        <v>10.4020401819</v>
      </c>
      <c r="BH20" s="33">
        <v>0</v>
      </c>
      <c r="BI20" s="33">
        <v>1.3937531485600001</v>
      </c>
      <c r="BJ20" s="33">
        <v>2544.4602944500002</v>
      </c>
      <c r="BK20" s="33">
        <v>1.1687614684200001</v>
      </c>
      <c r="BL20" s="33">
        <v>1292.0079481</v>
      </c>
      <c r="BM20" s="33">
        <v>18375.952787999999</v>
      </c>
      <c r="BN20" s="33">
        <v>2735.7544431800002</v>
      </c>
    </row>
    <row r="21" spans="1:66" x14ac:dyDescent="0.25">
      <c r="A21" s="16" t="s">
        <v>20</v>
      </c>
      <c r="B21" s="33">
        <v>249557.20064715101</v>
      </c>
      <c r="C21" s="33">
        <v>35.4405774119097</v>
      </c>
      <c r="D21" s="33">
        <v>14542.3950707724</v>
      </c>
      <c r="E21" s="33">
        <v>1698.7164607581799</v>
      </c>
      <c r="F21" s="33">
        <v>1601.5441022795801</v>
      </c>
      <c r="G21" s="33">
        <v>27.200770956983199</v>
      </c>
      <c r="H21" s="33">
        <v>20664.610029319123</v>
      </c>
      <c r="I21" s="33">
        <v>116.27795535769999</v>
      </c>
      <c r="J21" s="33">
        <v>428.2695486693018</v>
      </c>
      <c r="K21" s="33">
        <v>225.91925039126301</v>
      </c>
      <c r="L21" s="33"/>
      <c r="M21" s="33" t="s">
        <v>20</v>
      </c>
      <c r="N21" s="33">
        <v>254.40366882699999</v>
      </c>
      <c r="O21" s="33">
        <v>117.330544586</v>
      </c>
      <c r="P21" s="33">
        <v>66.019046096699995</v>
      </c>
      <c r="Q21" s="33">
        <v>433.98074435500001</v>
      </c>
      <c r="R21" s="33">
        <v>2507.7112606599999</v>
      </c>
      <c r="S21" s="33">
        <v>249692.11199800001</v>
      </c>
      <c r="T21" s="33">
        <v>1519.04879873</v>
      </c>
      <c r="U21" s="33">
        <v>436.63344514699997</v>
      </c>
      <c r="V21" s="33">
        <v>814.03483409399996</v>
      </c>
      <c r="W21" s="33">
        <v>321.07341866899998</v>
      </c>
      <c r="X21" s="33">
        <v>226.13913922699999</v>
      </c>
      <c r="Y21" s="33">
        <v>116.168466628</v>
      </c>
      <c r="Z21" s="33">
        <v>418.61631124799999</v>
      </c>
      <c r="AA21" s="33">
        <v>2.41994750945</v>
      </c>
      <c r="AB21" s="33">
        <v>0</v>
      </c>
      <c r="AC21" s="33">
        <v>35.3555193053</v>
      </c>
      <c r="AD21" s="33">
        <v>0</v>
      </c>
      <c r="AE21" s="33">
        <v>13068.934844199999</v>
      </c>
      <c r="AF21" s="33">
        <v>1335.93517776</v>
      </c>
      <c r="AG21" s="33">
        <v>14521.038488599999</v>
      </c>
      <c r="AH21" s="33">
        <v>0</v>
      </c>
      <c r="AI21" s="33">
        <v>1047.36705409</v>
      </c>
      <c r="AJ21" s="33">
        <v>4.9219447962700003E-2</v>
      </c>
      <c r="AK21" s="33">
        <v>12747.437334300001</v>
      </c>
      <c r="AL21" s="33">
        <v>0.905135387821</v>
      </c>
      <c r="AM21" s="33">
        <v>1.01360849088</v>
      </c>
      <c r="AN21" s="33">
        <v>654.04848757399998</v>
      </c>
      <c r="AO21" s="33">
        <v>0.29233885988000002</v>
      </c>
      <c r="AP21" s="33">
        <v>0</v>
      </c>
      <c r="AQ21" s="33">
        <v>6.50161143537E-2</v>
      </c>
      <c r="AR21" s="33">
        <v>1690.9848456899999</v>
      </c>
      <c r="AS21" s="33">
        <v>1594.09305556</v>
      </c>
      <c r="AT21" s="33">
        <v>96.891790130999993</v>
      </c>
      <c r="AU21" s="33">
        <v>387.40873978299999</v>
      </c>
      <c r="AV21" s="33">
        <v>0</v>
      </c>
      <c r="AW21" s="33">
        <v>4.4744970761200001E-3</v>
      </c>
      <c r="AX21" s="33">
        <v>245.46021307699999</v>
      </c>
      <c r="AY21" s="33">
        <v>0.47653401489199998</v>
      </c>
      <c r="AZ21" s="33">
        <v>137.922200433</v>
      </c>
      <c r="BA21" s="33">
        <v>9.8438852824900003E-2</v>
      </c>
      <c r="BB21" s="33">
        <v>2.1762284870199999</v>
      </c>
      <c r="BC21" s="33">
        <v>545.11531242199999</v>
      </c>
      <c r="BD21" s="33">
        <v>1.0966782365200001</v>
      </c>
      <c r="BE21" s="33">
        <v>5.3442872887000004</v>
      </c>
      <c r="BF21" s="33">
        <v>2.5212501683800001E-2</v>
      </c>
      <c r="BG21" s="33">
        <v>27.156446024099999</v>
      </c>
      <c r="BH21" s="33">
        <v>0</v>
      </c>
      <c r="BI21" s="33">
        <v>5.1996671437000002</v>
      </c>
      <c r="BJ21" s="33">
        <v>2690.4780424999999</v>
      </c>
      <c r="BK21" s="33">
        <v>4.5987318480399999</v>
      </c>
      <c r="BL21" s="33">
        <v>1678.4430709999999</v>
      </c>
      <c r="BM21" s="33">
        <v>20806.779372000001</v>
      </c>
      <c r="BN21" s="33">
        <v>2713.5990879400001</v>
      </c>
    </row>
    <row r="22" spans="1:66" x14ac:dyDescent="0.25">
      <c r="A22" s="16" t="s">
        <v>21</v>
      </c>
      <c r="B22" s="33">
        <v>259411.17032114699</v>
      </c>
      <c r="C22" s="33">
        <v>35.746776775208801</v>
      </c>
      <c r="D22" s="33">
        <v>14780.0983142557</v>
      </c>
      <c r="E22" s="33">
        <v>1571.362292884</v>
      </c>
      <c r="F22" s="33">
        <v>1481.84736719075</v>
      </c>
      <c r="G22" s="33">
        <v>31.724855691791799</v>
      </c>
      <c r="H22" s="33">
        <v>22872.167681373921</v>
      </c>
      <c r="I22" s="33">
        <v>116.883756293275</v>
      </c>
      <c r="J22" s="33">
        <v>445.26756896555378</v>
      </c>
      <c r="K22" s="33">
        <v>225.039697910569</v>
      </c>
      <c r="L22" s="33"/>
      <c r="M22" s="33" t="s">
        <v>129</v>
      </c>
      <c r="N22" s="33">
        <v>260.64000240500002</v>
      </c>
      <c r="O22" s="33">
        <v>119.315511082</v>
      </c>
      <c r="P22" s="33">
        <v>73.287463476100001</v>
      </c>
      <c r="Q22" s="33">
        <v>456.03247444300001</v>
      </c>
      <c r="R22" s="33">
        <v>2998.45319488</v>
      </c>
      <c r="S22" s="33">
        <v>259881.72262799999</v>
      </c>
      <c r="T22" s="33">
        <v>1739.3252792000001</v>
      </c>
      <c r="U22" s="33">
        <v>516.18552128700003</v>
      </c>
      <c r="V22" s="33">
        <v>843.095473298</v>
      </c>
      <c r="W22" s="33">
        <v>323.83275576800003</v>
      </c>
      <c r="X22" s="33">
        <v>226.95392211000001</v>
      </c>
      <c r="Y22" s="33">
        <v>118.165774575</v>
      </c>
      <c r="Z22" s="33">
        <v>449.36076540900001</v>
      </c>
      <c r="AA22" s="33">
        <v>2.1954994249899999</v>
      </c>
      <c r="AB22" s="33">
        <v>0</v>
      </c>
      <c r="AC22" s="33">
        <v>35.706739322200001</v>
      </c>
      <c r="AD22" s="33">
        <v>0</v>
      </c>
      <c r="AE22" s="33">
        <v>13293.6449139</v>
      </c>
      <c r="AF22" s="33">
        <v>1358.9088718400001</v>
      </c>
      <c r="AG22" s="33">
        <v>14770.7195603</v>
      </c>
      <c r="AH22" s="33">
        <v>0</v>
      </c>
      <c r="AI22" s="33">
        <v>1218.7489613499999</v>
      </c>
      <c r="AJ22" s="33">
        <v>0.105424338046</v>
      </c>
      <c r="AK22" s="33">
        <v>14004.2812032</v>
      </c>
      <c r="AL22" s="33">
        <v>1.1030293931199999</v>
      </c>
      <c r="AM22" s="33">
        <v>1.9866907649500001</v>
      </c>
      <c r="AN22" s="33">
        <v>580.96722476699995</v>
      </c>
      <c r="AO22" s="33">
        <v>0.28675265728600002</v>
      </c>
      <c r="AP22" s="33">
        <v>0</v>
      </c>
      <c r="AQ22" s="33">
        <v>0.105085090913</v>
      </c>
      <c r="AR22" s="33">
        <v>1566.61604306</v>
      </c>
      <c r="AS22" s="33">
        <v>1477.1576998400001</v>
      </c>
      <c r="AT22" s="33">
        <v>89.458343226599993</v>
      </c>
      <c r="AU22" s="33">
        <v>368.58865655800003</v>
      </c>
      <c r="AV22" s="33">
        <v>0</v>
      </c>
      <c r="AW22" s="33">
        <v>9.5840402420699997E-3</v>
      </c>
      <c r="AX22" s="33">
        <v>229.98335245800001</v>
      </c>
      <c r="AY22" s="33">
        <v>1.02069999846</v>
      </c>
      <c r="AZ22" s="33">
        <v>132.62436129299999</v>
      </c>
      <c r="BA22" s="33">
        <v>0.21084859350599999</v>
      </c>
      <c r="BB22" s="33">
        <v>2.9085647006999999</v>
      </c>
      <c r="BC22" s="33">
        <v>516.41827400099999</v>
      </c>
      <c r="BD22" s="33">
        <v>1.10337285559</v>
      </c>
      <c r="BE22" s="33">
        <v>8.2749798089700004</v>
      </c>
      <c r="BF22" s="33">
        <v>5.0405274966000002E-2</v>
      </c>
      <c r="BG22" s="33">
        <v>31.6450901953</v>
      </c>
      <c r="BH22" s="33">
        <v>0</v>
      </c>
      <c r="BI22" s="33">
        <v>4.6615882172700003</v>
      </c>
      <c r="BJ22" s="33">
        <v>3039.4285904799999</v>
      </c>
      <c r="BK22" s="33">
        <v>4.1926169997700002</v>
      </c>
      <c r="BL22" s="33">
        <v>1845.9181969599999</v>
      </c>
      <c r="BM22" s="33">
        <v>23084.3525003</v>
      </c>
      <c r="BN22" s="33">
        <v>3124.27564553</v>
      </c>
    </row>
    <row r="23" spans="1:66" x14ac:dyDescent="0.25">
      <c r="A23" s="16" t="s">
        <v>22</v>
      </c>
      <c r="B23" s="33">
        <v>532569.44971514505</v>
      </c>
      <c r="C23" s="33">
        <v>98.414624238083107</v>
      </c>
      <c r="D23" s="33">
        <v>36362.335650882502</v>
      </c>
      <c r="E23" s="33">
        <v>4181.8750945802904</v>
      </c>
      <c r="F23" s="33">
        <v>3929.2277171891601</v>
      </c>
      <c r="G23" s="33">
        <v>74.390695438964002</v>
      </c>
      <c r="H23" s="33">
        <v>84424.971312128982</v>
      </c>
      <c r="I23" s="33">
        <v>425.60201869638303</v>
      </c>
      <c r="J23" s="33">
        <v>1204.0709916204344</v>
      </c>
      <c r="K23" s="33">
        <v>742.89008638445102</v>
      </c>
      <c r="L23" s="33"/>
      <c r="M23" s="33" t="s">
        <v>22</v>
      </c>
      <c r="N23" s="33">
        <v>885.92805343600003</v>
      </c>
      <c r="O23" s="33">
        <v>433.19473741000002</v>
      </c>
      <c r="P23" s="33">
        <v>268.30162361999999</v>
      </c>
      <c r="Q23" s="33">
        <v>1234.52272068</v>
      </c>
      <c r="R23" s="33">
        <v>12304.060249</v>
      </c>
      <c r="S23" s="33">
        <v>536804.46660599997</v>
      </c>
      <c r="T23" s="33">
        <v>6702.2687114399996</v>
      </c>
      <c r="U23" s="33">
        <v>2084.8692232200001</v>
      </c>
      <c r="V23" s="33">
        <v>2909.8305387300002</v>
      </c>
      <c r="W23" s="33">
        <v>1049.8857220299999</v>
      </c>
      <c r="X23" s="33">
        <v>748.42731623600002</v>
      </c>
      <c r="Y23" s="33">
        <v>290.79459742900002</v>
      </c>
      <c r="Z23" s="33">
        <v>1541.5602202800001</v>
      </c>
      <c r="AA23" s="33">
        <v>4.8766659561500001</v>
      </c>
      <c r="AB23" s="33">
        <v>0</v>
      </c>
      <c r="AC23" s="33">
        <v>98.494099379999994</v>
      </c>
      <c r="AD23" s="33">
        <v>0</v>
      </c>
      <c r="AE23" s="33">
        <v>32714.376259799999</v>
      </c>
      <c r="AF23" s="33">
        <v>3344.1356564900002</v>
      </c>
      <c r="AG23" s="33">
        <v>36349.306513800002</v>
      </c>
      <c r="AH23" s="33">
        <v>0</v>
      </c>
      <c r="AI23" s="33">
        <v>4803.65321718</v>
      </c>
      <c r="AJ23" s="33">
        <v>0.21659473805900001</v>
      </c>
      <c r="AK23" s="33">
        <v>51082.565573</v>
      </c>
      <c r="AL23" s="33">
        <v>2.57388723557</v>
      </c>
      <c r="AM23" s="33">
        <v>4.1103235232099999</v>
      </c>
      <c r="AN23" s="33">
        <v>1393.18756895</v>
      </c>
      <c r="AO23" s="33">
        <v>0.70115427062799995</v>
      </c>
      <c r="AP23" s="33">
        <v>0</v>
      </c>
      <c r="AQ23" s="33">
        <v>0.22120706023600001</v>
      </c>
      <c r="AR23" s="33">
        <v>4182.4354933499999</v>
      </c>
      <c r="AS23" s="33">
        <v>3928.7361111499999</v>
      </c>
      <c r="AT23" s="33">
        <v>253.69938219900001</v>
      </c>
      <c r="AU23" s="33">
        <v>1067.17233799</v>
      </c>
      <c r="AV23" s="33">
        <v>0</v>
      </c>
      <c r="AW23" s="33">
        <v>1.9690474359599999E-2</v>
      </c>
      <c r="AX23" s="33">
        <v>685.31807101100003</v>
      </c>
      <c r="AY23" s="33">
        <v>2.0970295401499999</v>
      </c>
      <c r="AZ23" s="33">
        <v>368.21152329500001</v>
      </c>
      <c r="BA23" s="33">
        <v>0.43318883773400002</v>
      </c>
      <c r="BB23" s="33">
        <v>6.6630333774299997</v>
      </c>
      <c r="BC23" s="33">
        <v>1443.92279061</v>
      </c>
      <c r="BD23" s="33">
        <v>3.1719793104999998</v>
      </c>
      <c r="BE23" s="33">
        <v>17.790380221900001</v>
      </c>
      <c r="BF23" s="33">
        <v>0.10411727690899999</v>
      </c>
      <c r="BG23" s="33">
        <v>74.144837417700003</v>
      </c>
      <c r="BH23" s="33">
        <v>0</v>
      </c>
      <c r="BI23" s="33">
        <v>9.0820900972</v>
      </c>
      <c r="BJ23" s="33">
        <v>11756.026348199999</v>
      </c>
      <c r="BK23" s="33">
        <v>9.8248019567</v>
      </c>
      <c r="BL23" s="33">
        <v>6211.9647729500002</v>
      </c>
      <c r="BM23" s="33">
        <v>85564.8398763</v>
      </c>
      <c r="BN23" s="33">
        <v>12268.140911799999</v>
      </c>
    </row>
    <row r="24" spans="1:66" x14ac:dyDescent="0.25">
      <c r="A24" s="16" t="s">
        <v>23</v>
      </c>
      <c r="B24" s="33">
        <v>305765.43967244599</v>
      </c>
      <c r="C24" s="33">
        <v>72.190831924705293</v>
      </c>
      <c r="D24" s="33">
        <v>35829.5184471135</v>
      </c>
      <c r="E24" s="33">
        <v>3534.0147255750198</v>
      </c>
      <c r="F24" s="33">
        <v>3357.9738009009702</v>
      </c>
      <c r="G24" s="33">
        <v>55.115069153128303</v>
      </c>
      <c r="H24" s="33">
        <v>52910.005607969986</v>
      </c>
      <c r="I24" s="33">
        <v>315.69202190081</v>
      </c>
      <c r="J24" s="33">
        <v>720.8152401047289</v>
      </c>
      <c r="K24" s="33">
        <v>615.594181501089</v>
      </c>
      <c r="L24" s="33"/>
      <c r="M24" s="33" t="s">
        <v>23</v>
      </c>
      <c r="N24" s="33">
        <v>597.38632240599998</v>
      </c>
      <c r="O24" s="33">
        <v>317.29427352200003</v>
      </c>
      <c r="P24" s="33">
        <v>184.81129159700001</v>
      </c>
      <c r="Q24" s="33">
        <v>733.72917584000004</v>
      </c>
      <c r="R24" s="33">
        <v>7592.0831313600002</v>
      </c>
      <c r="S24" s="33">
        <v>307217.43471200002</v>
      </c>
      <c r="T24" s="33">
        <v>4443.7209513799999</v>
      </c>
      <c r="U24" s="33">
        <v>1309.9986805999999</v>
      </c>
      <c r="V24" s="33">
        <v>1744.4297795099999</v>
      </c>
      <c r="W24" s="33">
        <v>836.720180959</v>
      </c>
      <c r="X24" s="33">
        <v>615.41590638499997</v>
      </c>
      <c r="Y24" s="33">
        <v>284.38706113199999</v>
      </c>
      <c r="Z24" s="33">
        <v>948.66318495400003</v>
      </c>
      <c r="AA24" s="33">
        <v>4.8939460981599998</v>
      </c>
      <c r="AB24" s="33">
        <v>0</v>
      </c>
      <c r="AC24" s="33">
        <v>71.823758958900001</v>
      </c>
      <c r="AD24" s="33">
        <v>0</v>
      </c>
      <c r="AE24" s="33">
        <v>31993.552007099999</v>
      </c>
      <c r="AF24" s="33">
        <v>3270.45314293</v>
      </c>
      <c r="AG24" s="33">
        <v>35548.3922112</v>
      </c>
      <c r="AH24" s="33">
        <v>0</v>
      </c>
      <c r="AI24" s="33">
        <v>3054.42282703</v>
      </c>
      <c r="AJ24" s="33">
        <v>8.2278070217200003E-2</v>
      </c>
      <c r="AK24" s="33">
        <v>31699.5887315</v>
      </c>
      <c r="AL24" s="33">
        <v>1.93963930676</v>
      </c>
      <c r="AM24" s="33">
        <v>1.8573384933599999</v>
      </c>
      <c r="AN24" s="33">
        <v>1691.37866095</v>
      </c>
      <c r="AO24" s="33">
        <v>0.68466118366200002</v>
      </c>
      <c r="AP24" s="33">
        <v>0</v>
      </c>
      <c r="AQ24" s="33">
        <v>0.13888861925599999</v>
      </c>
      <c r="AR24" s="33">
        <v>3512.8795486099998</v>
      </c>
      <c r="AS24" s="33">
        <v>3336.9846898999999</v>
      </c>
      <c r="AT24" s="33">
        <v>175.89485870799999</v>
      </c>
      <c r="AU24" s="33">
        <v>637.37203148200001</v>
      </c>
      <c r="AV24" s="33">
        <v>0</v>
      </c>
      <c r="AW24" s="33">
        <v>7.4798463323400002E-3</v>
      </c>
      <c r="AX24" s="33">
        <v>379.09057917600001</v>
      </c>
      <c r="AY24" s="33">
        <v>0.79660135936999998</v>
      </c>
      <c r="AZ24" s="33">
        <v>250.88577738399999</v>
      </c>
      <c r="BA24" s="33">
        <v>0.16455625338800001</v>
      </c>
      <c r="BB24" s="33">
        <v>4.4588918578900003</v>
      </c>
      <c r="BC24" s="33">
        <v>992.55807461500001</v>
      </c>
      <c r="BD24" s="33">
        <v>1.6862077071399999</v>
      </c>
      <c r="BE24" s="33">
        <v>11.217031002300001</v>
      </c>
      <c r="BF24" s="33">
        <v>4.5325627575399999E-2</v>
      </c>
      <c r="BG24" s="33">
        <v>54.811837193999999</v>
      </c>
      <c r="BH24" s="33">
        <v>0</v>
      </c>
      <c r="BI24" s="33">
        <v>6.7537741688099997</v>
      </c>
      <c r="BJ24" s="33">
        <v>7223.1399541000001</v>
      </c>
      <c r="BK24" s="33">
        <v>11.292356678299999</v>
      </c>
      <c r="BL24" s="33">
        <v>3888.7464217500001</v>
      </c>
      <c r="BM24" s="33">
        <v>53469.350364799997</v>
      </c>
      <c r="BN24" s="33">
        <v>7555.4091787799998</v>
      </c>
    </row>
    <row r="25" spans="1:66" x14ac:dyDescent="0.25">
      <c r="A25" s="16" t="s">
        <v>24</v>
      </c>
      <c r="B25" s="33">
        <v>128766.858111126</v>
      </c>
      <c r="C25" s="33">
        <v>24.504359327517101</v>
      </c>
      <c r="D25" s="33">
        <v>11416.1006049512</v>
      </c>
      <c r="E25" s="33">
        <v>1125.7094918561099</v>
      </c>
      <c r="F25" s="33">
        <v>1066.78037331066</v>
      </c>
      <c r="G25" s="33">
        <v>20.985111238392001</v>
      </c>
      <c r="H25" s="33">
        <v>18588.780039336769</v>
      </c>
      <c r="I25" s="33">
        <v>75.395636763280905</v>
      </c>
      <c r="J25" s="33">
        <v>322.3996089136225</v>
      </c>
      <c r="K25" s="33">
        <v>151.441592001185</v>
      </c>
      <c r="L25" s="33"/>
      <c r="M25" s="33" t="s">
        <v>24</v>
      </c>
      <c r="N25" s="33">
        <v>186.590223272</v>
      </c>
      <c r="O25" s="33">
        <v>76.611145234899993</v>
      </c>
      <c r="P25" s="33">
        <v>53.493455597000001</v>
      </c>
      <c r="Q25" s="33">
        <v>330.49834080900001</v>
      </c>
      <c r="R25" s="33">
        <v>2115.37585102</v>
      </c>
      <c r="S25" s="33">
        <v>129791.39668799999</v>
      </c>
      <c r="T25" s="33">
        <v>1256.8753288</v>
      </c>
      <c r="U25" s="33">
        <v>366.44284642500003</v>
      </c>
      <c r="V25" s="33">
        <v>931.055849212</v>
      </c>
      <c r="W25" s="33">
        <v>227.14894478799999</v>
      </c>
      <c r="X25" s="33">
        <v>152.234550617</v>
      </c>
      <c r="Y25" s="33">
        <v>91.283903756300006</v>
      </c>
      <c r="Z25" s="33">
        <v>336.64939459700003</v>
      </c>
      <c r="AA25" s="33">
        <v>1.65062531922</v>
      </c>
      <c r="AB25" s="33">
        <v>0</v>
      </c>
      <c r="AC25" s="33">
        <v>24.5097765583</v>
      </c>
      <c r="AD25" s="33">
        <v>0</v>
      </c>
      <c r="AE25" s="33">
        <v>10269.431209300001</v>
      </c>
      <c r="AF25" s="33">
        <v>1049.7640050099999</v>
      </c>
      <c r="AG25" s="33">
        <v>11410.4791181</v>
      </c>
      <c r="AH25" s="33">
        <v>0</v>
      </c>
      <c r="AI25" s="33">
        <v>866.07760597599997</v>
      </c>
      <c r="AJ25" s="33">
        <v>5.2759507995600002E-2</v>
      </c>
      <c r="AK25" s="33">
        <v>11594.7144183</v>
      </c>
      <c r="AL25" s="33">
        <v>0.72039580328200004</v>
      </c>
      <c r="AM25" s="33">
        <v>1.0454772835799999</v>
      </c>
      <c r="AN25" s="33">
        <v>492.69682233499998</v>
      </c>
      <c r="AO25" s="33">
        <v>0.216544328334</v>
      </c>
      <c r="AP25" s="33">
        <v>0</v>
      </c>
      <c r="AQ25" s="33">
        <v>6.20875128777E-2</v>
      </c>
      <c r="AR25" s="33">
        <v>1123.8321984500001</v>
      </c>
      <c r="AS25" s="33">
        <v>1064.7593896799999</v>
      </c>
      <c r="AT25" s="33">
        <v>59.072808765600001</v>
      </c>
      <c r="AU25" s="33">
        <v>227.10120417600001</v>
      </c>
      <c r="AV25" s="33">
        <v>0</v>
      </c>
      <c r="AW25" s="33">
        <v>4.7963042308900002E-3</v>
      </c>
      <c r="AX25" s="33">
        <v>137.39066238999999</v>
      </c>
      <c r="AY25" s="33">
        <v>0.510807326477</v>
      </c>
      <c r="AZ25" s="33">
        <v>86.324151137900003</v>
      </c>
      <c r="BA25" s="33">
        <v>0.10551900485600001</v>
      </c>
      <c r="BB25" s="33">
        <v>1.7936764706199999</v>
      </c>
      <c r="BC25" s="33">
        <v>338.251347399</v>
      </c>
      <c r="BD25" s="33">
        <v>0.642896732089</v>
      </c>
      <c r="BE25" s="33">
        <v>4.9163393017999999</v>
      </c>
      <c r="BF25" s="33">
        <v>2.6225163226900002E-2</v>
      </c>
      <c r="BG25" s="33">
        <v>20.9692491124</v>
      </c>
      <c r="BH25" s="33">
        <v>0</v>
      </c>
      <c r="BI25" s="33">
        <v>2.69091088369</v>
      </c>
      <c r="BJ25" s="33">
        <v>2641.9642183400001</v>
      </c>
      <c r="BK25" s="33">
        <v>3.4634314915700002</v>
      </c>
      <c r="BL25" s="33">
        <v>1365.0373684399999</v>
      </c>
      <c r="BM25" s="33">
        <v>18880.219531399998</v>
      </c>
      <c r="BN25" s="33">
        <v>2454.8264455799999</v>
      </c>
    </row>
    <row r="26" spans="1:66" x14ac:dyDescent="0.25">
      <c r="A26" s="16" t="s">
        <v>25</v>
      </c>
      <c r="B26" s="33">
        <v>281037.54921356501</v>
      </c>
      <c r="C26" s="33">
        <v>56.915795333873596</v>
      </c>
      <c r="D26" s="33">
        <v>28109.4861100015</v>
      </c>
      <c r="E26" s="33">
        <v>2640.4309599390599</v>
      </c>
      <c r="F26" s="33">
        <v>2514.3772649733901</v>
      </c>
      <c r="G26" s="33">
        <v>46.329395228735201</v>
      </c>
      <c r="H26" s="33">
        <v>29536.756887346131</v>
      </c>
      <c r="I26" s="33">
        <v>181.09996599552099</v>
      </c>
      <c r="J26" s="33">
        <v>569.19277844185717</v>
      </c>
      <c r="K26" s="33">
        <v>369.385265403105</v>
      </c>
      <c r="L26" s="33"/>
      <c r="M26" s="33" t="s">
        <v>25</v>
      </c>
      <c r="N26" s="33">
        <v>364.76409204800001</v>
      </c>
      <c r="O26" s="33">
        <v>182.774412195</v>
      </c>
      <c r="P26" s="33">
        <v>101.112816466</v>
      </c>
      <c r="Q26" s="33">
        <v>580.877550015</v>
      </c>
      <c r="R26" s="33">
        <v>3469.4757331000001</v>
      </c>
      <c r="S26" s="33">
        <v>281742.911846</v>
      </c>
      <c r="T26" s="33">
        <v>2268.4013424499999</v>
      </c>
      <c r="U26" s="33">
        <v>616.84842292300004</v>
      </c>
      <c r="V26" s="33">
        <v>1241.93795277</v>
      </c>
      <c r="W26" s="33">
        <v>517.00956798899995</v>
      </c>
      <c r="X26" s="33">
        <v>369.80815451299998</v>
      </c>
      <c r="Y26" s="33">
        <v>223.90451692100001</v>
      </c>
      <c r="Z26" s="33">
        <v>555.22391216000005</v>
      </c>
      <c r="AA26" s="33">
        <v>4.1481357286099998</v>
      </c>
      <c r="AB26" s="33">
        <v>0</v>
      </c>
      <c r="AC26" s="33">
        <v>56.718531672200001</v>
      </c>
      <c r="AD26" s="33">
        <v>0</v>
      </c>
      <c r="AE26" s="33">
        <v>25189.267681000001</v>
      </c>
      <c r="AF26" s="33">
        <v>2574.9040531800001</v>
      </c>
      <c r="AG26" s="33">
        <v>27988.076251099999</v>
      </c>
      <c r="AH26" s="33">
        <v>0</v>
      </c>
      <c r="AI26" s="33">
        <v>1488.4379172199999</v>
      </c>
      <c r="AJ26" s="33">
        <v>9.6578574404299997E-2</v>
      </c>
      <c r="AK26" s="33">
        <v>18113.548250100001</v>
      </c>
      <c r="AL26" s="33">
        <v>1.63819689115</v>
      </c>
      <c r="AM26" s="33">
        <v>2.0249907487400001</v>
      </c>
      <c r="AN26" s="33">
        <v>1321.5175514699999</v>
      </c>
      <c r="AO26" s="33">
        <v>0.53958679332199999</v>
      </c>
      <c r="AP26" s="33">
        <v>0</v>
      </c>
      <c r="AQ26" s="33">
        <v>0.13426571822700001</v>
      </c>
      <c r="AR26" s="33">
        <v>2628.2034966900001</v>
      </c>
      <c r="AS26" s="33">
        <v>2502.3466146699998</v>
      </c>
      <c r="AT26" s="33">
        <v>125.856882023</v>
      </c>
      <c r="AU26" s="33">
        <v>446.714746816</v>
      </c>
      <c r="AV26" s="33">
        <v>0</v>
      </c>
      <c r="AW26" s="33">
        <v>8.7798667905700008E-3</v>
      </c>
      <c r="AX26" s="33">
        <v>256.78103830800001</v>
      </c>
      <c r="AY26" s="33">
        <v>0.93505634128699999</v>
      </c>
      <c r="AZ26" s="33">
        <v>183.12415801399999</v>
      </c>
      <c r="BA26" s="33">
        <v>0.19315737749199999</v>
      </c>
      <c r="BB26" s="33">
        <v>3.9099072098900001</v>
      </c>
      <c r="BC26" s="33">
        <v>719.59933367500003</v>
      </c>
      <c r="BD26" s="33">
        <v>1.18991198245</v>
      </c>
      <c r="BE26" s="33">
        <v>10.6050754966</v>
      </c>
      <c r="BF26" s="33">
        <v>5.0176163186099999E-2</v>
      </c>
      <c r="BG26" s="33">
        <v>46.1448017134</v>
      </c>
      <c r="BH26" s="33">
        <v>0</v>
      </c>
      <c r="BI26" s="33">
        <v>6.4036411380900002</v>
      </c>
      <c r="BJ26" s="33">
        <v>3933.71631854</v>
      </c>
      <c r="BK26" s="33">
        <v>9.1918126363599999</v>
      </c>
      <c r="BL26" s="33">
        <v>2350.6398932400002</v>
      </c>
      <c r="BM26" s="33">
        <v>29851.0702485</v>
      </c>
      <c r="BN26" s="33">
        <v>3839.5917513600002</v>
      </c>
    </row>
    <row r="27" spans="1:66" x14ac:dyDescent="0.25">
      <c r="A27" s="16" t="s">
        <v>26</v>
      </c>
      <c r="B27" s="33">
        <v>52990.873696907896</v>
      </c>
      <c r="C27" s="33">
        <v>18.816457045815302</v>
      </c>
      <c r="D27" s="33">
        <v>10626.516820938899</v>
      </c>
      <c r="E27" s="33">
        <v>938.03826002778703</v>
      </c>
      <c r="F27" s="33">
        <v>899.09306958796901</v>
      </c>
      <c r="G27" s="33">
        <v>13.3999573509928</v>
      </c>
      <c r="H27" s="33">
        <v>7591.3620579344097</v>
      </c>
      <c r="I27" s="33">
        <v>67.145017353561201</v>
      </c>
      <c r="J27" s="33">
        <v>129.3635159575299</v>
      </c>
      <c r="K27" s="33">
        <v>142.42003031269201</v>
      </c>
      <c r="L27" s="33"/>
      <c r="M27" s="33" t="s">
        <v>26</v>
      </c>
      <c r="N27" s="33">
        <v>109.32276103</v>
      </c>
      <c r="O27" s="33">
        <v>67.0280256291</v>
      </c>
      <c r="P27" s="33">
        <v>32.033695905400002</v>
      </c>
      <c r="Q27" s="33">
        <v>130.70914448799999</v>
      </c>
      <c r="R27" s="33">
        <v>963.89733685600004</v>
      </c>
      <c r="S27" s="33">
        <v>53127.013527800002</v>
      </c>
      <c r="T27" s="33">
        <v>697.93937023800004</v>
      </c>
      <c r="U27" s="33">
        <v>176.54294083299999</v>
      </c>
      <c r="V27" s="33">
        <v>252.16687676000001</v>
      </c>
      <c r="W27" s="33">
        <v>187.37931013599999</v>
      </c>
      <c r="X27" s="33">
        <v>141.82948845600001</v>
      </c>
      <c r="Y27" s="33">
        <v>84.375353491699997</v>
      </c>
      <c r="Z27" s="33">
        <v>133.53153186</v>
      </c>
      <c r="AA27" s="33">
        <v>1.4936894541900001</v>
      </c>
      <c r="AB27" s="33">
        <v>0</v>
      </c>
      <c r="AC27" s="33">
        <v>18.706163608200001</v>
      </c>
      <c r="AD27" s="33">
        <v>0</v>
      </c>
      <c r="AE27" s="33">
        <v>9492.2138797700009</v>
      </c>
      <c r="AF27" s="33">
        <v>970.31696921599996</v>
      </c>
      <c r="AG27" s="33">
        <v>10546.9062025</v>
      </c>
      <c r="AH27" s="33">
        <v>0</v>
      </c>
      <c r="AI27" s="33">
        <v>429.70940533999999</v>
      </c>
      <c r="AJ27" s="33">
        <v>7.4996630496799999E-3</v>
      </c>
      <c r="AK27" s="33">
        <v>4495.1457603299996</v>
      </c>
      <c r="AL27" s="33">
        <v>0.49731944664</v>
      </c>
      <c r="AM27" s="33">
        <v>0.27336949729100002</v>
      </c>
      <c r="AN27" s="33">
        <v>555.70713933800005</v>
      </c>
      <c r="AO27" s="33">
        <v>0.20360688679799999</v>
      </c>
      <c r="AP27" s="33">
        <v>0</v>
      </c>
      <c r="AQ27" s="33">
        <v>3.1953394974600001E-2</v>
      </c>
      <c r="AR27" s="33">
        <v>932.56340143499995</v>
      </c>
      <c r="AS27" s="33">
        <v>893.71093229899998</v>
      </c>
      <c r="AT27" s="33">
        <v>38.8524691358</v>
      </c>
      <c r="AU27" s="33">
        <v>115.892347382</v>
      </c>
      <c r="AV27" s="33">
        <v>0</v>
      </c>
      <c r="AW27" s="33">
        <v>6.8179601821100001E-4</v>
      </c>
      <c r="AX27" s="33">
        <v>59.659008869200001</v>
      </c>
      <c r="AY27" s="33">
        <v>7.26106481729E-2</v>
      </c>
      <c r="AZ27" s="33">
        <v>54.876802967400003</v>
      </c>
      <c r="BA27" s="33">
        <v>1.49993722326E-2</v>
      </c>
      <c r="BB27" s="33">
        <v>1.0429438846500001</v>
      </c>
      <c r="BC27" s="33">
        <v>218.50757480600001</v>
      </c>
      <c r="BD27" s="33">
        <v>0.25190630301400002</v>
      </c>
      <c r="BE27" s="33">
        <v>2.5609268890000001</v>
      </c>
      <c r="BF27" s="33">
        <v>6.1620517215299998E-3</v>
      </c>
      <c r="BG27" s="33">
        <v>13.313589909899999</v>
      </c>
      <c r="BH27" s="33">
        <v>0</v>
      </c>
      <c r="BI27" s="33">
        <v>1.6470002365900001</v>
      </c>
      <c r="BJ27" s="33">
        <v>974.96181689800005</v>
      </c>
      <c r="BK27" s="33">
        <v>3.70396804647</v>
      </c>
      <c r="BL27" s="33">
        <v>610.06812304699997</v>
      </c>
      <c r="BM27" s="33">
        <v>7648.4362660799998</v>
      </c>
      <c r="BN27" s="33">
        <v>996.68412043800004</v>
      </c>
    </row>
    <row r="28" spans="1:66" x14ac:dyDescent="0.25">
      <c r="A28" s="16" t="s">
        <v>27</v>
      </c>
      <c r="B28" s="33">
        <v>90034.247599989001</v>
      </c>
      <c r="C28" s="33">
        <v>36.727936305233101</v>
      </c>
      <c r="D28" s="33">
        <v>21489.5728364842</v>
      </c>
      <c r="E28" s="33">
        <v>1764.25339155915</v>
      </c>
      <c r="F28" s="33">
        <v>1698.64383559726</v>
      </c>
      <c r="G28" s="33">
        <v>27.882460229657202</v>
      </c>
      <c r="H28" s="33">
        <v>8959.4312611019614</v>
      </c>
      <c r="I28" s="33">
        <v>119.573429515877</v>
      </c>
      <c r="J28" s="33">
        <v>186.12523270301369</v>
      </c>
      <c r="K28" s="33">
        <v>258.64196399452101</v>
      </c>
      <c r="L28" s="33"/>
      <c r="M28" s="33" t="s">
        <v>27</v>
      </c>
      <c r="N28" s="33">
        <v>175.52019194900001</v>
      </c>
      <c r="O28" s="33">
        <v>119.332023679</v>
      </c>
      <c r="P28" s="33">
        <v>46.615004952200003</v>
      </c>
      <c r="Q28" s="33">
        <v>188.90614933800001</v>
      </c>
      <c r="R28" s="33">
        <v>917.49014504399997</v>
      </c>
      <c r="S28" s="33">
        <v>90031.914854400005</v>
      </c>
      <c r="T28" s="33">
        <v>913.78568917899997</v>
      </c>
      <c r="U28" s="33">
        <v>187.13816613899999</v>
      </c>
      <c r="V28" s="33">
        <v>302.446880889</v>
      </c>
      <c r="W28" s="33">
        <v>334.26877303600003</v>
      </c>
      <c r="X28" s="33">
        <v>257.16629482000002</v>
      </c>
      <c r="Y28" s="33">
        <v>170.37931837799999</v>
      </c>
      <c r="Z28" s="33">
        <v>158.86406190400001</v>
      </c>
      <c r="AA28" s="33">
        <v>3.08880153025</v>
      </c>
      <c r="AB28" s="33">
        <v>0</v>
      </c>
      <c r="AC28" s="33">
        <v>36.433056906600001</v>
      </c>
      <c r="AD28" s="33">
        <v>0</v>
      </c>
      <c r="AE28" s="33">
        <v>19167.675941199999</v>
      </c>
      <c r="AF28" s="33">
        <v>1959.3627412400001</v>
      </c>
      <c r="AG28" s="33">
        <v>21297.4180008</v>
      </c>
      <c r="AH28" s="33">
        <v>0</v>
      </c>
      <c r="AI28" s="33">
        <v>489.205814481</v>
      </c>
      <c r="AJ28" s="33">
        <v>2.93778387792E-2</v>
      </c>
      <c r="AK28" s="33">
        <v>5258.4583036399999</v>
      </c>
      <c r="AL28" s="33">
        <v>1.04467745498</v>
      </c>
      <c r="AM28" s="33">
        <v>0.81115399427900003</v>
      </c>
      <c r="AN28" s="33">
        <v>1132.7099835900001</v>
      </c>
      <c r="AO28" s="33">
        <v>0.41067866521200003</v>
      </c>
      <c r="AP28" s="33">
        <v>0</v>
      </c>
      <c r="AQ28" s="33">
        <v>7.7021575014999996E-2</v>
      </c>
      <c r="AR28" s="33">
        <v>1749.49643608</v>
      </c>
      <c r="AS28" s="33">
        <v>1684.2840977000001</v>
      </c>
      <c r="AT28" s="33">
        <v>65.212338385199999</v>
      </c>
      <c r="AU28" s="33">
        <v>170.982484019</v>
      </c>
      <c r="AV28" s="33">
        <v>0</v>
      </c>
      <c r="AW28" s="33">
        <v>2.67072157625E-3</v>
      </c>
      <c r="AX28" s="33">
        <v>73.858460405499997</v>
      </c>
      <c r="AY28" s="33">
        <v>0.28443165568200002</v>
      </c>
      <c r="AZ28" s="33">
        <v>94.059736978700002</v>
      </c>
      <c r="BA28" s="33">
        <v>5.8755708049299998E-2</v>
      </c>
      <c r="BB28" s="33">
        <v>2.2553603881200002</v>
      </c>
      <c r="BC28" s="33">
        <v>372.31625119500001</v>
      </c>
      <c r="BD28" s="33">
        <v>0.32721782996900001</v>
      </c>
      <c r="BE28" s="33">
        <v>6.0200185091199998</v>
      </c>
      <c r="BF28" s="33">
        <v>1.9071240538600001E-2</v>
      </c>
      <c r="BG28" s="33">
        <v>27.650694012799999</v>
      </c>
      <c r="BH28" s="33">
        <v>0</v>
      </c>
      <c r="BI28" s="33">
        <v>3.2808321561899998</v>
      </c>
      <c r="BJ28" s="33">
        <v>1039.99224334</v>
      </c>
      <c r="BK28" s="33">
        <v>7.7568333204300002</v>
      </c>
      <c r="BL28" s="33">
        <v>791.993228284</v>
      </c>
      <c r="BM28" s="33">
        <v>9004.7969406400007</v>
      </c>
      <c r="BN28" s="33">
        <v>1025.6536441999999</v>
      </c>
    </row>
    <row r="29" spans="1:66" x14ac:dyDescent="0.25">
      <c r="A29" s="16" t="s">
        <v>28</v>
      </c>
      <c r="B29" s="33">
        <v>119884.198709237</v>
      </c>
      <c r="C29" s="33">
        <v>23.0373325058248</v>
      </c>
      <c r="D29" s="33">
        <v>9277.9098961481905</v>
      </c>
      <c r="E29" s="33">
        <v>1096.3330623796301</v>
      </c>
      <c r="F29" s="33">
        <v>1038.56234265848</v>
      </c>
      <c r="G29" s="33">
        <v>15.8161784389105</v>
      </c>
      <c r="H29" s="33">
        <v>10890.037946043769</v>
      </c>
      <c r="I29" s="33">
        <v>71.500367623026307</v>
      </c>
      <c r="J29" s="33">
        <v>219.4391139341889</v>
      </c>
      <c r="K29" s="33">
        <v>151.188668154716</v>
      </c>
      <c r="L29" s="33"/>
      <c r="M29" s="33" t="s">
        <v>28</v>
      </c>
      <c r="N29" s="33">
        <v>144.40297337199999</v>
      </c>
      <c r="O29" s="33">
        <v>71.468796588800004</v>
      </c>
      <c r="P29" s="33">
        <v>37.303373411300001</v>
      </c>
      <c r="Q29" s="33">
        <v>221.098172828</v>
      </c>
      <c r="R29" s="33">
        <v>1213.6467446900001</v>
      </c>
      <c r="S29" s="33">
        <v>119705.002178</v>
      </c>
      <c r="T29" s="33">
        <v>817.91597051799999</v>
      </c>
      <c r="U29" s="33">
        <v>217.61314135699999</v>
      </c>
      <c r="V29" s="33">
        <v>454.46813561099998</v>
      </c>
      <c r="W29" s="33">
        <v>207.99040617599999</v>
      </c>
      <c r="X29" s="33">
        <v>150.509244212</v>
      </c>
      <c r="Y29" s="33">
        <v>73.740099971199996</v>
      </c>
      <c r="Z29" s="33">
        <v>216.32405689199999</v>
      </c>
      <c r="AA29" s="33">
        <v>1.72167104124</v>
      </c>
      <c r="AB29" s="33">
        <v>0</v>
      </c>
      <c r="AC29" s="33">
        <v>22.894122017400001</v>
      </c>
      <c r="AD29" s="33">
        <v>0</v>
      </c>
      <c r="AE29" s="33">
        <v>8295.7691707600006</v>
      </c>
      <c r="AF29" s="33">
        <v>848.01559503500005</v>
      </c>
      <c r="AG29" s="33">
        <v>9217.5248657699995</v>
      </c>
      <c r="AH29" s="33">
        <v>0</v>
      </c>
      <c r="AI29" s="33">
        <v>533.24355691699998</v>
      </c>
      <c r="AJ29" s="33">
        <v>1.50779154682E-2</v>
      </c>
      <c r="AK29" s="33">
        <v>6695.9367191700003</v>
      </c>
      <c r="AL29" s="33">
        <v>0.53828864024400003</v>
      </c>
      <c r="AM29" s="33">
        <v>0.38153225009199998</v>
      </c>
      <c r="AN29" s="33">
        <v>491.72119794700001</v>
      </c>
      <c r="AO29" s="33">
        <v>0.20003483875899999</v>
      </c>
      <c r="AP29" s="33">
        <v>0</v>
      </c>
      <c r="AQ29" s="33">
        <v>3.3091048418999999E-2</v>
      </c>
      <c r="AR29" s="33">
        <v>1089.0839706199999</v>
      </c>
      <c r="AS29" s="33">
        <v>1031.5867080999999</v>
      </c>
      <c r="AT29" s="33">
        <v>57.497262518699998</v>
      </c>
      <c r="AU29" s="33">
        <v>214.65956934900001</v>
      </c>
      <c r="AV29" s="33">
        <v>0</v>
      </c>
      <c r="AW29" s="33">
        <v>1.3707315119800001E-3</v>
      </c>
      <c r="AX29" s="33">
        <v>131.93881337299999</v>
      </c>
      <c r="AY29" s="33">
        <v>0.145982806252</v>
      </c>
      <c r="AZ29" s="33">
        <v>80.814291219500006</v>
      </c>
      <c r="BA29" s="33">
        <v>3.0155962701099999E-2</v>
      </c>
      <c r="BB29" s="33">
        <v>1.1995940792699999</v>
      </c>
      <c r="BC29" s="33">
        <v>321.24874105100002</v>
      </c>
      <c r="BD29" s="33">
        <v>0.57190992476699998</v>
      </c>
      <c r="BE29" s="33">
        <v>2.7576056737000001</v>
      </c>
      <c r="BF29" s="33">
        <v>9.1091255179499998E-3</v>
      </c>
      <c r="BG29" s="33">
        <v>15.717018763800001</v>
      </c>
      <c r="BH29" s="33">
        <v>0</v>
      </c>
      <c r="BI29" s="33">
        <v>3.0378212685300001</v>
      </c>
      <c r="BJ29" s="33">
        <v>1396.5764479500001</v>
      </c>
      <c r="BK29" s="33">
        <v>3.63356782879</v>
      </c>
      <c r="BL29" s="33">
        <v>869.22457750800004</v>
      </c>
      <c r="BM29" s="33">
        <v>10932.1066145</v>
      </c>
      <c r="BN29" s="33">
        <v>1368.0508642699999</v>
      </c>
    </row>
    <row r="30" spans="1:66" x14ac:dyDescent="0.25">
      <c r="A30" s="16" t="s">
        <v>29</v>
      </c>
      <c r="B30" s="33">
        <v>74154.241866150507</v>
      </c>
      <c r="C30" s="33">
        <v>11.513824429171899</v>
      </c>
      <c r="D30" s="33">
        <v>4533.8397801384199</v>
      </c>
      <c r="E30" s="33">
        <v>545.867193885387</v>
      </c>
      <c r="F30" s="33">
        <v>511.854734227682</v>
      </c>
      <c r="G30" s="33">
        <v>10.069473226473599</v>
      </c>
      <c r="H30" s="33">
        <v>10527.987062405229</v>
      </c>
      <c r="I30" s="33">
        <v>52.739768851986902</v>
      </c>
      <c r="J30" s="33">
        <v>154.77608186430757</v>
      </c>
      <c r="K30" s="33">
        <v>94.970180485320597</v>
      </c>
      <c r="L30" s="33"/>
      <c r="M30" s="33" t="s">
        <v>29</v>
      </c>
      <c r="N30" s="33">
        <v>110.815220064</v>
      </c>
      <c r="O30" s="33">
        <v>53.656244431300003</v>
      </c>
      <c r="P30" s="33">
        <v>33.525552821300003</v>
      </c>
      <c r="Q30" s="33">
        <v>158.05627890100001</v>
      </c>
      <c r="R30" s="33">
        <v>1545.17088532</v>
      </c>
      <c r="S30" s="33">
        <v>74447.587112199995</v>
      </c>
      <c r="T30" s="33">
        <v>838.18403791100002</v>
      </c>
      <c r="U30" s="33">
        <v>261.55146891499999</v>
      </c>
      <c r="V30" s="33">
        <v>347.17954847099998</v>
      </c>
      <c r="W30" s="33">
        <v>133.47748521899999</v>
      </c>
      <c r="X30" s="33">
        <v>95.859193929400007</v>
      </c>
      <c r="Y30" s="33">
        <v>36.369185484799999</v>
      </c>
      <c r="Z30" s="33">
        <v>194.87974163499999</v>
      </c>
      <c r="AA30" s="33">
        <v>0.60971511632099995</v>
      </c>
      <c r="AB30" s="33">
        <v>0</v>
      </c>
      <c r="AC30" s="33">
        <v>11.534401515700001</v>
      </c>
      <c r="AD30" s="33">
        <v>0</v>
      </c>
      <c r="AE30" s="33">
        <v>4091.52706868</v>
      </c>
      <c r="AF30" s="33">
        <v>418.245396099</v>
      </c>
      <c r="AG30" s="33">
        <v>4546.1416502599996</v>
      </c>
      <c r="AH30" s="33">
        <v>0</v>
      </c>
      <c r="AI30" s="33">
        <v>602.993147357</v>
      </c>
      <c r="AJ30" s="33">
        <v>2.7609823464899999E-2</v>
      </c>
      <c r="AK30" s="33">
        <v>6344.9461360699997</v>
      </c>
      <c r="AL30" s="33">
        <v>0.32743492451900003</v>
      </c>
      <c r="AM30" s="33">
        <v>0.52103801429700003</v>
      </c>
      <c r="AN30" s="33">
        <v>169.72983691300001</v>
      </c>
      <c r="AO30" s="33">
        <v>8.8195460132200004E-2</v>
      </c>
      <c r="AP30" s="33">
        <v>0</v>
      </c>
      <c r="AQ30" s="33">
        <v>2.76579956679E-2</v>
      </c>
      <c r="AR30" s="33">
        <v>546.11366407499997</v>
      </c>
      <c r="AS30" s="33">
        <v>512.00396815900001</v>
      </c>
      <c r="AT30" s="33">
        <v>34.109695916500002</v>
      </c>
      <c r="AU30" s="33">
        <v>145.54565320200001</v>
      </c>
      <c r="AV30" s="33">
        <v>0</v>
      </c>
      <c r="AW30" s="33">
        <v>2.5099943341200001E-3</v>
      </c>
      <c r="AX30" s="33">
        <v>94.451116696200003</v>
      </c>
      <c r="AY30" s="33">
        <v>0.26731344587900002</v>
      </c>
      <c r="AZ30" s="33">
        <v>49.331486521499997</v>
      </c>
      <c r="BA30" s="33">
        <v>5.5219783616400002E-2</v>
      </c>
      <c r="BB30" s="33">
        <v>0.85091719109099995</v>
      </c>
      <c r="BC30" s="33">
        <v>193.63902191899999</v>
      </c>
      <c r="BD30" s="33">
        <v>0.434833075944</v>
      </c>
      <c r="BE30" s="33">
        <v>2.2385389330700001</v>
      </c>
      <c r="BF30" s="33">
        <v>1.32152224739E-2</v>
      </c>
      <c r="BG30" s="33">
        <v>10.084457004900001</v>
      </c>
      <c r="BH30" s="33">
        <v>0</v>
      </c>
      <c r="BI30" s="33">
        <v>1.25182752784</v>
      </c>
      <c r="BJ30" s="33">
        <v>1447.6668984800001</v>
      </c>
      <c r="BK30" s="33">
        <v>1.17461621033</v>
      </c>
      <c r="BL30" s="33">
        <v>782.580386589</v>
      </c>
      <c r="BM30" s="33">
        <v>10628.235990900001</v>
      </c>
      <c r="BN30" s="33">
        <v>1527.82366071</v>
      </c>
    </row>
    <row r="31" spans="1:66" x14ac:dyDescent="0.25">
      <c r="A31" s="16" t="s">
        <v>30</v>
      </c>
      <c r="B31" s="33">
        <v>364620.43501649698</v>
      </c>
      <c r="C31" s="33">
        <v>48.286650325870802</v>
      </c>
      <c r="D31" s="33">
        <v>19548.8553427935</v>
      </c>
      <c r="E31" s="33">
        <v>2242.6446000041201</v>
      </c>
      <c r="F31" s="33">
        <v>2116.2063022207599</v>
      </c>
      <c r="G31" s="33">
        <v>43.3815833135058</v>
      </c>
      <c r="H31" s="33">
        <v>26708.660254645849</v>
      </c>
      <c r="I31" s="33">
        <v>149.96071155834801</v>
      </c>
      <c r="J31" s="33">
        <v>584.40009905576665</v>
      </c>
      <c r="K31" s="33">
        <v>310.979533880036</v>
      </c>
      <c r="L31" s="33"/>
      <c r="M31" s="33" t="s">
        <v>30</v>
      </c>
      <c r="N31" s="33">
        <v>329.46570810200001</v>
      </c>
      <c r="O31" s="33">
        <v>152.38798582999999</v>
      </c>
      <c r="P31" s="33">
        <v>87.193608525499997</v>
      </c>
      <c r="Q31" s="33">
        <v>595.27991038100004</v>
      </c>
      <c r="R31" s="33">
        <v>3302.60905284</v>
      </c>
      <c r="S31" s="33">
        <v>364202.43890000001</v>
      </c>
      <c r="T31" s="33">
        <v>2004.8235960300001</v>
      </c>
      <c r="U31" s="33">
        <v>575.36603879799998</v>
      </c>
      <c r="V31" s="33">
        <v>991.87393434399996</v>
      </c>
      <c r="W31" s="33">
        <v>437.21642485699999</v>
      </c>
      <c r="X31" s="33">
        <v>312.73205407299997</v>
      </c>
      <c r="Y31" s="33">
        <v>156.02456052299999</v>
      </c>
      <c r="Z31" s="33">
        <v>544.80439290899994</v>
      </c>
      <c r="AA31" s="33">
        <v>3.2207181953699999</v>
      </c>
      <c r="AB31" s="33">
        <v>0</v>
      </c>
      <c r="AC31" s="33">
        <v>48.1348958735</v>
      </c>
      <c r="AD31" s="33">
        <v>0</v>
      </c>
      <c r="AE31" s="33">
        <v>17552.793470600001</v>
      </c>
      <c r="AF31" s="33">
        <v>1794.2830694700001</v>
      </c>
      <c r="AG31" s="33">
        <v>19503.101100600001</v>
      </c>
      <c r="AH31" s="33">
        <v>0</v>
      </c>
      <c r="AI31" s="33">
        <v>1380.7069307199999</v>
      </c>
      <c r="AJ31" s="33">
        <v>0.118652696308</v>
      </c>
      <c r="AK31" s="33">
        <v>16381.7500678</v>
      </c>
      <c r="AL31" s="33">
        <v>1.44169299096</v>
      </c>
      <c r="AM31" s="33">
        <v>2.2844550075200001</v>
      </c>
      <c r="AN31" s="33">
        <v>861.48449731899996</v>
      </c>
      <c r="AO31" s="33">
        <v>0.40547339605499999</v>
      </c>
      <c r="AP31" s="33">
        <v>0</v>
      </c>
      <c r="AQ31" s="33">
        <v>0.12725257825</v>
      </c>
      <c r="AR31" s="33">
        <v>2233.0968147100002</v>
      </c>
      <c r="AS31" s="33">
        <v>2107.0042510100002</v>
      </c>
      <c r="AT31" s="33">
        <v>126.0925637</v>
      </c>
      <c r="AU31" s="33">
        <v>510.07791630200001</v>
      </c>
      <c r="AV31" s="33">
        <v>0</v>
      </c>
      <c r="AW31" s="33">
        <v>1.07866030964E-2</v>
      </c>
      <c r="AX31" s="33">
        <v>318.38405870899999</v>
      </c>
      <c r="AY31" s="33">
        <v>1.1487735165399999</v>
      </c>
      <c r="AZ31" s="33">
        <v>184.37100194600001</v>
      </c>
      <c r="BA31" s="33">
        <v>0.23730522341099999</v>
      </c>
      <c r="BB31" s="33">
        <v>3.68899046721</v>
      </c>
      <c r="BC31" s="33">
        <v>721.63792159299999</v>
      </c>
      <c r="BD31" s="33">
        <v>1.4916080138000001</v>
      </c>
      <c r="BE31" s="33">
        <v>10.114925335000001</v>
      </c>
      <c r="BF31" s="33">
        <v>5.7676240127399997E-2</v>
      </c>
      <c r="BG31" s="33">
        <v>43.328548227799999</v>
      </c>
      <c r="BH31" s="33">
        <v>0</v>
      </c>
      <c r="BI31" s="33">
        <v>6.9622513388099998</v>
      </c>
      <c r="BJ31" s="33">
        <v>3427.3747652799998</v>
      </c>
      <c r="BK31" s="33">
        <v>6.12852976864</v>
      </c>
      <c r="BL31" s="33">
        <v>2241.7621586099999</v>
      </c>
      <c r="BM31" s="33">
        <v>26831.172686900001</v>
      </c>
      <c r="BN31" s="33">
        <v>3514.1423520899998</v>
      </c>
    </row>
    <row r="32" spans="1:66" x14ac:dyDescent="0.25">
      <c r="A32" s="16" t="s">
        <v>31</v>
      </c>
      <c r="B32" s="33">
        <v>70655.645153135905</v>
      </c>
      <c r="C32" s="33">
        <v>11.6665846299188</v>
      </c>
      <c r="D32" s="33">
        <v>4921.8127208544602</v>
      </c>
      <c r="E32" s="33">
        <v>538.65558794735603</v>
      </c>
      <c r="F32" s="33">
        <v>510.07111428003799</v>
      </c>
      <c r="G32" s="33">
        <v>8.5515541235026404</v>
      </c>
      <c r="H32" s="33">
        <v>7101.5912094104706</v>
      </c>
      <c r="I32" s="33">
        <v>37.677220112213398</v>
      </c>
      <c r="J32" s="33">
        <v>140.45007818195808</v>
      </c>
      <c r="K32" s="33">
        <v>77.772609092242007</v>
      </c>
      <c r="L32" s="33"/>
      <c r="M32" s="33" t="s">
        <v>31</v>
      </c>
      <c r="N32" s="33">
        <v>82.824135849100003</v>
      </c>
      <c r="O32" s="33">
        <v>37.885466507899999</v>
      </c>
      <c r="P32" s="33">
        <v>22.055299324700002</v>
      </c>
      <c r="Q32" s="33">
        <v>142.33461527399999</v>
      </c>
      <c r="R32" s="33">
        <v>810.698004416</v>
      </c>
      <c r="S32" s="33">
        <v>70805.574804300006</v>
      </c>
      <c r="T32" s="33">
        <v>503.61584700100002</v>
      </c>
      <c r="U32" s="33">
        <v>142.104408796</v>
      </c>
      <c r="V32" s="33">
        <v>319.86105344100002</v>
      </c>
      <c r="W32" s="33">
        <v>109.951324254</v>
      </c>
      <c r="X32" s="33">
        <v>77.754102319899999</v>
      </c>
      <c r="Y32" s="33">
        <v>39.202059669599997</v>
      </c>
      <c r="Z32" s="33">
        <v>135.76641795899999</v>
      </c>
      <c r="AA32" s="33">
        <v>0.82819724037099995</v>
      </c>
      <c r="AB32" s="33">
        <v>0</v>
      </c>
      <c r="AC32" s="33">
        <v>11.628265385800001</v>
      </c>
      <c r="AD32" s="33">
        <v>0</v>
      </c>
      <c r="AE32" s="33">
        <v>4410.2445305600004</v>
      </c>
      <c r="AF32" s="33">
        <v>450.82507224</v>
      </c>
      <c r="AG32" s="33">
        <v>4900.2716624699997</v>
      </c>
      <c r="AH32" s="33">
        <v>0</v>
      </c>
      <c r="AI32" s="33">
        <v>341.00580499599999</v>
      </c>
      <c r="AJ32" s="33">
        <v>1.4349590942300001E-2</v>
      </c>
      <c r="AK32" s="33">
        <v>4389.0061444000003</v>
      </c>
      <c r="AL32" s="33">
        <v>0.29426669146899997</v>
      </c>
      <c r="AM32" s="33">
        <v>0.308119530526</v>
      </c>
      <c r="AN32" s="33">
        <v>235.96221879800001</v>
      </c>
      <c r="AO32" s="33">
        <v>9.9527832801500002E-2</v>
      </c>
      <c r="AP32" s="33">
        <v>0</v>
      </c>
      <c r="AQ32" s="33">
        <v>2.12956339556E-2</v>
      </c>
      <c r="AR32" s="33">
        <v>536.54325955499996</v>
      </c>
      <c r="AS32" s="33">
        <v>507.98581647499998</v>
      </c>
      <c r="AT32" s="33">
        <v>28.557443079399999</v>
      </c>
      <c r="AU32" s="33">
        <v>108.58953880200001</v>
      </c>
      <c r="AV32" s="33">
        <v>0</v>
      </c>
      <c r="AW32" s="33">
        <v>1.3045153436200001E-3</v>
      </c>
      <c r="AX32" s="33">
        <v>66.648648195199996</v>
      </c>
      <c r="AY32" s="33">
        <v>0.13893008266199999</v>
      </c>
      <c r="AZ32" s="33">
        <v>40.731549041299999</v>
      </c>
      <c r="BA32" s="33">
        <v>2.86991625347E-2</v>
      </c>
      <c r="BB32" s="33">
        <v>0.69183208022599996</v>
      </c>
      <c r="BC32" s="33">
        <v>161.01175124100001</v>
      </c>
      <c r="BD32" s="33">
        <v>0.29770353941</v>
      </c>
      <c r="BE32" s="33">
        <v>1.7304755539400001</v>
      </c>
      <c r="BF32" s="33">
        <v>7.59640019952E-3</v>
      </c>
      <c r="BG32" s="33">
        <v>8.5187672088900008</v>
      </c>
      <c r="BH32" s="33">
        <v>0</v>
      </c>
      <c r="BI32" s="33">
        <v>1.5029330574899999</v>
      </c>
      <c r="BJ32" s="33">
        <v>956.22723877500005</v>
      </c>
      <c r="BK32" s="33">
        <v>1.70031232416</v>
      </c>
      <c r="BL32" s="33">
        <v>555.52605552900002</v>
      </c>
      <c r="BM32" s="33">
        <v>7160.7543495299997</v>
      </c>
      <c r="BN32" s="33">
        <v>918.70266205999997</v>
      </c>
    </row>
    <row r="33" spans="1:66" x14ac:dyDescent="0.25">
      <c r="A33" s="16" t="s">
        <v>32</v>
      </c>
      <c r="B33" s="33">
        <v>715002.82949001004</v>
      </c>
      <c r="C33" s="33">
        <v>102.67736210314401</v>
      </c>
      <c r="D33" s="33">
        <v>42653.320167661201</v>
      </c>
      <c r="E33" s="33">
        <v>4451.3010583462201</v>
      </c>
      <c r="F33" s="33">
        <v>4201.0338762553902</v>
      </c>
      <c r="G33" s="33">
        <v>83.366355011740097</v>
      </c>
      <c r="H33" s="33">
        <v>71269.711298983399</v>
      </c>
      <c r="I33" s="33">
        <v>366.26505984150799</v>
      </c>
      <c r="J33" s="33">
        <v>1284.4844409938585</v>
      </c>
      <c r="K33" s="33">
        <v>705.16878193281002</v>
      </c>
      <c r="L33" s="33"/>
      <c r="M33" s="33" t="s">
        <v>32</v>
      </c>
      <c r="N33" s="33">
        <v>794.093033397</v>
      </c>
      <c r="O33" s="33">
        <v>372.049574861</v>
      </c>
      <c r="P33" s="33">
        <v>227.91187972399999</v>
      </c>
      <c r="Q33" s="33">
        <v>1311.2920862399999</v>
      </c>
      <c r="R33" s="33">
        <v>9554.6180344700006</v>
      </c>
      <c r="S33" s="33">
        <v>716477.367508</v>
      </c>
      <c r="T33" s="33">
        <v>5472.82507824</v>
      </c>
      <c r="U33" s="33">
        <v>1639.50319236</v>
      </c>
      <c r="V33" s="33">
        <v>2617.4387247700001</v>
      </c>
      <c r="W33" s="33">
        <v>999.98031937999997</v>
      </c>
      <c r="X33" s="33">
        <v>709.78346066699999</v>
      </c>
      <c r="Y33" s="33">
        <v>340.85196188399999</v>
      </c>
      <c r="Z33" s="33">
        <v>1362.94327845</v>
      </c>
      <c r="AA33" s="33">
        <v>6.2008565743200004</v>
      </c>
      <c r="AB33" s="33">
        <v>0</v>
      </c>
      <c r="AC33" s="33">
        <v>102.587277634</v>
      </c>
      <c r="AD33" s="33">
        <v>0</v>
      </c>
      <c r="AE33" s="33">
        <v>38345.867186700001</v>
      </c>
      <c r="AF33" s="33">
        <v>3919.79981503</v>
      </c>
      <c r="AG33" s="33">
        <v>42606.5189637</v>
      </c>
      <c r="AH33" s="33">
        <v>0</v>
      </c>
      <c r="AI33" s="33">
        <v>3845.8697075499999</v>
      </c>
      <c r="AJ33" s="33">
        <v>0.21874439781300001</v>
      </c>
      <c r="AK33" s="33">
        <v>43456.024568499997</v>
      </c>
      <c r="AL33" s="33">
        <v>2.7940365059999999</v>
      </c>
      <c r="AM33" s="33">
        <v>4.2433274047699996</v>
      </c>
      <c r="AN33" s="33">
        <v>1726.50981002</v>
      </c>
      <c r="AO33" s="33">
        <v>0.80342728594500001</v>
      </c>
      <c r="AP33" s="33">
        <v>0</v>
      </c>
      <c r="AQ33" s="33">
        <v>0.24049855987499999</v>
      </c>
      <c r="AR33" s="33">
        <v>4442.5212579299996</v>
      </c>
      <c r="AS33" s="33">
        <v>4192.0078901799998</v>
      </c>
      <c r="AT33" s="33">
        <v>250.51336774699999</v>
      </c>
      <c r="AU33" s="33">
        <v>1009.19130828</v>
      </c>
      <c r="AV33" s="33">
        <v>0</v>
      </c>
      <c r="AW33" s="33">
        <v>1.9885870590899999E-2</v>
      </c>
      <c r="AX33" s="33">
        <v>630.46963518999996</v>
      </c>
      <c r="AY33" s="33">
        <v>2.1178449513599999</v>
      </c>
      <c r="AZ33" s="33">
        <v>364.81264846800002</v>
      </c>
      <c r="BA33" s="33">
        <v>0.43748849342700002</v>
      </c>
      <c r="BB33" s="33">
        <v>7.0845573339500003</v>
      </c>
      <c r="BC33" s="33">
        <v>1430.04090731</v>
      </c>
      <c r="BD33" s="33">
        <v>2.93270954182</v>
      </c>
      <c r="BE33" s="33">
        <v>19.181307238300001</v>
      </c>
      <c r="BF33" s="33">
        <v>0.106950037776</v>
      </c>
      <c r="BG33" s="33">
        <v>83.201043925500002</v>
      </c>
      <c r="BH33" s="33">
        <v>0</v>
      </c>
      <c r="BI33" s="33">
        <v>12.427442724600001</v>
      </c>
      <c r="BJ33" s="33">
        <v>9610.4872410900007</v>
      </c>
      <c r="BK33" s="33">
        <v>12.1804458307</v>
      </c>
      <c r="BL33" s="33">
        <v>5592.3974689300003</v>
      </c>
      <c r="BM33" s="33">
        <v>71975.090520700003</v>
      </c>
      <c r="BN33" s="33">
        <v>9871.9364641299999</v>
      </c>
    </row>
    <row r="34" spans="1:66" x14ac:dyDescent="0.25">
      <c r="A34" s="16" t="s">
        <v>33</v>
      </c>
      <c r="B34" s="33">
        <v>415381.522495999</v>
      </c>
      <c r="C34" s="33">
        <v>69.678034965006603</v>
      </c>
      <c r="D34" s="33">
        <v>29727.992882293001</v>
      </c>
      <c r="E34" s="33">
        <v>3207.3892302663799</v>
      </c>
      <c r="F34" s="33">
        <v>3036.07787406221</v>
      </c>
      <c r="G34" s="33">
        <v>59.294078131735098</v>
      </c>
      <c r="H34" s="33">
        <v>41040.841059380611</v>
      </c>
      <c r="I34" s="33">
        <v>213.13942684571001</v>
      </c>
      <c r="J34" s="33">
        <v>786.5031207839512</v>
      </c>
      <c r="K34" s="33">
        <v>435.79613063766499</v>
      </c>
      <c r="L34" s="33"/>
      <c r="M34" s="33" t="s">
        <v>33</v>
      </c>
      <c r="N34" s="33">
        <v>478.64910313600001</v>
      </c>
      <c r="O34" s="33">
        <v>216.550053808</v>
      </c>
      <c r="P34" s="33">
        <v>128.208360021</v>
      </c>
      <c r="Q34" s="33">
        <v>805.31352963500001</v>
      </c>
      <c r="R34" s="33">
        <v>4724.6721922400002</v>
      </c>
      <c r="S34" s="33">
        <v>416263.24407900003</v>
      </c>
      <c r="T34" s="33">
        <v>2928.5665451499999</v>
      </c>
      <c r="U34" s="33">
        <v>827.73463952199995</v>
      </c>
      <c r="V34" s="33">
        <v>1833.1978280999999</v>
      </c>
      <c r="W34" s="33">
        <v>625.12621745599995</v>
      </c>
      <c r="X34" s="33">
        <v>437.80198066499997</v>
      </c>
      <c r="Y34" s="33">
        <v>237.14301772300001</v>
      </c>
      <c r="Z34" s="33">
        <v>792.75606679999999</v>
      </c>
      <c r="AA34" s="33">
        <v>4.8122656849399998</v>
      </c>
      <c r="AB34" s="33">
        <v>0</v>
      </c>
      <c r="AC34" s="33">
        <v>69.484408034500007</v>
      </c>
      <c r="AD34" s="33">
        <v>0</v>
      </c>
      <c r="AE34" s="33">
        <v>26678.575233399999</v>
      </c>
      <c r="AF34" s="33">
        <v>2727.1463559600002</v>
      </c>
      <c r="AG34" s="33">
        <v>29642.8646071</v>
      </c>
      <c r="AH34" s="33">
        <v>0</v>
      </c>
      <c r="AI34" s="33">
        <v>1986.84471381</v>
      </c>
      <c r="AJ34" s="33">
        <v>0.170431973071</v>
      </c>
      <c r="AK34" s="33">
        <v>25452.244987900001</v>
      </c>
      <c r="AL34" s="33">
        <v>2.1189715395399999</v>
      </c>
      <c r="AM34" s="33">
        <v>3.31704118046</v>
      </c>
      <c r="AN34" s="33">
        <v>1349.99903402</v>
      </c>
      <c r="AO34" s="33">
        <v>0.61024285443399995</v>
      </c>
      <c r="AP34" s="33">
        <v>0</v>
      </c>
      <c r="AQ34" s="33">
        <v>0.18939879721299999</v>
      </c>
      <c r="AR34" s="33">
        <v>3193.86652495</v>
      </c>
      <c r="AS34" s="33">
        <v>3022.8161716599998</v>
      </c>
      <c r="AT34" s="33">
        <v>171.05035329099999</v>
      </c>
      <c r="AU34" s="33">
        <v>669.81647860099997</v>
      </c>
      <c r="AV34" s="33">
        <v>0</v>
      </c>
      <c r="AW34" s="33">
        <v>1.5493831671599999E-2</v>
      </c>
      <c r="AX34" s="33">
        <v>408.03401358000002</v>
      </c>
      <c r="AY34" s="33">
        <v>1.65009083605</v>
      </c>
      <c r="AZ34" s="33">
        <v>251.35875069599999</v>
      </c>
      <c r="BA34" s="33">
        <v>0.34086374361299998</v>
      </c>
      <c r="BB34" s="33">
        <v>5.3729502012300001</v>
      </c>
      <c r="BC34" s="33">
        <v>982.67440257500004</v>
      </c>
      <c r="BD34" s="33">
        <v>1.92930435523</v>
      </c>
      <c r="BE34" s="33">
        <v>14.9533062604</v>
      </c>
      <c r="BF34" s="33">
        <v>8.3541600930400001E-2</v>
      </c>
      <c r="BG34" s="33">
        <v>59.0758566493</v>
      </c>
      <c r="BH34" s="33">
        <v>0</v>
      </c>
      <c r="BI34" s="33">
        <v>8.9140788540599996</v>
      </c>
      <c r="BJ34" s="33">
        <v>5525.7323469499997</v>
      </c>
      <c r="BK34" s="33">
        <v>9.7941139254999996</v>
      </c>
      <c r="BL34" s="33">
        <v>3194.1262857900001</v>
      </c>
      <c r="BM34" s="33">
        <v>41480.896200800002</v>
      </c>
      <c r="BN34" s="33">
        <v>5333.2682094700003</v>
      </c>
    </row>
    <row r="35" spans="1:66" x14ac:dyDescent="0.25">
      <c r="A35" s="16" t="s">
        <v>34</v>
      </c>
      <c r="B35" s="33">
        <v>52856.168599434801</v>
      </c>
      <c r="C35" s="33">
        <v>34.340852401895297</v>
      </c>
      <c r="D35" s="33">
        <v>21325.710421107698</v>
      </c>
      <c r="E35" s="33">
        <v>1676.48074043053</v>
      </c>
      <c r="F35" s="33">
        <v>1618.3299985777901</v>
      </c>
      <c r="G35" s="33">
        <v>24.8528192351035</v>
      </c>
      <c r="H35" s="33">
        <v>7161.2554457097476</v>
      </c>
      <c r="I35" s="33">
        <v>117.977942215352</v>
      </c>
      <c r="J35" s="33">
        <v>124.55568071294702</v>
      </c>
      <c r="K35" s="33">
        <v>254.78404724475499</v>
      </c>
      <c r="L35" s="33"/>
      <c r="M35" s="33" t="s">
        <v>34</v>
      </c>
      <c r="N35" s="33">
        <v>158.601835317</v>
      </c>
      <c r="O35" s="33">
        <v>117.3567147</v>
      </c>
      <c r="P35" s="33">
        <v>43.328627400800002</v>
      </c>
      <c r="Q35" s="33">
        <v>125.36144317999999</v>
      </c>
      <c r="R35" s="33">
        <v>780.01729026800001</v>
      </c>
      <c r="S35" s="33">
        <v>52821.368745699998</v>
      </c>
      <c r="T35" s="33">
        <v>839.97814431100005</v>
      </c>
      <c r="U35" s="33">
        <v>163.923877183</v>
      </c>
      <c r="V35" s="33">
        <v>187.69973282699999</v>
      </c>
      <c r="W35" s="33">
        <v>323.34940316900003</v>
      </c>
      <c r="X35" s="33">
        <v>253.076406475</v>
      </c>
      <c r="Y35" s="33">
        <v>169.13436124699999</v>
      </c>
      <c r="Z35" s="33">
        <v>118.191804893</v>
      </c>
      <c r="AA35" s="33">
        <v>2.9483008660699999</v>
      </c>
      <c r="AB35" s="33">
        <v>0</v>
      </c>
      <c r="AC35" s="33">
        <v>34.070950107199998</v>
      </c>
      <c r="AD35" s="33">
        <v>0</v>
      </c>
      <c r="AE35" s="33">
        <v>19027.625813300001</v>
      </c>
      <c r="AF35" s="33">
        <v>1945.05170778</v>
      </c>
      <c r="AG35" s="33">
        <v>21141.8118823</v>
      </c>
      <c r="AH35" s="33">
        <v>0</v>
      </c>
      <c r="AI35" s="33">
        <v>431.29282925400003</v>
      </c>
      <c r="AJ35" s="33">
        <v>8.1577783964599995E-3</v>
      </c>
      <c r="AK35" s="33">
        <v>4069.5705896200002</v>
      </c>
      <c r="AL35" s="33">
        <v>0.93055753247700002</v>
      </c>
      <c r="AM35" s="33">
        <v>0.44197636468899998</v>
      </c>
      <c r="AN35" s="33">
        <v>1139.67457608</v>
      </c>
      <c r="AO35" s="33">
        <v>0.39906872159500001</v>
      </c>
      <c r="AP35" s="33">
        <v>0</v>
      </c>
      <c r="AQ35" s="33">
        <v>6.1562678979499998E-2</v>
      </c>
      <c r="AR35" s="33">
        <v>1663.1702369</v>
      </c>
      <c r="AS35" s="33">
        <v>1605.36548874</v>
      </c>
      <c r="AT35" s="33">
        <v>57.804748160499997</v>
      </c>
      <c r="AU35" s="33">
        <v>131.70319530200001</v>
      </c>
      <c r="AV35" s="33">
        <v>0</v>
      </c>
      <c r="AW35" s="33">
        <v>7.4161359351699999E-4</v>
      </c>
      <c r="AX35" s="33">
        <v>47.481903990900001</v>
      </c>
      <c r="AY35" s="33">
        <v>7.8982031416599999E-2</v>
      </c>
      <c r="AZ35" s="33">
        <v>82.089017355899998</v>
      </c>
      <c r="BA35" s="33">
        <v>1.6315535890899999E-2</v>
      </c>
      <c r="BB35" s="33">
        <v>1.88882215866</v>
      </c>
      <c r="BC35" s="33">
        <v>327.26839046100002</v>
      </c>
      <c r="BD35" s="33">
        <v>0.18744442985699999</v>
      </c>
      <c r="BE35" s="33">
        <v>4.8305047437999997</v>
      </c>
      <c r="BF35" s="33">
        <v>9.5246180404199993E-3</v>
      </c>
      <c r="BG35" s="33">
        <v>24.651013628299999</v>
      </c>
      <c r="BH35" s="33">
        <v>0</v>
      </c>
      <c r="BI35" s="33">
        <v>2.68187592096</v>
      </c>
      <c r="BJ35" s="33">
        <v>798.69258616399998</v>
      </c>
      <c r="BK35" s="33">
        <v>7.6658653826099998</v>
      </c>
      <c r="BL35" s="33">
        <v>624.776622288</v>
      </c>
      <c r="BM35" s="33">
        <v>7191.0818980000004</v>
      </c>
      <c r="BN35" s="33">
        <v>820.06663234799998</v>
      </c>
    </row>
    <row r="36" spans="1:66" x14ac:dyDescent="0.25">
      <c r="A36" s="16" t="s">
        <v>35</v>
      </c>
      <c r="B36" s="33">
        <v>520657.546709791</v>
      </c>
      <c r="C36" s="33">
        <v>86.865973568111997</v>
      </c>
      <c r="D36" s="33">
        <v>36473.299127966697</v>
      </c>
      <c r="E36" s="33">
        <v>3772.824340352</v>
      </c>
      <c r="F36" s="33">
        <v>3567.2845904337601</v>
      </c>
      <c r="G36" s="33">
        <v>73.538354798483098</v>
      </c>
      <c r="H36" s="33">
        <v>45947.487235321074</v>
      </c>
      <c r="I36" s="33">
        <v>274.15254810698298</v>
      </c>
      <c r="J36" s="33">
        <v>930.64136284362701</v>
      </c>
      <c r="K36" s="33">
        <v>538.37717002041404</v>
      </c>
      <c r="L36" s="33"/>
      <c r="M36" s="33" t="s">
        <v>35</v>
      </c>
      <c r="N36" s="33">
        <v>574.90411606400005</v>
      </c>
      <c r="O36" s="33">
        <v>278.669977018</v>
      </c>
      <c r="P36" s="33">
        <v>151.678478289</v>
      </c>
      <c r="Q36" s="33">
        <v>951.81045161300005</v>
      </c>
      <c r="R36" s="33">
        <v>5659.3716906700001</v>
      </c>
      <c r="S36" s="33">
        <v>521705.90293799998</v>
      </c>
      <c r="T36" s="33">
        <v>3480.5228186099998</v>
      </c>
      <c r="U36" s="33">
        <v>989.39516734799997</v>
      </c>
      <c r="V36" s="33">
        <v>1774.16301952</v>
      </c>
      <c r="W36" s="33">
        <v>756.06111795699996</v>
      </c>
      <c r="X36" s="33">
        <v>540.79606102100001</v>
      </c>
      <c r="Y36" s="33">
        <v>290.82328932799999</v>
      </c>
      <c r="Z36" s="33">
        <v>911.30095879600003</v>
      </c>
      <c r="AA36" s="33">
        <v>5.6148736337000003</v>
      </c>
      <c r="AB36" s="33">
        <v>0</v>
      </c>
      <c r="AC36" s="33">
        <v>86.555691650399993</v>
      </c>
      <c r="AD36" s="33">
        <v>0</v>
      </c>
      <c r="AE36" s="33">
        <v>32717.631361299998</v>
      </c>
      <c r="AF36" s="33">
        <v>3344.4700893200002</v>
      </c>
      <c r="AG36" s="33">
        <v>36352.924739900001</v>
      </c>
      <c r="AH36" s="33">
        <v>0</v>
      </c>
      <c r="AI36" s="33">
        <v>2371.2302163200002</v>
      </c>
      <c r="AJ36" s="33">
        <v>0.204058541378</v>
      </c>
      <c r="AK36" s="33">
        <v>28204.4724111</v>
      </c>
      <c r="AL36" s="33">
        <v>2.4834152942299998</v>
      </c>
      <c r="AM36" s="33">
        <v>3.9480251293799999</v>
      </c>
      <c r="AN36" s="33">
        <v>1533.36217248</v>
      </c>
      <c r="AO36" s="33">
        <v>0.70501554864799998</v>
      </c>
      <c r="AP36" s="33">
        <v>0</v>
      </c>
      <c r="AQ36" s="33">
        <v>0.22241464442200001</v>
      </c>
      <c r="AR36" s="33">
        <v>3753.5283027700002</v>
      </c>
      <c r="AS36" s="33">
        <v>3548.4662481</v>
      </c>
      <c r="AT36" s="33">
        <v>205.06205467500001</v>
      </c>
      <c r="AU36" s="33">
        <v>813.937816763</v>
      </c>
      <c r="AV36" s="33">
        <v>0</v>
      </c>
      <c r="AW36" s="33">
        <v>1.85507808925E-2</v>
      </c>
      <c r="AX36" s="33">
        <v>500.38640239900002</v>
      </c>
      <c r="AY36" s="33">
        <v>1.97565803061</v>
      </c>
      <c r="AZ36" s="33">
        <v>301.12409289200002</v>
      </c>
      <c r="BA36" s="33">
        <v>0.40811721611399998</v>
      </c>
      <c r="BB36" s="33">
        <v>6.3330352584099998</v>
      </c>
      <c r="BC36" s="33">
        <v>1177.2454279799999</v>
      </c>
      <c r="BD36" s="33">
        <v>2.36247649355</v>
      </c>
      <c r="BE36" s="33">
        <v>17.587795622200002</v>
      </c>
      <c r="BF36" s="33">
        <v>9.9566640630099998E-2</v>
      </c>
      <c r="BG36" s="33">
        <v>73.288101989300003</v>
      </c>
      <c r="BH36" s="33">
        <v>0</v>
      </c>
      <c r="BI36" s="33">
        <v>10.967220795599999</v>
      </c>
      <c r="BJ36" s="33">
        <v>6004.0577067499999</v>
      </c>
      <c r="BK36" s="33">
        <v>11.2661988018</v>
      </c>
      <c r="BL36" s="33">
        <v>3743.2279911000001</v>
      </c>
      <c r="BM36" s="33">
        <v>46328.281967700001</v>
      </c>
      <c r="BN36" s="33">
        <v>6069.0879800000002</v>
      </c>
    </row>
    <row r="37" spans="1:66" x14ac:dyDescent="0.25">
      <c r="A37" s="16" t="s">
        <v>36</v>
      </c>
      <c r="B37" s="33">
        <v>174211.40735037901</v>
      </c>
      <c r="C37" s="33">
        <v>33.916294669893098</v>
      </c>
      <c r="D37" s="33">
        <v>16582.9688479619</v>
      </c>
      <c r="E37" s="33">
        <v>1566.39535852415</v>
      </c>
      <c r="F37" s="33">
        <v>1490.5783203517999</v>
      </c>
      <c r="G37" s="33">
        <v>26.9889700950825</v>
      </c>
      <c r="H37" s="33">
        <v>18466.451798070033</v>
      </c>
      <c r="I37" s="33">
        <v>105.81328732804801</v>
      </c>
      <c r="J37" s="33">
        <v>347.52912784675317</v>
      </c>
      <c r="K37" s="33">
        <v>217.54704328237301</v>
      </c>
      <c r="L37" s="33"/>
      <c r="M37" s="33" t="s">
        <v>36</v>
      </c>
      <c r="N37" s="33">
        <v>224.29117713400001</v>
      </c>
      <c r="O37" s="33">
        <v>106.59694233800001</v>
      </c>
      <c r="P37" s="33">
        <v>58.340611559199999</v>
      </c>
      <c r="Q37" s="33">
        <v>354.18675720499999</v>
      </c>
      <c r="R37" s="33">
        <v>1969.9017707</v>
      </c>
      <c r="S37" s="33">
        <v>174706.02401299999</v>
      </c>
      <c r="T37" s="33">
        <v>1297.1441531</v>
      </c>
      <c r="U37" s="33">
        <v>350.93584587100003</v>
      </c>
      <c r="V37" s="33">
        <v>900.49398864700004</v>
      </c>
      <c r="W37" s="33">
        <v>306.87232651699998</v>
      </c>
      <c r="X37" s="33">
        <v>217.49997213500001</v>
      </c>
      <c r="Y37" s="33">
        <v>132.11067198699999</v>
      </c>
      <c r="Z37" s="33">
        <v>346.64011398399998</v>
      </c>
      <c r="AA37" s="33">
        <v>2.4851943725400001</v>
      </c>
      <c r="AB37" s="33">
        <v>0</v>
      </c>
      <c r="AC37" s="33">
        <v>33.804415841900003</v>
      </c>
      <c r="AD37" s="33">
        <v>0</v>
      </c>
      <c r="AE37" s="33">
        <v>14862.4429499</v>
      </c>
      <c r="AF37" s="33">
        <v>1519.2714710099999</v>
      </c>
      <c r="AG37" s="33">
        <v>16513.825092899999</v>
      </c>
      <c r="AH37" s="33">
        <v>0</v>
      </c>
      <c r="AI37" s="33">
        <v>851.86292113699994</v>
      </c>
      <c r="AJ37" s="33">
        <v>5.1890429500000002E-2</v>
      </c>
      <c r="AK37" s="33">
        <v>11487.486907799999</v>
      </c>
      <c r="AL37" s="33">
        <v>0.94177879550499999</v>
      </c>
      <c r="AM37" s="33">
        <v>1.10254583828</v>
      </c>
      <c r="AN37" s="33">
        <v>772.986762623</v>
      </c>
      <c r="AO37" s="33">
        <v>0.315249675535</v>
      </c>
      <c r="AP37" s="33">
        <v>0</v>
      </c>
      <c r="AQ37" s="33">
        <v>7.4836475779500006E-2</v>
      </c>
      <c r="AR37" s="33">
        <v>1558.5520357600001</v>
      </c>
      <c r="AS37" s="33">
        <v>1482.87274628</v>
      </c>
      <c r="AT37" s="33">
        <v>75.679289481200001</v>
      </c>
      <c r="AU37" s="33">
        <v>270.58514470599999</v>
      </c>
      <c r="AV37" s="33">
        <v>0</v>
      </c>
      <c r="AW37" s="33">
        <v>4.7173213529800003E-3</v>
      </c>
      <c r="AX37" s="33">
        <v>157.22725846200001</v>
      </c>
      <c r="AY37" s="33">
        <v>0.50239378323100004</v>
      </c>
      <c r="AZ37" s="33">
        <v>109.51497387000001</v>
      </c>
      <c r="BA37" s="33">
        <v>0.103780944747</v>
      </c>
      <c r="BB37" s="33">
        <v>2.22889548703</v>
      </c>
      <c r="BC37" s="33">
        <v>431.13093178299999</v>
      </c>
      <c r="BD37" s="33">
        <v>0.72022900048000005</v>
      </c>
      <c r="BE37" s="33">
        <v>5.9410116761199996</v>
      </c>
      <c r="BF37" s="33">
        <v>2.7242658763099999E-2</v>
      </c>
      <c r="BG37" s="33">
        <v>26.8960645266</v>
      </c>
      <c r="BH37" s="33">
        <v>0</v>
      </c>
      <c r="BI37" s="33">
        <v>3.9821215812199999</v>
      </c>
      <c r="BJ37" s="33">
        <v>2510.0228831899999</v>
      </c>
      <c r="BK37" s="33">
        <v>5.3750498914199998</v>
      </c>
      <c r="BL37" s="33">
        <v>1407.01278308</v>
      </c>
      <c r="BM37" s="33">
        <v>18688.3595718</v>
      </c>
      <c r="BN37" s="33">
        <v>2333.3795684699999</v>
      </c>
    </row>
    <row r="38" spans="1:66" x14ac:dyDescent="0.25">
      <c r="A38" s="16" t="s">
        <v>37</v>
      </c>
      <c r="B38" s="33">
        <v>180827.63425766001</v>
      </c>
      <c r="C38" s="33">
        <v>31.110565947184501</v>
      </c>
      <c r="D38" s="33">
        <v>13474.486310477299</v>
      </c>
      <c r="E38" s="33">
        <v>1473.89745921382</v>
      </c>
      <c r="F38" s="33">
        <v>1393.8169094632999</v>
      </c>
      <c r="G38" s="33">
        <v>24.766473726123198</v>
      </c>
      <c r="H38" s="33">
        <v>19679.580886706241</v>
      </c>
      <c r="I38" s="33">
        <v>103.752640211155</v>
      </c>
      <c r="J38" s="33">
        <v>366.70295828398906</v>
      </c>
      <c r="K38" s="33">
        <v>209.545853400494</v>
      </c>
      <c r="L38" s="33"/>
      <c r="M38" s="33" t="s">
        <v>37</v>
      </c>
      <c r="N38" s="33">
        <v>222.30053703799999</v>
      </c>
      <c r="O38" s="33">
        <v>104.951882665</v>
      </c>
      <c r="P38" s="33">
        <v>64.991180991700006</v>
      </c>
      <c r="Q38" s="33">
        <v>373.39092305000003</v>
      </c>
      <c r="R38" s="33">
        <v>2554.6216239800001</v>
      </c>
      <c r="S38" s="33">
        <v>181179.17048999999</v>
      </c>
      <c r="T38" s="33">
        <v>1525.85456213</v>
      </c>
      <c r="U38" s="33">
        <v>443.119469391</v>
      </c>
      <c r="V38" s="33">
        <v>738.89739204</v>
      </c>
      <c r="W38" s="33">
        <v>296.57188807300003</v>
      </c>
      <c r="X38" s="33">
        <v>210.203075877</v>
      </c>
      <c r="Y38" s="33">
        <v>107.493307317</v>
      </c>
      <c r="Z38" s="33">
        <v>374.55922030200003</v>
      </c>
      <c r="AA38" s="33">
        <v>2.0765319952999999</v>
      </c>
      <c r="AB38" s="33">
        <v>0</v>
      </c>
      <c r="AC38" s="33">
        <v>31.033111950599999</v>
      </c>
      <c r="AD38" s="33">
        <v>0</v>
      </c>
      <c r="AE38" s="33">
        <v>12092.991487699999</v>
      </c>
      <c r="AF38" s="33">
        <v>1236.17301931</v>
      </c>
      <c r="AG38" s="33">
        <v>13436.657814300001</v>
      </c>
      <c r="AH38" s="33">
        <v>0</v>
      </c>
      <c r="AI38" s="33">
        <v>1048.3256426200001</v>
      </c>
      <c r="AJ38" s="33">
        <v>5.7275600297600003E-2</v>
      </c>
      <c r="AK38" s="33">
        <v>11988.979660000001</v>
      </c>
      <c r="AL38" s="33">
        <v>0.87392303587499998</v>
      </c>
      <c r="AM38" s="33">
        <v>1.15087126551</v>
      </c>
      <c r="AN38" s="33">
        <v>613.83382936199996</v>
      </c>
      <c r="AO38" s="33">
        <v>0.27098215237200002</v>
      </c>
      <c r="AP38" s="33">
        <v>0</v>
      </c>
      <c r="AQ38" s="33">
        <v>7.0360206980899995E-2</v>
      </c>
      <c r="AR38" s="33">
        <v>1468.8342611600001</v>
      </c>
      <c r="AS38" s="33">
        <v>1388.8135404</v>
      </c>
      <c r="AT38" s="33">
        <v>80.020720764800004</v>
      </c>
      <c r="AU38" s="33">
        <v>312.64819646500001</v>
      </c>
      <c r="AV38" s="33">
        <v>0</v>
      </c>
      <c r="AW38" s="33">
        <v>5.2068576427100003E-3</v>
      </c>
      <c r="AX38" s="33">
        <v>193.099734845</v>
      </c>
      <c r="AY38" s="33">
        <v>0.55453102334100002</v>
      </c>
      <c r="AZ38" s="33">
        <v>115.547016568</v>
      </c>
      <c r="BA38" s="33">
        <v>0.114551087441</v>
      </c>
      <c r="BB38" s="33">
        <v>2.1444505993799998</v>
      </c>
      <c r="BC38" s="33">
        <v>454.54304021799999</v>
      </c>
      <c r="BD38" s="33">
        <v>0.88400054465199995</v>
      </c>
      <c r="BE38" s="33">
        <v>5.6440237555700001</v>
      </c>
      <c r="BF38" s="33">
        <v>2.8779842867799998E-2</v>
      </c>
      <c r="BG38" s="33">
        <v>24.6849275577</v>
      </c>
      <c r="BH38" s="33">
        <v>0</v>
      </c>
      <c r="BI38" s="33">
        <v>3.73608088197</v>
      </c>
      <c r="BJ38" s="33">
        <v>2631.1470070199998</v>
      </c>
      <c r="BK38" s="33">
        <v>4.3205588962299997</v>
      </c>
      <c r="BL38" s="33">
        <v>1561.6169773500001</v>
      </c>
      <c r="BM38" s="33">
        <v>19846.389385800001</v>
      </c>
      <c r="BN38" s="33">
        <v>2676.03031844</v>
      </c>
    </row>
    <row r="39" spans="1:66" x14ac:dyDescent="0.25">
      <c r="A39" s="16" t="s">
        <v>38</v>
      </c>
      <c r="B39" s="33">
        <v>505236.88368176698</v>
      </c>
      <c r="C39" s="33">
        <v>72.337570017145296</v>
      </c>
      <c r="D39" s="33">
        <v>29619.953055677699</v>
      </c>
      <c r="E39" s="33">
        <v>3505.7766273378802</v>
      </c>
      <c r="F39" s="33">
        <v>3307.5575408886498</v>
      </c>
      <c r="G39" s="33">
        <v>62.680184361387703</v>
      </c>
      <c r="H39" s="33">
        <v>49231.186633623023</v>
      </c>
      <c r="I39" s="33">
        <v>249.19541908697599</v>
      </c>
      <c r="J39" s="33">
        <v>947.73441959773629</v>
      </c>
      <c r="K39" s="33">
        <v>504.91864801222403</v>
      </c>
      <c r="L39" s="33"/>
      <c r="M39" s="33" t="s">
        <v>130</v>
      </c>
      <c r="N39" s="33">
        <v>556.64984805300003</v>
      </c>
      <c r="O39" s="33">
        <v>253.84904144399999</v>
      </c>
      <c r="P39" s="33">
        <v>156.869751286</v>
      </c>
      <c r="Q39" s="33">
        <v>969.29250023300006</v>
      </c>
      <c r="R39" s="33">
        <v>6363.6340380399997</v>
      </c>
      <c r="S39" s="33">
        <v>505995.23057299998</v>
      </c>
      <c r="T39" s="33">
        <v>3712.42004563</v>
      </c>
      <c r="U39" s="33">
        <v>1097.1138982099999</v>
      </c>
      <c r="V39" s="33">
        <v>1858.98486452</v>
      </c>
      <c r="W39" s="33">
        <v>717.562807206</v>
      </c>
      <c r="X39" s="33">
        <v>508.71829362099999</v>
      </c>
      <c r="Y39" s="33">
        <v>236.07437062100001</v>
      </c>
      <c r="Z39" s="33">
        <v>959.37040910799999</v>
      </c>
      <c r="AA39" s="33">
        <v>4.7804577043299998</v>
      </c>
      <c r="AB39" s="33">
        <v>0</v>
      </c>
      <c r="AC39" s="33">
        <v>72.158164279199994</v>
      </c>
      <c r="AD39" s="33">
        <v>0</v>
      </c>
      <c r="AE39" s="33">
        <v>26558.351566699999</v>
      </c>
      <c r="AF39" s="33">
        <v>2714.8528861</v>
      </c>
      <c r="AG39" s="33">
        <v>29509.2788234</v>
      </c>
      <c r="AH39" s="33">
        <v>0</v>
      </c>
      <c r="AI39" s="33">
        <v>2592.6487223899999</v>
      </c>
      <c r="AJ39" s="33">
        <v>0.21675769881599999</v>
      </c>
      <c r="AK39" s="33">
        <v>30114.902938300002</v>
      </c>
      <c r="AL39" s="33">
        <v>2.3881915458299998</v>
      </c>
      <c r="AM39" s="33">
        <v>4.11540708312</v>
      </c>
      <c r="AN39" s="33">
        <v>1323.2816309499999</v>
      </c>
      <c r="AO39" s="33">
        <v>0.63980104499099999</v>
      </c>
      <c r="AP39" s="33">
        <v>0</v>
      </c>
      <c r="AQ39" s="33">
        <v>0.22174469297900001</v>
      </c>
      <c r="AR39" s="33">
        <v>3495.2061989499998</v>
      </c>
      <c r="AS39" s="33">
        <v>3297.0512696400001</v>
      </c>
      <c r="AT39" s="33">
        <v>198.15492931399999</v>
      </c>
      <c r="AU39" s="33">
        <v>809.52995899400003</v>
      </c>
      <c r="AV39" s="33">
        <v>0</v>
      </c>
      <c r="AW39" s="33">
        <v>1.9705274348700001E-2</v>
      </c>
      <c r="AX39" s="33">
        <v>504.53149735699998</v>
      </c>
      <c r="AY39" s="33">
        <v>2.0986105070100001</v>
      </c>
      <c r="AZ39" s="33">
        <v>292.36202013899998</v>
      </c>
      <c r="BA39" s="33">
        <v>0.433515701649</v>
      </c>
      <c r="BB39" s="33">
        <v>6.2280788791699999</v>
      </c>
      <c r="BC39" s="33">
        <v>1140.5013353100001</v>
      </c>
      <c r="BD39" s="33">
        <v>2.4010436946199998</v>
      </c>
      <c r="BE39" s="33">
        <v>17.5102655136</v>
      </c>
      <c r="BF39" s="33">
        <v>0.104234553823</v>
      </c>
      <c r="BG39" s="33">
        <v>62.396440519599999</v>
      </c>
      <c r="BH39" s="33">
        <v>0</v>
      </c>
      <c r="BI39" s="33">
        <v>9.8771846539800006</v>
      </c>
      <c r="BJ39" s="33">
        <v>6554.9226938900001</v>
      </c>
      <c r="BK39" s="33">
        <v>9.2548575027099993</v>
      </c>
      <c r="BL39" s="33">
        <v>3935.7845895800001</v>
      </c>
      <c r="BM39" s="33">
        <v>49619.933928799997</v>
      </c>
      <c r="BN39" s="33">
        <v>6684.3704106699997</v>
      </c>
    </row>
    <row r="40" spans="1:66" x14ac:dyDescent="0.25">
      <c r="A40" s="16" t="s">
        <v>39</v>
      </c>
      <c r="B40" s="33">
        <v>39382.583556563703</v>
      </c>
      <c r="C40" s="33">
        <v>5.3295421378805603</v>
      </c>
      <c r="D40" s="33">
        <v>2294.5601613388098</v>
      </c>
      <c r="E40" s="33">
        <v>216.85842602677201</v>
      </c>
      <c r="F40" s="33">
        <v>204.84071369309001</v>
      </c>
      <c r="G40" s="33">
        <v>4.9992898396759404</v>
      </c>
      <c r="H40" s="33">
        <v>3212.5297713660389</v>
      </c>
      <c r="I40" s="33">
        <v>16.443348990534599</v>
      </c>
      <c r="J40" s="33">
        <v>64.848361026231657</v>
      </c>
      <c r="K40" s="33">
        <v>30.655545552690501</v>
      </c>
      <c r="L40" s="33"/>
      <c r="M40" s="33" t="s">
        <v>39</v>
      </c>
      <c r="N40" s="33">
        <v>37.109493317000002</v>
      </c>
      <c r="O40" s="33">
        <v>16.894977243500001</v>
      </c>
      <c r="P40" s="33">
        <v>10.207574645999999</v>
      </c>
      <c r="Q40" s="33">
        <v>66.799109659799996</v>
      </c>
      <c r="R40" s="33">
        <v>411.44056658800002</v>
      </c>
      <c r="S40" s="33">
        <v>39548.355046899997</v>
      </c>
      <c r="T40" s="33">
        <v>240.67434502099999</v>
      </c>
      <c r="U40" s="33">
        <v>70.984409432500001</v>
      </c>
      <c r="V40" s="33">
        <v>123.600282703</v>
      </c>
      <c r="W40" s="33">
        <v>44.831915342499997</v>
      </c>
      <c r="X40" s="33">
        <v>31.022284117600002</v>
      </c>
      <c r="Y40" s="33">
        <v>18.3936671881</v>
      </c>
      <c r="Z40" s="33">
        <v>63.480643353799998</v>
      </c>
      <c r="AA40" s="33">
        <v>0.31970828032900001</v>
      </c>
      <c r="AB40" s="33">
        <v>0</v>
      </c>
      <c r="AC40" s="33">
        <v>5.3348435545099999</v>
      </c>
      <c r="AD40" s="33">
        <v>0</v>
      </c>
      <c r="AE40" s="33">
        <v>2069.2867042600001</v>
      </c>
      <c r="AF40" s="33">
        <v>211.526896212</v>
      </c>
      <c r="AG40" s="33">
        <v>2299.2072676600001</v>
      </c>
      <c r="AH40" s="33">
        <v>0</v>
      </c>
      <c r="AI40" s="33">
        <v>168.14673781900001</v>
      </c>
      <c r="AJ40" s="33">
        <v>1.8597149864699999E-2</v>
      </c>
      <c r="AK40" s="33">
        <v>1979.45777559</v>
      </c>
      <c r="AL40" s="33">
        <v>0.17198148007299999</v>
      </c>
      <c r="AM40" s="33">
        <v>0.34631368243499999</v>
      </c>
      <c r="AN40" s="33">
        <v>82.499405523700005</v>
      </c>
      <c r="AO40" s="33">
        <v>4.1682803176899999E-2</v>
      </c>
      <c r="AP40" s="33">
        <v>0</v>
      </c>
      <c r="AQ40" s="33">
        <v>1.7768875036500001E-2</v>
      </c>
      <c r="AR40" s="33">
        <v>216.34793271300001</v>
      </c>
      <c r="AS40" s="33">
        <v>204.32573938900001</v>
      </c>
      <c r="AT40" s="33">
        <v>12.0221933233</v>
      </c>
      <c r="AU40" s="33">
        <v>49.5524456423</v>
      </c>
      <c r="AV40" s="33">
        <v>0</v>
      </c>
      <c r="AW40" s="33">
        <v>1.6906505288299999E-3</v>
      </c>
      <c r="AX40" s="33">
        <v>30.349353219000001</v>
      </c>
      <c r="AY40" s="33">
        <v>0.18005437700099999</v>
      </c>
      <c r="AZ40" s="33">
        <v>18.2276435347</v>
      </c>
      <c r="BA40" s="33">
        <v>3.7194268644200001E-2</v>
      </c>
      <c r="BB40" s="33">
        <v>0.46479470560000002</v>
      </c>
      <c r="BC40" s="33">
        <v>70.426998903200001</v>
      </c>
      <c r="BD40" s="33">
        <v>0.15140428578500001</v>
      </c>
      <c r="BE40" s="33">
        <v>1.3820946146599999</v>
      </c>
      <c r="BF40" s="33">
        <v>8.8108609599999999E-3</v>
      </c>
      <c r="BG40" s="33">
        <v>4.9927611907199996</v>
      </c>
      <c r="BH40" s="33">
        <v>0</v>
      </c>
      <c r="BI40" s="33">
        <v>0.67874168184000006</v>
      </c>
      <c r="BJ40" s="33">
        <v>428.21456977700001</v>
      </c>
      <c r="BK40" s="33">
        <v>0.60930089549499999</v>
      </c>
      <c r="BL40" s="33">
        <v>262.38765382100001</v>
      </c>
      <c r="BM40" s="33">
        <v>3251.9910849500002</v>
      </c>
      <c r="BN40" s="33">
        <v>435.29570081100002</v>
      </c>
    </row>
    <row r="41" spans="1:66" x14ac:dyDescent="0.25">
      <c r="A41" s="16" t="s">
        <v>40</v>
      </c>
      <c r="B41" s="33">
        <v>208107.26585577801</v>
      </c>
      <c r="C41" s="33">
        <v>34.824056849213598</v>
      </c>
      <c r="D41" s="33">
        <v>14813.2608184746</v>
      </c>
      <c r="E41" s="33">
        <v>1556.7096253090001</v>
      </c>
      <c r="F41" s="33">
        <v>1472.3970346967201</v>
      </c>
      <c r="G41" s="33">
        <v>29.835908894812398</v>
      </c>
      <c r="H41" s="33">
        <v>22378.607647818892</v>
      </c>
      <c r="I41" s="33">
        <v>105.267459986915</v>
      </c>
      <c r="J41" s="33">
        <v>407.71172355562237</v>
      </c>
      <c r="K41" s="33">
        <v>209.745662939179</v>
      </c>
      <c r="L41" s="33"/>
      <c r="M41" s="33" t="s">
        <v>40</v>
      </c>
      <c r="N41" s="33">
        <v>249.64408532799999</v>
      </c>
      <c r="O41" s="33">
        <v>107.03636261</v>
      </c>
      <c r="P41" s="33">
        <v>65.915204125100004</v>
      </c>
      <c r="Q41" s="33">
        <v>417.84292113599997</v>
      </c>
      <c r="R41" s="33">
        <v>2486.9651851799999</v>
      </c>
      <c r="S41" s="33">
        <v>208893.057929</v>
      </c>
      <c r="T41" s="33">
        <v>1515.9705631300001</v>
      </c>
      <c r="U41" s="33">
        <v>433.74215129800001</v>
      </c>
      <c r="V41" s="33">
        <v>1088.0271070900001</v>
      </c>
      <c r="W41" s="33">
        <v>307.95655403900003</v>
      </c>
      <c r="X41" s="33">
        <v>210.802817342</v>
      </c>
      <c r="Y41" s="33">
        <v>118.45166095099999</v>
      </c>
      <c r="Z41" s="33">
        <v>427.118708879</v>
      </c>
      <c r="AA41" s="33">
        <v>2.3650574764100001</v>
      </c>
      <c r="AB41" s="33">
        <v>0</v>
      </c>
      <c r="AC41" s="33">
        <v>34.783274706299999</v>
      </c>
      <c r="AD41" s="33">
        <v>0</v>
      </c>
      <c r="AE41" s="33">
        <v>13325.8313631</v>
      </c>
      <c r="AF41" s="33">
        <v>1362.1948868899999</v>
      </c>
      <c r="AG41" s="33">
        <v>14806.477911</v>
      </c>
      <c r="AH41" s="33">
        <v>0</v>
      </c>
      <c r="AI41" s="33">
        <v>1038.1670093299999</v>
      </c>
      <c r="AJ41" s="33">
        <v>8.1889002684100001E-2</v>
      </c>
      <c r="AK41" s="33">
        <v>13999.0754887</v>
      </c>
      <c r="AL41" s="33">
        <v>1.01845911771</v>
      </c>
      <c r="AM41" s="33">
        <v>1.59085623561</v>
      </c>
      <c r="AN41" s="33">
        <v>641.23737760200004</v>
      </c>
      <c r="AO41" s="33">
        <v>0.29236907797200001</v>
      </c>
      <c r="AP41" s="33">
        <v>0</v>
      </c>
      <c r="AQ41" s="33">
        <v>9.0465204120400003E-2</v>
      </c>
      <c r="AR41" s="33">
        <v>1551.1378155100001</v>
      </c>
      <c r="AS41" s="33">
        <v>1466.8984352</v>
      </c>
      <c r="AT41" s="33">
        <v>84.239380313799998</v>
      </c>
      <c r="AU41" s="33">
        <v>332.64090525099999</v>
      </c>
      <c r="AV41" s="33">
        <v>0</v>
      </c>
      <c r="AW41" s="33">
        <v>7.4444596703E-3</v>
      </c>
      <c r="AX41" s="33">
        <v>204.05025610000001</v>
      </c>
      <c r="AY41" s="33">
        <v>0.79283460694300001</v>
      </c>
      <c r="AZ41" s="33">
        <v>123.553137574</v>
      </c>
      <c r="BA41" s="33">
        <v>0.16377801815500001</v>
      </c>
      <c r="BB41" s="33">
        <v>2.5854710725999999</v>
      </c>
      <c r="BC41" s="33">
        <v>483.27743183600001</v>
      </c>
      <c r="BD41" s="33">
        <v>0.96135150096199995</v>
      </c>
      <c r="BE41" s="33">
        <v>7.1572494342399997</v>
      </c>
      <c r="BF41" s="33">
        <v>4.0083156919499999E-2</v>
      </c>
      <c r="BG41" s="33">
        <v>29.781465907000001</v>
      </c>
      <c r="BH41" s="33">
        <v>0</v>
      </c>
      <c r="BI41" s="33">
        <v>4.4478263154400004</v>
      </c>
      <c r="BJ41" s="33">
        <v>3083.8823864300002</v>
      </c>
      <c r="BK41" s="33">
        <v>4.7219403601199996</v>
      </c>
      <c r="BL41" s="33">
        <v>1676.9035803199999</v>
      </c>
      <c r="BM41" s="33">
        <v>22678.543646099999</v>
      </c>
      <c r="BN41" s="33">
        <v>2897.3033522599999</v>
      </c>
    </row>
    <row r="42" spans="1:66" x14ac:dyDescent="0.25">
      <c r="A42" s="16" t="s">
        <v>41</v>
      </c>
      <c r="B42" s="33">
        <v>48206.432083737804</v>
      </c>
      <c r="C42" s="33">
        <v>25.073817044341801</v>
      </c>
      <c r="D42" s="33">
        <v>15140.8681421404</v>
      </c>
      <c r="E42" s="33">
        <v>1220.12102590422</v>
      </c>
      <c r="F42" s="33">
        <v>1175.6457844763399</v>
      </c>
      <c r="G42" s="33">
        <v>18.4647588199662</v>
      </c>
      <c r="H42" s="33">
        <v>6524.5920975464396</v>
      </c>
      <c r="I42" s="33">
        <v>86.117109361605301</v>
      </c>
      <c r="J42" s="33">
        <v>113.04064488951548</v>
      </c>
      <c r="K42" s="33">
        <v>184.60289830928099</v>
      </c>
      <c r="L42" s="33"/>
      <c r="M42" s="33" t="s">
        <v>41</v>
      </c>
      <c r="N42" s="33">
        <v>123.553253778</v>
      </c>
      <c r="O42" s="33">
        <v>85.853006946299999</v>
      </c>
      <c r="P42" s="33">
        <v>34.165194011300002</v>
      </c>
      <c r="Q42" s="33">
        <v>114.333484357</v>
      </c>
      <c r="R42" s="33">
        <v>742.78202905000001</v>
      </c>
      <c r="S42" s="33">
        <v>48251.472530999999</v>
      </c>
      <c r="T42" s="33">
        <v>687.06698076299995</v>
      </c>
      <c r="U42" s="33">
        <v>147.46783844199999</v>
      </c>
      <c r="V42" s="33">
        <v>199.13116768099999</v>
      </c>
      <c r="W42" s="33">
        <v>237.28996604299999</v>
      </c>
      <c r="X42" s="33">
        <v>183.60094119799999</v>
      </c>
      <c r="Y42" s="33">
        <v>120.138346734</v>
      </c>
      <c r="Z42" s="33">
        <v>111.344921653</v>
      </c>
      <c r="AA42" s="33">
        <v>2.1040068330900001</v>
      </c>
      <c r="AB42" s="33">
        <v>0</v>
      </c>
      <c r="AC42" s="33">
        <v>24.893601399600001</v>
      </c>
      <c r="AD42" s="33">
        <v>0</v>
      </c>
      <c r="AE42" s="33">
        <v>13515.5627116</v>
      </c>
      <c r="AF42" s="33">
        <v>1381.5919523099999</v>
      </c>
      <c r="AG42" s="33">
        <v>15017.2930106</v>
      </c>
      <c r="AH42" s="33">
        <v>0</v>
      </c>
      <c r="AI42" s="33">
        <v>376.954523107</v>
      </c>
      <c r="AJ42" s="33">
        <v>1.13001031373E-2</v>
      </c>
      <c r="AK42" s="33">
        <v>3790.1468789700002</v>
      </c>
      <c r="AL42" s="33">
        <v>0.68867415179900004</v>
      </c>
      <c r="AM42" s="33">
        <v>0.40700003306900001</v>
      </c>
      <c r="AN42" s="33">
        <v>799.83690107300004</v>
      </c>
      <c r="AO42" s="33">
        <v>0.28493592674000001</v>
      </c>
      <c r="AP42" s="33">
        <v>0</v>
      </c>
      <c r="AQ42" s="33">
        <v>4.7234584224800001E-2</v>
      </c>
      <c r="AR42" s="33">
        <v>1211.1806967800001</v>
      </c>
      <c r="AS42" s="33">
        <v>1166.9210891299999</v>
      </c>
      <c r="AT42" s="33">
        <v>44.2596076544</v>
      </c>
      <c r="AU42" s="33">
        <v>110.89270247</v>
      </c>
      <c r="AV42" s="33">
        <v>0</v>
      </c>
      <c r="AW42" s="33">
        <v>1.02726822273E-3</v>
      </c>
      <c r="AX42" s="33">
        <v>45.981096198700001</v>
      </c>
      <c r="AY42" s="33">
        <v>0.109405267716</v>
      </c>
      <c r="AZ42" s="33">
        <v>63.138474500800001</v>
      </c>
      <c r="BA42" s="33">
        <v>2.2600232397E-2</v>
      </c>
      <c r="BB42" s="33">
        <v>1.43518828596</v>
      </c>
      <c r="BC42" s="33">
        <v>251.045987379</v>
      </c>
      <c r="BD42" s="33">
        <v>0.19271442407</v>
      </c>
      <c r="BE42" s="33">
        <v>3.71030992212</v>
      </c>
      <c r="BF42" s="33">
        <v>9.1891466338200004E-3</v>
      </c>
      <c r="BG42" s="33">
        <v>18.325868439200001</v>
      </c>
      <c r="BH42" s="33">
        <v>0</v>
      </c>
      <c r="BI42" s="33">
        <v>2.0496540482999999</v>
      </c>
      <c r="BJ42" s="33">
        <v>775.47061602999997</v>
      </c>
      <c r="BK42" s="33">
        <v>5.3856468768000001</v>
      </c>
      <c r="BL42" s="33">
        <v>548.49221921599997</v>
      </c>
      <c r="BM42" s="33">
        <v>6565.38450792</v>
      </c>
      <c r="BN42" s="33">
        <v>786.41778571700002</v>
      </c>
    </row>
    <row r="43" spans="1:66" x14ac:dyDescent="0.25">
      <c r="A43" s="16" t="s">
        <v>42</v>
      </c>
      <c r="B43" s="33">
        <v>261257.42865512701</v>
      </c>
      <c r="C43" s="33">
        <v>45.170739815455299</v>
      </c>
      <c r="D43" s="33">
        <v>20049.9016879634</v>
      </c>
      <c r="E43" s="33">
        <v>2076.52845512574</v>
      </c>
      <c r="F43" s="33">
        <v>1967.3827994338701</v>
      </c>
      <c r="G43" s="33">
        <v>39.7152469424353</v>
      </c>
      <c r="H43" s="33">
        <v>28842.246840163221</v>
      </c>
      <c r="I43" s="33">
        <v>139.52606779576399</v>
      </c>
      <c r="J43" s="33">
        <v>541.72190810848622</v>
      </c>
      <c r="K43" s="33">
        <v>283.568205315932</v>
      </c>
      <c r="L43" s="33"/>
      <c r="M43" s="33" t="s">
        <v>42</v>
      </c>
      <c r="N43" s="33">
        <v>320.38097605199999</v>
      </c>
      <c r="O43" s="33">
        <v>142.09900511399999</v>
      </c>
      <c r="P43" s="33">
        <v>88.917820213200002</v>
      </c>
      <c r="Q43" s="33">
        <v>555.90407358899995</v>
      </c>
      <c r="R43" s="33">
        <v>3374.4848929</v>
      </c>
      <c r="S43" s="33">
        <v>262272.755894</v>
      </c>
      <c r="T43" s="33">
        <v>2055.6456393799999</v>
      </c>
      <c r="U43" s="33">
        <v>588.43536149199997</v>
      </c>
      <c r="V43" s="33">
        <v>1303.3079826000001</v>
      </c>
      <c r="W43" s="33">
        <v>411.89985661200001</v>
      </c>
      <c r="X43" s="33">
        <v>285.34048456400001</v>
      </c>
      <c r="Y43" s="33">
        <v>160.02908594499999</v>
      </c>
      <c r="Z43" s="33">
        <v>545.575913765</v>
      </c>
      <c r="AA43" s="33">
        <v>3.0981337934200002</v>
      </c>
      <c r="AB43" s="33">
        <v>0</v>
      </c>
      <c r="AC43" s="33">
        <v>45.087816203300001</v>
      </c>
      <c r="AD43" s="33">
        <v>0</v>
      </c>
      <c r="AE43" s="33">
        <v>18003.260835199999</v>
      </c>
      <c r="AF43" s="33">
        <v>1840.33376604</v>
      </c>
      <c r="AG43" s="33">
        <v>20003.623687200001</v>
      </c>
      <c r="AH43" s="33">
        <v>0</v>
      </c>
      <c r="AI43" s="33">
        <v>1402.99997205</v>
      </c>
      <c r="AJ43" s="33">
        <v>0.121752544068</v>
      </c>
      <c r="AK43" s="33">
        <v>17876.227843000001</v>
      </c>
      <c r="AL43" s="33">
        <v>1.4327306547200001</v>
      </c>
      <c r="AM43" s="33">
        <v>2.3540779547700001</v>
      </c>
      <c r="AN43" s="33">
        <v>891.01827728600006</v>
      </c>
      <c r="AO43" s="33">
        <v>0.40381199027800002</v>
      </c>
      <c r="AP43" s="33">
        <v>0</v>
      </c>
      <c r="AQ43" s="33">
        <v>0.13242225530599999</v>
      </c>
      <c r="AR43" s="33">
        <v>2070.0472332600002</v>
      </c>
      <c r="AS43" s="33">
        <v>1960.8736566699999</v>
      </c>
      <c r="AT43" s="33">
        <v>109.173576595</v>
      </c>
      <c r="AU43" s="33">
        <v>425.44653993399999</v>
      </c>
      <c r="AV43" s="33">
        <v>0</v>
      </c>
      <c r="AW43" s="33">
        <v>1.1068390722999999E-2</v>
      </c>
      <c r="AX43" s="33">
        <v>256.627783142</v>
      </c>
      <c r="AY43" s="33">
        <v>1.1787861375599999</v>
      </c>
      <c r="AZ43" s="33">
        <v>161.65116497700001</v>
      </c>
      <c r="BA43" s="33">
        <v>0.243504885023</v>
      </c>
      <c r="BB43" s="33">
        <v>3.66590146299</v>
      </c>
      <c r="BC43" s="33">
        <v>630.34556710000004</v>
      </c>
      <c r="BD43" s="33">
        <v>1.2309015453300001</v>
      </c>
      <c r="BE43" s="33">
        <v>10.397370883000001</v>
      </c>
      <c r="BF43" s="33">
        <v>5.9376902980100003E-2</v>
      </c>
      <c r="BG43" s="33">
        <v>39.5909285802</v>
      </c>
      <c r="BH43" s="33">
        <v>0</v>
      </c>
      <c r="BI43" s="33">
        <v>5.5284491517700003</v>
      </c>
      <c r="BJ43" s="33">
        <v>3944.1189632199998</v>
      </c>
      <c r="BK43" s="33">
        <v>6.3840668357099997</v>
      </c>
      <c r="BL43" s="33">
        <v>2229.1087955399998</v>
      </c>
      <c r="BM43" s="33">
        <v>29200.128204299999</v>
      </c>
      <c r="BN43" s="33">
        <v>3793.5144516999999</v>
      </c>
    </row>
    <row r="44" spans="1:66" x14ac:dyDescent="0.25">
      <c r="A44" s="16" t="s">
        <v>43</v>
      </c>
      <c r="B44" s="33">
        <v>698740.42587327806</v>
      </c>
      <c r="C44" s="33">
        <v>801.86553958648994</v>
      </c>
      <c r="D44" s="33">
        <v>81689.420758964596</v>
      </c>
      <c r="E44" s="33">
        <v>7900.46527351245</v>
      </c>
      <c r="F44" s="33">
        <v>7561.3334069918901</v>
      </c>
      <c r="G44" s="33">
        <v>92.295912818489001</v>
      </c>
      <c r="H44" s="33">
        <v>64799.109579002892</v>
      </c>
      <c r="I44" s="33">
        <v>87.560536842032406</v>
      </c>
      <c r="J44" s="33">
        <v>1289.2037372234727</v>
      </c>
      <c r="K44" s="33">
        <v>234.36587215626599</v>
      </c>
      <c r="L44" s="33"/>
      <c r="M44" s="33" t="s">
        <v>43</v>
      </c>
      <c r="N44" s="33">
        <v>487.110807024</v>
      </c>
      <c r="O44" s="33">
        <v>99.719194763900006</v>
      </c>
      <c r="P44" s="33">
        <v>275.56283836300003</v>
      </c>
      <c r="Q44" s="33">
        <v>1339.7257122599999</v>
      </c>
      <c r="R44" s="33">
        <v>6792.6899146599999</v>
      </c>
      <c r="S44" s="33">
        <v>700321.22378100001</v>
      </c>
      <c r="T44" s="33">
        <v>5655.0885246400003</v>
      </c>
      <c r="U44" s="33">
        <v>1300.55598493</v>
      </c>
      <c r="V44" s="33">
        <v>2827.8653638199999</v>
      </c>
      <c r="W44" s="33">
        <v>698.92853066600003</v>
      </c>
      <c r="X44" s="33">
        <v>247.47603379500001</v>
      </c>
      <c r="Y44" s="33">
        <v>648.08388837699999</v>
      </c>
      <c r="Z44" s="33">
        <v>1205.5527008199999</v>
      </c>
      <c r="AA44" s="33">
        <v>15.965052543900001</v>
      </c>
      <c r="AB44" s="33">
        <v>0</v>
      </c>
      <c r="AC44" s="33">
        <v>794.01925214799996</v>
      </c>
      <c r="AD44" s="33">
        <v>0</v>
      </c>
      <c r="AE44" s="33">
        <v>72909.437197499996</v>
      </c>
      <c r="AF44" s="33">
        <v>7452.9635473899998</v>
      </c>
      <c r="AG44" s="33">
        <v>81010.484633300002</v>
      </c>
      <c r="AH44" s="33">
        <v>0</v>
      </c>
      <c r="AI44" s="33">
        <v>3291.8632270200001</v>
      </c>
      <c r="AJ44" s="33">
        <v>0.39929954336399998</v>
      </c>
      <c r="AK44" s="33">
        <v>40216.185084600002</v>
      </c>
      <c r="AL44" s="33">
        <v>5.5964626387100003</v>
      </c>
      <c r="AM44" s="33">
        <v>8.1367402211200002</v>
      </c>
      <c r="AN44" s="33">
        <v>4372.5774096499999</v>
      </c>
      <c r="AO44" s="33">
        <v>1.7610599929499999</v>
      </c>
      <c r="AP44" s="33">
        <v>0</v>
      </c>
      <c r="AQ44" s="33">
        <v>0.51149220895400005</v>
      </c>
      <c r="AR44" s="33">
        <v>7844.9639729399996</v>
      </c>
      <c r="AS44" s="33">
        <v>7507.14721921</v>
      </c>
      <c r="AT44" s="33">
        <v>337.81675372900003</v>
      </c>
      <c r="AU44" s="33">
        <v>1111.19692265</v>
      </c>
      <c r="AV44" s="33">
        <v>0</v>
      </c>
      <c r="AW44" s="33">
        <v>3.6299911678900003E-2</v>
      </c>
      <c r="AX44" s="33">
        <v>581.14806502199997</v>
      </c>
      <c r="AY44" s="33">
        <v>3.86593891895</v>
      </c>
      <c r="AZ44" s="33">
        <v>505.85197152400002</v>
      </c>
      <c r="BA44" s="33">
        <v>0.79859730257200001</v>
      </c>
      <c r="BB44" s="33">
        <v>13.671591702200001</v>
      </c>
      <c r="BC44" s="33">
        <v>1970.0880481900001</v>
      </c>
      <c r="BD44" s="33">
        <v>2.8905945683400001</v>
      </c>
      <c r="BE44" s="33">
        <v>39.613247027500002</v>
      </c>
      <c r="BF44" s="33">
        <v>0.202854673919</v>
      </c>
      <c r="BG44" s="33">
        <v>91.8170133765</v>
      </c>
      <c r="BH44" s="33">
        <v>0</v>
      </c>
      <c r="BI44" s="33">
        <v>19.1961004536</v>
      </c>
      <c r="BJ44" s="33">
        <v>8404.8093794600009</v>
      </c>
      <c r="BK44" s="33">
        <v>38.593091828799999</v>
      </c>
      <c r="BL44" s="33">
        <v>5440.3481485000002</v>
      </c>
      <c r="BM44" s="33">
        <v>65362.6938906</v>
      </c>
      <c r="BN44" s="33">
        <v>7941.7754822300003</v>
      </c>
    </row>
    <row r="45" spans="1:66" x14ac:dyDescent="0.25">
      <c r="A45" s="16" t="s">
        <v>44</v>
      </c>
      <c r="B45" s="33">
        <v>105341.957203805</v>
      </c>
      <c r="C45" s="33">
        <v>18.783874746780999</v>
      </c>
      <c r="D45" s="33">
        <v>7755.6104552875204</v>
      </c>
      <c r="E45" s="33">
        <v>910.69554965898203</v>
      </c>
      <c r="F45" s="33">
        <v>860.02160901631999</v>
      </c>
      <c r="G45" s="33">
        <v>14.6639823224595</v>
      </c>
      <c r="H45" s="33">
        <v>14672.492159887226</v>
      </c>
      <c r="I45" s="33">
        <v>70.777281374944707</v>
      </c>
      <c r="J45" s="33">
        <v>247.79984879165059</v>
      </c>
      <c r="K45" s="33">
        <v>142.60514326136999</v>
      </c>
      <c r="L45" s="33"/>
      <c r="M45" s="33" t="s">
        <v>44</v>
      </c>
      <c r="N45" s="33">
        <v>153.81631446099999</v>
      </c>
      <c r="O45" s="33">
        <v>71.5922218945</v>
      </c>
      <c r="P45" s="33">
        <v>47.063030072099998</v>
      </c>
      <c r="Q45" s="33">
        <v>252.408884933</v>
      </c>
      <c r="R45" s="33">
        <v>1969.4432105599999</v>
      </c>
      <c r="S45" s="33">
        <v>105713.29201</v>
      </c>
      <c r="T45" s="33">
        <v>1133.4990775599999</v>
      </c>
      <c r="U45" s="33">
        <v>338.34346201900001</v>
      </c>
      <c r="V45" s="33">
        <v>556.47619635499996</v>
      </c>
      <c r="W45" s="33">
        <v>201.93181500099999</v>
      </c>
      <c r="X45" s="33">
        <v>143.21422137600001</v>
      </c>
      <c r="Y45" s="33">
        <v>61.862526884399998</v>
      </c>
      <c r="Z45" s="33">
        <v>269.40691603499999</v>
      </c>
      <c r="AA45" s="33">
        <v>1.2323239459899999</v>
      </c>
      <c r="AB45" s="33">
        <v>0</v>
      </c>
      <c r="AC45" s="33">
        <v>18.751840457</v>
      </c>
      <c r="AD45" s="33">
        <v>0</v>
      </c>
      <c r="AE45" s="33">
        <v>6959.52222274</v>
      </c>
      <c r="AF45" s="33">
        <v>711.41815969599998</v>
      </c>
      <c r="AG45" s="33">
        <v>7732.8029093200003</v>
      </c>
      <c r="AH45" s="33">
        <v>0</v>
      </c>
      <c r="AI45" s="33">
        <v>790.69212410600005</v>
      </c>
      <c r="AJ45" s="33">
        <v>3.5176727729899999E-2</v>
      </c>
      <c r="AK45" s="33">
        <v>8910.2867295300002</v>
      </c>
      <c r="AL45" s="33">
        <v>0.53261313326399995</v>
      </c>
      <c r="AM45" s="33">
        <v>0.70265028416499997</v>
      </c>
      <c r="AN45" s="33">
        <v>364.39357865300002</v>
      </c>
      <c r="AO45" s="33">
        <v>0.163669489024</v>
      </c>
      <c r="AP45" s="33">
        <v>0</v>
      </c>
      <c r="AQ45" s="33">
        <v>4.2436316638800001E-2</v>
      </c>
      <c r="AR45" s="33">
        <v>909.24238357499996</v>
      </c>
      <c r="AS45" s="33">
        <v>858.47279490400001</v>
      </c>
      <c r="AT45" s="33">
        <v>50.769588671500003</v>
      </c>
      <c r="AU45" s="33">
        <v>201.44143579300001</v>
      </c>
      <c r="AV45" s="33">
        <v>0</v>
      </c>
      <c r="AW45" s="33">
        <v>3.1978833639800001E-3</v>
      </c>
      <c r="AX45" s="33">
        <v>125.812945008</v>
      </c>
      <c r="AY45" s="33">
        <v>0.34057544901699999</v>
      </c>
      <c r="AZ45" s="33">
        <v>73.150601894900007</v>
      </c>
      <c r="BA45" s="33">
        <v>7.0353460199199996E-2</v>
      </c>
      <c r="BB45" s="33">
        <v>1.31191547336</v>
      </c>
      <c r="BC45" s="33">
        <v>287.90671919200003</v>
      </c>
      <c r="BD45" s="33">
        <v>0.57405762341699995</v>
      </c>
      <c r="BE45" s="33">
        <v>3.4191457928600002</v>
      </c>
      <c r="BF45" s="33">
        <v>1.7594198385099999E-2</v>
      </c>
      <c r="BG45" s="33">
        <v>14.617923320999999</v>
      </c>
      <c r="BH45" s="33">
        <v>0</v>
      </c>
      <c r="BI45" s="33">
        <v>2.09467031854</v>
      </c>
      <c r="BJ45" s="33">
        <v>2013.5717279999999</v>
      </c>
      <c r="BK45" s="33">
        <v>2.6037591446500001</v>
      </c>
      <c r="BL45" s="33">
        <v>1122.3800252799999</v>
      </c>
      <c r="BM45" s="33">
        <v>14815.125634599999</v>
      </c>
      <c r="BN45" s="33">
        <v>2042.40215306</v>
      </c>
    </row>
    <row r="46" spans="1:66" x14ac:dyDescent="0.25">
      <c r="A46" s="16" t="s">
        <v>45</v>
      </c>
      <c r="B46" s="33">
        <v>35801.599990422597</v>
      </c>
      <c r="C46" s="33">
        <v>6.0693639178148704</v>
      </c>
      <c r="D46" s="33">
        <v>2260.6710757887099</v>
      </c>
      <c r="E46" s="33">
        <v>309.82576111037002</v>
      </c>
      <c r="F46" s="33">
        <v>290.49405859870501</v>
      </c>
      <c r="G46" s="33">
        <v>4.7187293559322496</v>
      </c>
      <c r="H46" s="33">
        <v>6359.39922844578</v>
      </c>
      <c r="I46" s="33">
        <v>29.5578054678905</v>
      </c>
      <c r="J46" s="33">
        <v>83.087928678877063</v>
      </c>
      <c r="K46" s="33">
        <v>56.754336606818597</v>
      </c>
      <c r="L46" s="33"/>
      <c r="M46" s="33" t="s">
        <v>45</v>
      </c>
      <c r="N46" s="33">
        <v>62.943436017099998</v>
      </c>
      <c r="O46" s="33">
        <v>29.986815010499999</v>
      </c>
      <c r="P46" s="33">
        <v>20.373907794800001</v>
      </c>
      <c r="Q46" s="33">
        <v>84.7822520406</v>
      </c>
      <c r="R46" s="33">
        <v>964.97060370300005</v>
      </c>
      <c r="S46" s="33">
        <v>35971.5036033</v>
      </c>
      <c r="T46" s="33">
        <v>516.01250372599998</v>
      </c>
      <c r="U46" s="33">
        <v>162.77371901699999</v>
      </c>
      <c r="V46" s="33">
        <v>200.84750982</v>
      </c>
      <c r="W46" s="33">
        <v>78.953430650100003</v>
      </c>
      <c r="X46" s="33">
        <v>57.235798413300003</v>
      </c>
      <c r="Y46" s="33">
        <v>18.064490927400001</v>
      </c>
      <c r="Z46" s="33">
        <v>115.654278456</v>
      </c>
      <c r="AA46" s="33">
        <v>0.30858388032200001</v>
      </c>
      <c r="AB46" s="33">
        <v>0</v>
      </c>
      <c r="AC46" s="33">
        <v>6.0754541477200004</v>
      </c>
      <c r="AD46" s="33">
        <v>0</v>
      </c>
      <c r="AE46" s="33">
        <v>2032.2570858199999</v>
      </c>
      <c r="AF46" s="33">
        <v>207.74177595500001</v>
      </c>
      <c r="AG46" s="33">
        <v>2258.0633527</v>
      </c>
      <c r="AH46" s="33">
        <v>0</v>
      </c>
      <c r="AI46" s="33">
        <v>373.11753216199997</v>
      </c>
      <c r="AJ46" s="33">
        <v>1.3457860304100001E-2</v>
      </c>
      <c r="AK46" s="33">
        <v>3814.90401896</v>
      </c>
      <c r="AL46" s="33">
        <v>0.17599792831700001</v>
      </c>
      <c r="AM46" s="33">
        <v>0.25689154053500002</v>
      </c>
      <c r="AN46" s="33">
        <v>97.005196845200004</v>
      </c>
      <c r="AO46" s="33">
        <v>4.9418827361599998E-2</v>
      </c>
      <c r="AP46" s="33">
        <v>0</v>
      </c>
      <c r="AQ46" s="33">
        <v>1.40228281111E-2</v>
      </c>
      <c r="AR46" s="33">
        <v>310.18420361699998</v>
      </c>
      <c r="AS46" s="33">
        <v>290.77337661899998</v>
      </c>
      <c r="AT46" s="33">
        <v>19.410826997800001</v>
      </c>
      <c r="AU46" s="33">
        <v>82.474050827599996</v>
      </c>
      <c r="AV46" s="33">
        <v>0</v>
      </c>
      <c r="AW46" s="33">
        <v>1.2234320386699999E-3</v>
      </c>
      <c r="AX46" s="33">
        <v>53.6819510905</v>
      </c>
      <c r="AY46" s="33">
        <v>0.130296351571</v>
      </c>
      <c r="AZ46" s="33">
        <v>27.873649079300002</v>
      </c>
      <c r="BA46" s="33">
        <v>2.6915701339900001E-2</v>
      </c>
      <c r="BB46" s="33">
        <v>0.44989636292500002</v>
      </c>
      <c r="BC46" s="33">
        <v>109.69757932500001</v>
      </c>
      <c r="BD46" s="33">
        <v>0.244297005682</v>
      </c>
      <c r="BE46" s="33">
        <v>1.14665325816</v>
      </c>
      <c r="BF46" s="33">
        <v>6.4985207427400004E-3</v>
      </c>
      <c r="BG46" s="33">
        <v>4.7104749007100004</v>
      </c>
      <c r="BH46" s="33">
        <v>0</v>
      </c>
      <c r="BI46" s="33">
        <v>0.60549688559699999</v>
      </c>
      <c r="BJ46" s="33">
        <v>882.51564641899995</v>
      </c>
      <c r="BK46" s="33">
        <v>0.60720840432300005</v>
      </c>
      <c r="BL46" s="33">
        <v>459.523233608</v>
      </c>
      <c r="BM46" s="33">
        <v>6421.3346336200002</v>
      </c>
      <c r="BN46" s="33">
        <v>939.67545948199995</v>
      </c>
    </row>
    <row r="47" spans="1:66" x14ac:dyDescent="0.25">
      <c r="A47" s="16" t="s">
        <v>46</v>
      </c>
      <c r="B47" s="33">
        <v>337152.48186727503</v>
      </c>
      <c r="C47" s="33">
        <v>53.5237388199739</v>
      </c>
      <c r="D47" s="33">
        <v>22315.5436952401</v>
      </c>
      <c r="E47" s="33">
        <v>2549.88218190929</v>
      </c>
      <c r="F47" s="33">
        <v>2409.3956435544001</v>
      </c>
      <c r="G47" s="33">
        <v>42.255923941734899</v>
      </c>
      <c r="H47" s="33">
        <v>30781.35580131978</v>
      </c>
      <c r="I47" s="33">
        <v>168.25969867802399</v>
      </c>
      <c r="J47" s="33">
        <v>609.76060349364741</v>
      </c>
      <c r="K47" s="33">
        <v>341.823820976837</v>
      </c>
      <c r="L47" s="33"/>
      <c r="M47" s="33" t="s">
        <v>46</v>
      </c>
      <c r="N47" s="33">
        <v>369.71382945800002</v>
      </c>
      <c r="O47" s="33">
        <v>169.98503161100001</v>
      </c>
      <c r="P47" s="33">
        <v>99.357227552200001</v>
      </c>
      <c r="Q47" s="33">
        <v>620.37746106600002</v>
      </c>
      <c r="R47" s="33">
        <v>3680.1447749700001</v>
      </c>
      <c r="S47" s="33">
        <v>337510.00105600001</v>
      </c>
      <c r="T47" s="33">
        <v>2271.6974145700001</v>
      </c>
      <c r="U47" s="33">
        <v>644.02221154699998</v>
      </c>
      <c r="V47" s="33">
        <v>1259.7535602</v>
      </c>
      <c r="W47" s="33">
        <v>486.01829001800002</v>
      </c>
      <c r="X47" s="33">
        <v>342.38106376799999</v>
      </c>
      <c r="Y47" s="33">
        <v>177.99274492500001</v>
      </c>
      <c r="Z47" s="33">
        <v>609.87293086299997</v>
      </c>
      <c r="AA47" s="33">
        <v>3.7437868325500001</v>
      </c>
      <c r="AB47" s="33">
        <v>0</v>
      </c>
      <c r="AC47" s="33">
        <v>53.357841314200002</v>
      </c>
      <c r="AD47" s="33">
        <v>0</v>
      </c>
      <c r="AE47" s="33">
        <v>20024.179638599999</v>
      </c>
      <c r="AF47" s="33">
        <v>2046.9155776499999</v>
      </c>
      <c r="AG47" s="33">
        <v>22249.087961199999</v>
      </c>
      <c r="AH47" s="33">
        <v>0</v>
      </c>
      <c r="AI47" s="33">
        <v>1546.7076260399999</v>
      </c>
      <c r="AJ47" s="33">
        <v>9.5161155982499995E-2</v>
      </c>
      <c r="AK47" s="33">
        <v>18999.330648800002</v>
      </c>
      <c r="AL47" s="33">
        <v>1.48263933531</v>
      </c>
      <c r="AM47" s="33">
        <v>1.9147435261800001</v>
      </c>
      <c r="AN47" s="33">
        <v>1038.72252645</v>
      </c>
      <c r="AO47" s="33">
        <v>0.46124288915700001</v>
      </c>
      <c r="AP47" s="33">
        <v>0</v>
      </c>
      <c r="AQ47" s="33">
        <v>0.117365339451</v>
      </c>
      <c r="AR47" s="33">
        <v>2537.9191063899998</v>
      </c>
      <c r="AS47" s="33">
        <v>2397.7960937500002</v>
      </c>
      <c r="AT47" s="33">
        <v>140.123012644</v>
      </c>
      <c r="AU47" s="33">
        <v>551.47724031999996</v>
      </c>
      <c r="AV47" s="33">
        <v>0</v>
      </c>
      <c r="AW47" s="33">
        <v>8.6510175333600007E-3</v>
      </c>
      <c r="AX47" s="33">
        <v>342.87143030599998</v>
      </c>
      <c r="AY47" s="33">
        <v>0.92133275506099999</v>
      </c>
      <c r="AZ47" s="33">
        <v>201.80504492</v>
      </c>
      <c r="BA47" s="33">
        <v>0.19032220849100001</v>
      </c>
      <c r="BB47" s="33">
        <v>3.6318337775599998</v>
      </c>
      <c r="BC47" s="33">
        <v>794.51133990300002</v>
      </c>
      <c r="BD47" s="33">
        <v>1.5624997918800001</v>
      </c>
      <c r="BE47" s="33">
        <v>9.4531532941999998</v>
      </c>
      <c r="BF47" s="33">
        <v>4.7868576644200002E-2</v>
      </c>
      <c r="BG47" s="33">
        <v>42.108852646400003</v>
      </c>
      <c r="BH47" s="33">
        <v>0</v>
      </c>
      <c r="BI47" s="33">
        <v>7.3389523436299999</v>
      </c>
      <c r="BJ47" s="33">
        <v>4054.8498678999999</v>
      </c>
      <c r="BK47" s="33">
        <v>7.4686210545699998</v>
      </c>
      <c r="BL47" s="33">
        <v>2455.2516163300002</v>
      </c>
      <c r="BM47" s="33">
        <v>31045.149503799999</v>
      </c>
      <c r="BN47" s="33">
        <v>4030.2499239399999</v>
      </c>
    </row>
    <row r="48" spans="1:66" x14ac:dyDescent="0.25">
      <c r="A48" s="16" t="s">
        <v>47</v>
      </c>
      <c r="B48" s="33">
        <v>289083.71090976603</v>
      </c>
      <c r="C48" s="33">
        <v>50.670986199879898</v>
      </c>
      <c r="D48" s="33">
        <v>22298.628241460901</v>
      </c>
      <c r="E48" s="33">
        <v>2336.8909863027802</v>
      </c>
      <c r="F48" s="33">
        <v>2212.05405288566</v>
      </c>
      <c r="G48" s="33">
        <v>40.130901297152398</v>
      </c>
      <c r="H48" s="33">
        <v>30311.855579517811</v>
      </c>
      <c r="I48" s="33">
        <v>171.03666626514101</v>
      </c>
      <c r="J48" s="33">
        <v>559.09535702534004</v>
      </c>
      <c r="K48" s="33">
        <v>340.89552500399299</v>
      </c>
      <c r="L48" s="33"/>
      <c r="M48" s="33" t="s">
        <v>47</v>
      </c>
      <c r="N48" s="33">
        <v>354.98583587399997</v>
      </c>
      <c r="O48" s="33">
        <v>172.89726034399999</v>
      </c>
      <c r="P48" s="33">
        <v>102.362060218</v>
      </c>
      <c r="Q48" s="33">
        <v>569.281129351</v>
      </c>
      <c r="R48" s="33">
        <v>3961.8846272800001</v>
      </c>
      <c r="S48" s="33">
        <v>289676.72407900001</v>
      </c>
      <c r="T48" s="33">
        <v>2390.6972615200002</v>
      </c>
      <c r="U48" s="33">
        <v>689.09090966099996</v>
      </c>
      <c r="V48" s="33">
        <v>1103.9441404900001</v>
      </c>
      <c r="W48" s="33">
        <v>478.52413801300003</v>
      </c>
      <c r="X48" s="33">
        <v>341.82100802000002</v>
      </c>
      <c r="Y48" s="33">
        <v>177.968886416</v>
      </c>
      <c r="Z48" s="33">
        <v>580.66979867199996</v>
      </c>
      <c r="AA48" s="33">
        <v>3.3905566865100001</v>
      </c>
      <c r="AB48" s="33">
        <v>0</v>
      </c>
      <c r="AC48" s="33">
        <v>50.553956444199997</v>
      </c>
      <c r="AD48" s="33">
        <v>0</v>
      </c>
      <c r="AE48" s="33">
        <v>20021.463939199999</v>
      </c>
      <c r="AF48" s="33">
        <v>2046.6357475499999</v>
      </c>
      <c r="AG48" s="33">
        <v>22246.068573199998</v>
      </c>
      <c r="AH48" s="33">
        <v>0</v>
      </c>
      <c r="AI48" s="33">
        <v>1633.8590404199999</v>
      </c>
      <c r="AJ48" s="33">
        <v>8.7145863677199994E-2</v>
      </c>
      <c r="AK48" s="33">
        <v>18441.148584899998</v>
      </c>
      <c r="AL48" s="33">
        <v>1.3816641484400001</v>
      </c>
      <c r="AM48" s="33">
        <v>1.76903631608</v>
      </c>
      <c r="AN48" s="33">
        <v>1001.90047115</v>
      </c>
      <c r="AO48" s="33">
        <v>0.43555758064799999</v>
      </c>
      <c r="AP48" s="33">
        <v>0</v>
      </c>
      <c r="AQ48" s="33">
        <v>0.110385284721</v>
      </c>
      <c r="AR48" s="33">
        <v>2328.3657161000001</v>
      </c>
      <c r="AS48" s="33">
        <v>2203.64898584</v>
      </c>
      <c r="AT48" s="33">
        <v>124.71673025699999</v>
      </c>
      <c r="AU48" s="33">
        <v>481.16795405599999</v>
      </c>
      <c r="AV48" s="33">
        <v>0</v>
      </c>
      <c r="AW48" s="33">
        <v>7.9223796888199995E-3</v>
      </c>
      <c r="AX48" s="33">
        <v>294.979225472</v>
      </c>
      <c r="AY48" s="33">
        <v>0.84373191366699996</v>
      </c>
      <c r="AZ48" s="33">
        <v>180.00022814799999</v>
      </c>
      <c r="BA48" s="33">
        <v>0.17429205140099999</v>
      </c>
      <c r="BB48" s="33">
        <v>3.3648513317600002</v>
      </c>
      <c r="BC48" s="33">
        <v>708.36829324799999</v>
      </c>
      <c r="BD48" s="33">
        <v>1.34849499749</v>
      </c>
      <c r="BE48" s="33">
        <v>8.8474160562600002</v>
      </c>
      <c r="BF48" s="33">
        <v>4.4139524760700002E-2</v>
      </c>
      <c r="BG48" s="33">
        <v>40.016468716699997</v>
      </c>
      <c r="BH48" s="33">
        <v>0</v>
      </c>
      <c r="BI48" s="33">
        <v>6.04135236712</v>
      </c>
      <c r="BJ48" s="33">
        <v>4021.3349699300002</v>
      </c>
      <c r="BK48" s="33">
        <v>7.1118830872299998</v>
      </c>
      <c r="BL48" s="33">
        <v>2410.3154834799998</v>
      </c>
      <c r="BM48" s="33">
        <v>30574.9873587</v>
      </c>
      <c r="BN48" s="33">
        <v>4122.0361682800003</v>
      </c>
    </row>
    <row r="49" spans="1:67" x14ac:dyDescent="0.25">
      <c r="A49" s="16" t="s">
        <v>48</v>
      </c>
      <c r="B49" s="33">
        <v>78492.606766443496</v>
      </c>
      <c r="C49" s="33">
        <v>10.813116326991899</v>
      </c>
      <c r="D49" s="33">
        <v>4360.5072587148497</v>
      </c>
      <c r="E49" s="33">
        <v>574.12498071740504</v>
      </c>
      <c r="F49" s="33">
        <v>540.02287427069405</v>
      </c>
      <c r="G49" s="33">
        <v>8.5405644270421295</v>
      </c>
      <c r="H49" s="33">
        <v>10253.616066688628</v>
      </c>
      <c r="I49" s="33">
        <v>37.316000465106498</v>
      </c>
      <c r="J49" s="33">
        <v>195.82771212121406</v>
      </c>
      <c r="K49" s="33">
        <v>77.739638545532003</v>
      </c>
      <c r="L49" s="33"/>
      <c r="M49" s="33" t="s">
        <v>48</v>
      </c>
      <c r="N49" s="33">
        <v>97.254499607499994</v>
      </c>
      <c r="O49" s="33">
        <v>37.839219103300003</v>
      </c>
      <c r="P49" s="33">
        <v>30.272455649200001</v>
      </c>
      <c r="Q49" s="33">
        <v>199.402875266</v>
      </c>
      <c r="R49" s="33">
        <v>1309.2829526099999</v>
      </c>
      <c r="S49" s="33">
        <v>78936.636388400002</v>
      </c>
      <c r="T49" s="33">
        <v>734.91421867199995</v>
      </c>
      <c r="U49" s="33">
        <v>223.51392955</v>
      </c>
      <c r="V49" s="33">
        <v>434.283311658</v>
      </c>
      <c r="W49" s="33">
        <v>116.91457223</v>
      </c>
      <c r="X49" s="33">
        <v>78.191941234500007</v>
      </c>
      <c r="Y49" s="33">
        <v>34.823488686399998</v>
      </c>
      <c r="Z49" s="33">
        <v>190.97629002599999</v>
      </c>
      <c r="AA49" s="33">
        <v>0.73943945891999996</v>
      </c>
      <c r="AB49" s="33">
        <v>0</v>
      </c>
      <c r="AC49" s="33">
        <v>10.818209928</v>
      </c>
      <c r="AD49" s="33">
        <v>0</v>
      </c>
      <c r="AE49" s="33">
        <v>3917.6450348499998</v>
      </c>
      <c r="AF49" s="33">
        <v>400.47015092599997</v>
      </c>
      <c r="AG49" s="33">
        <v>4352.9386744599997</v>
      </c>
      <c r="AH49" s="33">
        <v>0</v>
      </c>
      <c r="AI49" s="33">
        <v>522.01680681200003</v>
      </c>
      <c r="AJ49" s="33">
        <v>2.2744310532E-2</v>
      </c>
      <c r="AK49" s="33">
        <v>6311.4648669199996</v>
      </c>
      <c r="AL49" s="33">
        <v>0.32625590888299999</v>
      </c>
      <c r="AM49" s="33">
        <v>0.44444480321000002</v>
      </c>
      <c r="AN49" s="33">
        <v>202.45859691199999</v>
      </c>
      <c r="AO49" s="33">
        <v>9.6518390184999997E-2</v>
      </c>
      <c r="AP49" s="33">
        <v>0</v>
      </c>
      <c r="AQ49" s="33">
        <v>2.5605845489099999E-2</v>
      </c>
      <c r="AR49" s="33">
        <v>574.34810380500005</v>
      </c>
      <c r="AS49" s="33">
        <v>540.11928255999999</v>
      </c>
      <c r="AT49" s="33">
        <v>34.228821244800002</v>
      </c>
      <c r="AU49" s="33">
        <v>141.255120334</v>
      </c>
      <c r="AV49" s="33">
        <v>0</v>
      </c>
      <c r="AW49" s="33">
        <v>2.0676678880299998E-3</v>
      </c>
      <c r="AX49" s="33">
        <v>90.514920617100003</v>
      </c>
      <c r="AY49" s="33">
        <v>0.22020643540199999</v>
      </c>
      <c r="AZ49" s="33">
        <v>49.135244343799997</v>
      </c>
      <c r="BA49" s="33">
        <v>4.5488644201600002E-2</v>
      </c>
      <c r="BB49" s="33">
        <v>0.81656850322700003</v>
      </c>
      <c r="BC49" s="33">
        <v>193.503787485</v>
      </c>
      <c r="BD49" s="33">
        <v>0.41110237625200002</v>
      </c>
      <c r="BE49" s="33">
        <v>2.0852093253300001</v>
      </c>
      <c r="BF49" s="33">
        <v>1.11835245402E-2</v>
      </c>
      <c r="BG49" s="33">
        <v>8.5257704428499999</v>
      </c>
      <c r="BH49" s="33">
        <v>0</v>
      </c>
      <c r="BI49" s="33">
        <v>1.4886804810900001</v>
      </c>
      <c r="BJ49" s="33">
        <v>1425.82498844</v>
      </c>
      <c r="BK49" s="33">
        <v>1.41387714431</v>
      </c>
      <c r="BL49" s="33">
        <v>802.18399379599998</v>
      </c>
      <c r="BM49" s="33">
        <v>10371.333972300001</v>
      </c>
      <c r="BN49" s="33">
        <v>1407.4229938799999</v>
      </c>
    </row>
    <row r="50" spans="1:67" x14ac:dyDescent="0.25">
      <c r="A50" s="16" t="s">
        <v>49</v>
      </c>
      <c r="B50" s="33">
        <v>313808.72030658001</v>
      </c>
      <c r="C50" s="33">
        <v>63.217926289653697</v>
      </c>
      <c r="D50" s="33">
        <v>26805.266160245399</v>
      </c>
      <c r="E50" s="33">
        <v>2726.9379828512001</v>
      </c>
      <c r="F50" s="33">
        <v>2571.6870758137402</v>
      </c>
      <c r="G50" s="33">
        <v>50.2702953370746</v>
      </c>
      <c r="H50" s="33">
        <v>51979.854374941504</v>
      </c>
      <c r="I50" s="33">
        <v>250.11042360666801</v>
      </c>
      <c r="J50" s="33">
        <v>721.1807704233297</v>
      </c>
      <c r="K50" s="33">
        <v>473.04370854696401</v>
      </c>
      <c r="L50" s="33"/>
      <c r="M50" s="33" t="s">
        <v>49</v>
      </c>
      <c r="N50" s="33">
        <v>530.85325561000002</v>
      </c>
      <c r="O50" s="33">
        <v>253.55548632099999</v>
      </c>
      <c r="P50" s="33">
        <v>170.020441611</v>
      </c>
      <c r="Q50" s="33">
        <v>740.00763778099997</v>
      </c>
      <c r="R50" s="33">
        <v>7587.2618167199998</v>
      </c>
      <c r="S50" s="33">
        <v>316632.42597600003</v>
      </c>
      <c r="T50" s="33">
        <v>4206.2399953800004</v>
      </c>
      <c r="U50" s="33">
        <v>1291.2323736400001</v>
      </c>
      <c r="V50" s="33">
        <v>1773.86762927</v>
      </c>
      <c r="W50" s="33">
        <v>669.85695255099995</v>
      </c>
      <c r="X50" s="33">
        <v>475.61875388499999</v>
      </c>
      <c r="Y50" s="33">
        <v>214.42250665700001</v>
      </c>
      <c r="Z50" s="33">
        <v>948.99057896099998</v>
      </c>
      <c r="AA50" s="33">
        <v>3.45424771287</v>
      </c>
      <c r="AB50" s="33">
        <v>0</v>
      </c>
      <c r="AC50" s="33">
        <v>63.256202656500001</v>
      </c>
      <c r="AD50" s="33">
        <v>0</v>
      </c>
      <c r="AE50" s="33">
        <v>24122.510737500001</v>
      </c>
      <c r="AF50" s="33">
        <v>2465.8577659100001</v>
      </c>
      <c r="AG50" s="33">
        <v>26802.791010100002</v>
      </c>
      <c r="AH50" s="33">
        <v>0</v>
      </c>
      <c r="AI50" s="33">
        <v>2983.5917703499999</v>
      </c>
      <c r="AJ50" s="33">
        <v>0.115023265828</v>
      </c>
      <c r="AK50" s="33">
        <v>31492.9806097</v>
      </c>
      <c r="AL50" s="33">
        <v>1.61637759332</v>
      </c>
      <c r="AM50" s="33">
        <v>2.25885299173</v>
      </c>
      <c r="AN50" s="33">
        <v>1039.4424584400001</v>
      </c>
      <c r="AO50" s="33">
        <v>0.48061900836100002</v>
      </c>
      <c r="AP50" s="33">
        <v>0</v>
      </c>
      <c r="AQ50" s="33">
        <v>0.13157053938300001</v>
      </c>
      <c r="AR50" s="33">
        <v>2723.9341557100001</v>
      </c>
      <c r="AS50" s="33">
        <v>2568.1001318499998</v>
      </c>
      <c r="AT50" s="33">
        <v>155.83402385400001</v>
      </c>
      <c r="AU50" s="33">
        <v>629.440859284</v>
      </c>
      <c r="AV50" s="33">
        <v>0</v>
      </c>
      <c r="AW50" s="33">
        <v>1.0456683615799999E-2</v>
      </c>
      <c r="AX50" s="33">
        <v>396.629789007</v>
      </c>
      <c r="AY50" s="33">
        <v>1.11363338547</v>
      </c>
      <c r="AZ50" s="33">
        <v>224.984846839</v>
      </c>
      <c r="BA50" s="33">
        <v>0.23004623758100001</v>
      </c>
      <c r="BB50" s="33">
        <v>4.0392411490500004</v>
      </c>
      <c r="BC50" s="33">
        <v>884.58018144000005</v>
      </c>
      <c r="BD50" s="33">
        <v>1.8174193187700001</v>
      </c>
      <c r="BE50" s="33">
        <v>10.5973915397</v>
      </c>
      <c r="BF50" s="33">
        <v>5.6775861858400001E-2</v>
      </c>
      <c r="BG50" s="33">
        <v>50.259635689699998</v>
      </c>
      <c r="BH50" s="33">
        <v>0</v>
      </c>
      <c r="BI50" s="33">
        <v>5.8721310106300004</v>
      </c>
      <c r="BJ50" s="33">
        <v>7230.12024483</v>
      </c>
      <c r="BK50" s="33">
        <v>7.3023078155799999</v>
      </c>
      <c r="BL50" s="33">
        <v>3818.6081144099999</v>
      </c>
      <c r="BM50" s="33">
        <v>52793.045052300004</v>
      </c>
      <c r="BN50" s="33">
        <v>7555.3403452000002</v>
      </c>
    </row>
    <row r="51" spans="1:67" x14ac:dyDescent="0.25">
      <c r="A51" s="16" t="s">
        <v>50</v>
      </c>
      <c r="B51" s="33">
        <v>33595.024793041201</v>
      </c>
      <c r="C51" s="33">
        <v>7.0236758711964997</v>
      </c>
      <c r="D51" s="33">
        <v>3077.8064047911698</v>
      </c>
      <c r="E51" s="33">
        <v>344.38739960832498</v>
      </c>
      <c r="F51" s="33">
        <v>325.61876438549001</v>
      </c>
      <c r="G51" s="33">
        <v>4.8563524888203302</v>
      </c>
      <c r="H51" s="33">
        <v>5720.7316441119292</v>
      </c>
      <c r="I51" s="33">
        <v>30.057242817177599</v>
      </c>
      <c r="J51" s="33">
        <v>83.222001307646551</v>
      </c>
      <c r="K51" s="33">
        <v>59.907200471015997</v>
      </c>
      <c r="L51" s="33"/>
      <c r="M51" s="33" t="s">
        <v>50</v>
      </c>
      <c r="N51" s="33">
        <v>60.022690827600002</v>
      </c>
      <c r="O51" s="33">
        <v>30.190501537500001</v>
      </c>
      <c r="P51" s="33">
        <v>19.1440076003</v>
      </c>
      <c r="Q51" s="33">
        <v>84.197023153299995</v>
      </c>
      <c r="R51" s="33">
        <v>826.15837535200001</v>
      </c>
      <c r="S51" s="33">
        <v>33740.6540293</v>
      </c>
      <c r="T51" s="33">
        <v>468.46802045499999</v>
      </c>
      <c r="U51" s="33">
        <v>141.38274750900001</v>
      </c>
      <c r="V51" s="33">
        <v>192.07978323500001</v>
      </c>
      <c r="W51" s="33">
        <v>82.136750694699998</v>
      </c>
      <c r="X51" s="33">
        <v>59.992789814299996</v>
      </c>
      <c r="Y51" s="33">
        <v>24.519921860299998</v>
      </c>
      <c r="Z51" s="33">
        <v>102.16845355700001</v>
      </c>
      <c r="AA51" s="33">
        <v>0.43379921373699998</v>
      </c>
      <c r="AB51" s="33">
        <v>0</v>
      </c>
      <c r="AC51" s="33">
        <v>7.01231038278</v>
      </c>
      <c r="AD51" s="33">
        <v>0</v>
      </c>
      <c r="AE51" s="33">
        <v>2758.4952923999999</v>
      </c>
      <c r="AF51" s="33">
        <v>281.97878862599998</v>
      </c>
      <c r="AG51" s="33">
        <v>3064.99400289</v>
      </c>
      <c r="AH51" s="33">
        <v>0</v>
      </c>
      <c r="AI51" s="33">
        <v>327.572495968</v>
      </c>
      <c r="AJ51" s="33">
        <v>5.8390813229899996E-3</v>
      </c>
      <c r="AK51" s="33">
        <v>3426.4707572299999</v>
      </c>
      <c r="AL51" s="33">
        <v>0.17092541686599999</v>
      </c>
      <c r="AM51" s="33">
        <v>0.13671588452200001</v>
      </c>
      <c r="AN51" s="33">
        <v>146.40062567199999</v>
      </c>
      <c r="AO51" s="33">
        <v>6.1308545776199999E-2</v>
      </c>
      <c r="AP51" s="33">
        <v>0</v>
      </c>
      <c r="AQ51" s="33">
        <v>1.0769270082700001E-2</v>
      </c>
      <c r="AR51" s="33">
        <v>343.95752511400002</v>
      </c>
      <c r="AS51" s="33">
        <v>325.13974258899998</v>
      </c>
      <c r="AT51" s="33">
        <v>18.8177825251</v>
      </c>
      <c r="AU51" s="33">
        <v>72.243947254399998</v>
      </c>
      <c r="AV51" s="33">
        <v>0</v>
      </c>
      <c r="AW51" s="33">
        <v>5.3082817870700005E-4</v>
      </c>
      <c r="AX51" s="33">
        <v>45.096918004599999</v>
      </c>
      <c r="AY51" s="33">
        <v>5.6532724692300002E-2</v>
      </c>
      <c r="AZ51" s="33">
        <v>26.4963851475</v>
      </c>
      <c r="BA51" s="33">
        <v>1.16781112893E-2</v>
      </c>
      <c r="BB51" s="33">
        <v>0.38879698837600002</v>
      </c>
      <c r="BC51" s="33">
        <v>105.207445394</v>
      </c>
      <c r="BD51" s="33">
        <v>0.19684143785399999</v>
      </c>
      <c r="BE51" s="33">
        <v>0.89892728054399995</v>
      </c>
      <c r="BF51" s="33">
        <v>3.3122566069800001E-3</v>
      </c>
      <c r="BG51" s="33">
        <v>4.8431653274700004</v>
      </c>
      <c r="BH51" s="33">
        <v>0</v>
      </c>
      <c r="BI51" s="33">
        <v>0.63826152659900004</v>
      </c>
      <c r="BJ51" s="33">
        <v>787.61269084900005</v>
      </c>
      <c r="BK51" s="33">
        <v>0.97393276889299996</v>
      </c>
      <c r="BL51" s="33">
        <v>424.704941034</v>
      </c>
      <c r="BM51" s="33">
        <v>5771.3851704799999</v>
      </c>
      <c r="BN51" s="33">
        <v>821.99997491900001</v>
      </c>
    </row>
    <row r="52" spans="1:67" x14ac:dyDescent="0.25"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67" x14ac:dyDescent="0.25"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67" s="35" customFormat="1" x14ac:dyDescent="0.25">
      <c r="A54" s="35" t="s">
        <v>321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spans="1:67" s="35" customFormat="1" x14ac:dyDescent="0.25">
      <c r="A55" s="16" t="s">
        <v>1</v>
      </c>
      <c r="B55" s="33">
        <v>46158.9068426175</v>
      </c>
      <c r="C55" s="33">
        <v>7.8616197939533699</v>
      </c>
      <c r="D55" s="33">
        <v>2401.9300314946299</v>
      </c>
      <c r="E55" s="33">
        <v>432.30896158241501</v>
      </c>
      <c r="F55" s="33">
        <v>402.04976538104</v>
      </c>
      <c r="G55" s="33">
        <v>4.3162303366494603</v>
      </c>
      <c r="H55" s="33">
        <v>11378.99570527252</v>
      </c>
      <c r="I55" s="33">
        <v>47.216772803026799</v>
      </c>
      <c r="J55" s="33">
        <v>135.08446993351291</v>
      </c>
      <c r="K55" s="33">
        <v>88.962580633802006</v>
      </c>
      <c r="L55" s="33"/>
      <c r="M55" s="33" t="s">
        <v>1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33">
        <v>0</v>
      </c>
      <c r="AC55" s="33">
        <v>0</v>
      </c>
      <c r="AD55" s="33">
        <v>0</v>
      </c>
      <c r="AE55" s="33">
        <v>0</v>
      </c>
      <c r="AF55" s="33">
        <v>0</v>
      </c>
      <c r="AG55" s="33">
        <v>0</v>
      </c>
      <c r="AH55" s="33">
        <v>0</v>
      </c>
      <c r="AI55" s="33">
        <v>0</v>
      </c>
      <c r="AJ55" s="33">
        <v>0</v>
      </c>
      <c r="AK55" s="33">
        <v>0</v>
      </c>
      <c r="AL55" s="33">
        <v>0</v>
      </c>
      <c r="AM55" s="33">
        <v>0</v>
      </c>
      <c r="AN55" s="33">
        <v>0</v>
      </c>
      <c r="AO55" s="33">
        <v>0</v>
      </c>
      <c r="AP55" s="33">
        <v>0</v>
      </c>
      <c r="AQ55" s="33">
        <v>0</v>
      </c>
      <c r="AR55" s="33">
        <v>0</v>
      </c>
      <c r="AS55" s="33">
        <v>0</v>
      </c>
      <c r="AT55" s="33">
        <v>0</v>
      </c>
      <c r="AU55" s="33">
        <v>0</v>
      </c>
      <c r="AV55" s="33">
        <v>0</v>
      </c>
      <c r="AW55" s="33">
        <v>0</v>
      </c>
      <c r="AX55" s="33">
        <v>0</v>
      </c>
      <c r="AY55" s="33">
        <v>0</v>
      </c>
      <c r="AZ55" s="33">
        <v>0</v>
      </c>
      <c r="BA55" s="33">
        <v>0</v>
      </c>
      <c r="BB55" s="33">
        <v>0</v>
      </c>
      <c r="BC55" s="33">
        <v>0</v>
      </c>
      <c r="BD55" s="33">
        <v>0</v>
      </c>
      <c r="BE55" s="33">
        <v>0</v>
      </c>
      <c r="BF55" s="33">
        <v>0</v>
      </c>
      <c r="BG55" s="33">
        <v>0</v>
      </c>
      <c r="BH55" s="33">
        <v>0</v>
      </c>
      <c r="BI55" s="33">
        <v>0</v>
      </c>
      <c r="BJ55" s="33">
        <v>0</v>
      </c>
      <c r="BK55" s="33">
        <v>0</v>
      </c>
      <c r="BL55" s="33">
        <v>0</v>
      </c>
      <c r="BM55" s="33">
        <v>0</v>
      </c>
      <c r="BN55" s="33">
        <v>0</v>
      </c>
      <c r="BO55"/>
    </row>
    <row r="56" spans="1:67" s="35" customFormat="1" x14ac:dyDescent="0.25">
      <c r="A56" s="16" t="s">
        <v>11</v>
      </c>
      <c r="B56" s="33">
        <v>48196.670283349398</v>
      </c>
      <c r="C56" s="33">
        <v>6.5158652617087602</v>
      </c>
      <c r="D56" s="33">
        <v>2576.2365355676002</v>
      </c>
      <c r="E56" s="33">
        <v>295.31062906311001</v>
      </c>
      <c r="F56" s="33">
        <v>278.63555513290299</v>
      </c>
      <c r="G56" s="33">
        <v>4.2488396893940301</v>
      </c>
      <c r="H56" s="33">
        <v>3618.9601513117573</v>
      </c>
      <c r="I56" s="33">
        <v>19.7965211633671</v>
      </c>
      <c r="J56" s="33">
        <v>73.248739247580218</v>
      </c>
      <c r="K56" s="33">
        <v>39.837543628707103</v>
      </c>
      <c r="L56" s="33"/>
      <c r="M56" s="33" t="s">
        <v>11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33">
        <v>0</v>
      </c>
      <c r="T56" s="33">
        <v>0</v>
      </c>
      <c r="U56" s="33">
        <v>0</v>
      </c>
      <c r="V56" s="33">
        <v>0</v>
      </c>
      <c r="W56" s="33">
        <v>0</v>
      </c>
      <c r="X56" s="33">
        <v>0</v>
      </c>
      <c r="Y56" s="33">
        <v>0</v>
      </c>
      <c r="Z56" s="33">
        <v>0</v>
      </c>
      <c r="AA56" s="33">
        <v>0</v>
      </c>
      <c r="AB56" s="33">
        <v>0</v>
      </c>
      <c r="AC56" s="33">
        <v>0</v>
      </c>
      <c r="AD56" s="33">
        <v>0</v>
      </c>
      <c r="AE56" s="33">
        <v>0</v>
      </c>
      <c r="AF56" s="33">
        <v>0</v>
      </c>
      <c r="AG56" s="33">
        <v>0</v>
      </c>
      <c r="AH56" s="33">
        <v>0</v>
      </c>
      <c r="AI56" s="33">
        <v>0</v>
      </c>
      <c r="AJ56" s="33">
        <v>0</v>
      </c>
      <c r="AK56" s="33">
        <v>0</v>
      </c>
      <c r="AL56" s="33">
        <v>0</v>
      </c>
      <c r="AM56" s="33">
        <v>0</v>
      </c>
      <c r="AN56" s="33">
        <v>0</v>
      </c>
      <c r="AO56" s="33">
        <v>0</v>
      </c>
      <c r="AP56" s="33">
        <v>0</v>
      </c>
      <c r="AQ56" s="33">
        <v>0</v>
      </c>
      <c r="AR56" s="33">
        <v>0</v>
      </c>
      <c r="AS56" s="33">
        <v>0</v>
      </c>
      <c r="AT56" s="33">
        <v>0</v>
      </c>
      <c r="AU56" s="33">
        <v>0</v>
      </c>
      <c r="AV56" s="33">
        <v>0</v>
      </c>
      <c r="AW56" s="33">
        <v>0</v>
      </c>
      <c r="AX56" s="33">
        <v>0</v>
      </c>
      <c r="AY56" s="33">
        <v>0</v>
      </c>
      <c r="AZ56" s="33">
        <v>0</v>
      </c>
      <c r="BA56" s="33">
        <v>0</v>
      </c>
      <c r="BB56" s="33">
        <v>0</v>
      </c>
      <c r="BC56" s="33">
        <v>0</v>
      </c>
      <c r="BD56" s="33">
        <v>0</v>
      </c>
      <c r="BE56" s="33">
        <v>0</v>
      </c>
      <c r="BF56" s="33">
        <v>0</v>
      </c>
      <c r="BG56" s="33">
        <v>0</v>
      </c>
      <c r="BH56" s="33">
        <v>0</v>
      </c>
      <c r="BI56" s="33">
        <v>0</v>
      </c>
      <c r="BJ56" s="33">
        <v>0</v>
      </c>
      <c r="BK56" s="33">
        <v>0</v>
      </c>
      <c r="BL56" s="33">
        <v>0</v>
      </c>
      <c r="BM56" s="33">
        <v>0</v>
      </c>
      <c r="BN56" s="33">
        <v>0</v>
      </c>
      <c r="BO56"/>
    </row>
    <row r="57" spans="1:67" s="35" customFormat="1" x14ac:dyDescent="0.25">
      <c r="A57" s="16" t="s">
        <v>58</v>
      </c>
      <c r="B57" s="33">
        <v>133494.02519481999</v>
      </c>
      <c r="C57" s="33">
        <v>16.669243805907001</v>
      </c>
      <c r="D57" s="33">
        <v>6245.4291905503696</v>
      </c>
      <c r="E57" s="33">
        <v>829.61125199509695</v>
      </c>
      <c r="F57" s="33">
        <v>779.31182138918598</v>
      </c>
      <c r="G57" s="33">
        <v>12.6316343637133</v>
      </c>
      <c r="H57" s="33">
        <v>12407.81091184477</v>
      </c>
      <c r="I57" s="33">
        <v>50.51470838502</v>
      </c>
      <c r="J57" s="33">
        <v>236.71092867022051</v>
      </c>
      <c r="K57" s="33">
        <v>102.76871972233999</v>
      </c>
      <c r="L57" s="33"/>
      <c r="M57" s="33" t="s">
        <v>58</v>
      </c>
      <c r="N57" s="33">
        <v>0</v>
      </c>
      <c r="O57" s="33">
        <v>0</v>
      </c>
      <c r="P57" s="33">
        <v>0</v>
      </c>
      <c r="Q57" s="33">
        <v>0</v>
      </c>
      <c r="R57" s="33">
        <v>0</v>
      </c>
      <c r="S57" s="33">
        <v>0</v>
      </c>
      <c r="T57" s="33">
        <v>0</v>
      </c>
      <c r="U57" s="33">
        <v>0</v>
      </c>
      <c r="V57" s="33">
        <v>0</v>
      </c>
      <c r="W57" s="33">
        <v>0</v>
      </c>
      <c r="X57" s="33">
        <v>0</v>
      </c>
      <c r="Y57" s="33">
        <v>0</v>
      </c>
      <c r="Z57" s="33">
        <v>0</v>
      </c>
      <c r="AA57" s="33">
        <v>0</v>
      </c>
      <c r="AB57" s="33">
        <v>0</v>
      </c>
      <c r="AC57" s="33">
        <v>0</v>
      </c>
      <c r="AD57" s="33">
        <v>0</v>
      </c>
      <c r="AE57" s="33">
        <v>0</v>
      </c>
      <c r="AF57" s="33">
        <v>0</v>
      </c>
      <c r="AG57" s="33"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33">
        <v>0</v>
      </c>
      <c r="AO57" s="33">
        <v>0</v>
      </c>
      <c r="AP57" s="33">
        <v>0</v>
      </c>
      <c r="AQ57" s="33">
        <v>0</v>
      </c>
      <c r="AR57" s="33">
        <v>0</v>
      </c>
      <c r="AS57" s="33">
        <v>0</v>
      </c>
      <c r="AT57" s="33">
        <v>0</v>
      </c>
      <c r="AU57" s="33">
        <v>0</v>
      </c>
      <c r="AV57" s="33">
        <v>0</v>
      </c>
      <c r="AW57" s="33">
        <v>0</v>
      </c>
      <c r="AX57" s="33">
        <v>0</v>
      </c>
      <c r="AY57" s="33">
        <v>0</v>
      </c>
      <c r="AZ57" s="33">
        <v>0</v>
      </c>
      <c r="BA57" s="33">
        <v>0</v>
      </c>
      <c r="BB57" s="33">
        <v>0</v>
      </c>
      <c r="BC57" s="33">
        <v>0</v>
      </c>
      <c r="BD57" s="33">
        <v>0</v>
      </c>
      <c r="BE57" s="33">
        <v>0</v>
      </c>
      <c r="BF57" s="33">
        <v>0</v>
      </c>
      <c r="BG57" s="33">
        <v>0</v>
      </c>
      <c r="BH57" s="33">
        <v>0</v>
      </c>
      <c r="BI57" s="33">
        <v>0</v>
      </c>
      <c r="BJ57" s="33">
        <v>0</v>
      </c>
      <c r="BK57" s="33">
        <v>0</v>
      </c>
      <c r="BL57" s="33">
        <v>0</v>
      </c>
      <c r="BM57" s="33">
        <v>0</v>
      </c>
      <c r="BN57" s="33">
        <v>0</v>
      </c>
      <c r="BO57"/>
    </row>
    <row r="58" spans="1:67" s="35" customFormat="1" x14ac:dyDescent="0.25">
      <c r="A58" s="16" t="s">
        <v>75</v>
      </c>
      <c r="B58" s="33">
        <v>4647.3804767471102</v>
      </c>
      <c r="C58" s="33">
        <v>0.77352335661307403</v>
      </c>
      <c r="D58" s="33">
        <v>312.04327663255299</v>
      </c>
      <c r="E58" s="33">
        <v>33.913434853510999</v>
      </c>
      <c r="F58" s="33">
        <v>32.042960339386703</v>
      </c>
      <c r="G58" s="33">
        <v>0.53435217316862005</v>
      </c>
      <c r="H58" s="33">
        <v>507.2246020272791</v>
      </c>
      <c r="I58" s="33">
        <v>2.34522580760509</v>
      </c>
      <c r="J58" s="33">
        <v>9.1063573352144402</v>
      </c>
      <c r="K58" s="33">
        <v>4.6113581234877303</v>
      </c>
      <c r="L58" s="33"/>
      <c r="M58" s="33" t="s">
        <v>177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0</v>
      </c>
      <c r="U58" s="33">
        <v>0</v>
      </c>
      <c r="V58" s="33">
        <v>0</v>
      </c>
      <c r="W58" s="33">
        <v>0</v>
      </c>
      <c r="X58" s="33">
        <v>0</v>
      </c>
      <c r="Y58" s="33">
        <v>0</v>
      </c>
      <c r="Z58" s="33">
        <v>0</v>
      </c>
      <c r="AA58" s="33">
        <v>0</v>
      </c>
      <c r="AB58" s="33">
        <v>0</v>
      </c>
      <c r="AC58" s="33">
        <v>0</v>
      </c>
      <c r="AD58" s="33">
        <v>0</v>
      </c>
      <c r="AE58" s="33">
        <v>0</v>
      </c>
      <c r="AF58" s="33">
        <v>0</v>
      </c>
      <c r="AG58" s="33">
        <v>0</v>
      </c>
      <c r="AH58" s="33">
        <v>0</v>
      </c>
      <c r="AI58" s="33">
        <v>0</v>
      </c>
      <c r="AJ58" s="33">
        <v>0</v>
      </c>
      <c r="AK58" s="33">
        <v>0</v>
      </c>
      <c r="AL58" s="33">
        <v>0</v>
      </c>
      <c r="AM58" s="33">
        <v>0</v>
      </c>
      <c r="AN58" s="33">
        <v>0</v>
      </c>
      <c r="AO58" s="33">
        <v>0</v>
      </c>
      <c r="AP58" s="33">
        <v>0</v>
      </c>
      <c r="AQ58" s="33">
        <v>0</v>
      </c>
      <c r="AR58" s="33">
        <v>0</v>
      </c>
      <c r="AS58" s="33">
        <v>0</v>
      </c>
      <c r="AT58" s="33">
        <v>0</v>
      </c>
      <c r="AU58" s="33">
        <v>0</v>
      </c>
      <c r="AV58" s="33">
        <v>0</v>
      </c>
      <c r="AW58" s="33">
        <v>0</v>
      </c>
      <c r="AX58" s="33">
        <v>0</v>
      </c>
      <c r="AY58" s="33">
        <v>0</v>
      </c>
      <c r="AZ58" s="33">
        <v>0</v>
      </c>
      <c r="BA58" s="33">
        <v>0</v>
      </c>
      <c r="BB58" s="33">
        <v>0</v>
      </c>
      <c r="BC58" s="33">
        <v>0</v>
      </c>
      <c r="BD58" s="33">
        <v>0</v>
      </c>
      <c r="BE58" s="33">
        <v>0</v>
      </c>
      <c r="BF58" s="33">
        <v>0</v>
      </c>
      <c r="BG58" s="33">
        <v>0</v>
      </c>
      <c r="BH58" s="33">
        <v>0</v>
      </c>
      <c r="BI58" s="33">
        <v>0</v>
      </c>
      <c r="BJ58" s="33">
        <v>0</v>
      </c>
      <c r="BK58" s="33">
        <v>0</v>
      </c>
      <c r="BL58" s="33">
        <v>0</v>
      </c>
      <c r="BM58" s="33">
        <v>0</v>
      </c>
      <c r="BN58" s="33">
        <v>0</v>
      </c>
      <c r="BO58"/>
    </row>
    <row r="59" spans="1:67" s="35" customFormat="1" x14ac:dyDescent="0.25">
      <c r="A59" s="35" t="s">
        <v>333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1" spans="1:67" x14ac:dyDescent="0.25">
      <c r="A61" s="2" t="s">
        <v>55</v>
      </c>
      <c r="B61" s="1">
        <f t="shared" ref="B61:K61" si="0">SUM(B3:B58)</f>
        <v>12609872.153730083</v>
      </c>
      <c r="C61" s="1">
        <f t="shared" si="0"/>
        <v>2931.8625685770185</v>
      </c>
      <c r="D61" s="1">
        <f t="shared" si="0"/>
        <v>1083147.9040098945</v>
      </c>
      <c r="E61" s="1">
        <f t="shared" si="0"/>
        <v>108595.81608320841</v>
      </c>
      <c r="F61" s="1">
        <f t="shared" si="0"/>
        <v>102441.16108895607</v>
      </c>
      <c r="G61" s="1">
        <f t="shared" si="0"/>
        <v>1889.3885518292734</v>
      </c>
      <c r="H61" s="1">
        <f t="shared" si="0"/>
        <v>1388466.5055420643</v>
      </c>
      <c r="I61" s="1">
        <f t="shared" si="0"/>
        <v>7048.555974703404</v>
      </c>
      <c r="J61" s="1">
        <f t="shared" si="0"/>
        <v>23418.180758920367</v>
      </c>
      <c r="K61" s="1">
        <f t="shared" si="0"/>
        <v>14114.377463818026</v>
      </c>
      <c r="N61" s="1">
        <f t="shared" ref="N61:AS61" si="1">SUM(N3:N58)</f>
        <v>16427.054933695505</v>
      </c>
      <c r="O61" s="1">
        <f t="shared" si="1"/>
        <v>7670.894059721898</v>
      </c>
      <c r="P61" s="1">
        <f t="shared" si="1"/>
        <v>4536.3822938395097</v>
      </c>
      <c r="Q61" s="1">
        <f t="shared" si="1"/>
        <v>26987.221220600008</v>
      </c>
      <c r="R61" s="1">
        <f t="shared" si="1"/>
        <v>164513.80610036309</v>
      </c>
      <c r="S61" s="1">
        <f t="shared" si="1"/>
        <v>12409683.613975506</v>
      </c>
      <c r="T61" s="1">
        <f t="shared" si="1"/>
        <v>103688.25421061371</v>
      </c>
      <c r="U61" s="1">
        <f t="shared" si="1"/>
        <v>28953.089935288404</v>
      </c>
      <c r="V61" s="1">
        <f t="shared" si="1"/>
        <v>56558.195454242705</v>
      </c>
      <c r="W61" s="1">
        <f t="shared" si="1"/>
        <v>21886.8689971151</v>
      </c>
      <c r="X61" s="1">
        <f t="shared" si="1"/>
        <v>14625.280222298097</v>
      </c>
      <c r="Y61" s="1">
        <f t="shared" si="1"/>
        <v>8538.2213956621981</v>
      </c>
      <c r="Z61" s="1">
        <f t="shared" si="1"/>
        <v>25355.532170153387</v>
      </c>
      <c r="AA61" s="1">
        <f t="shared" si="1"/>
        <v>168.73236910243801</v>
      </c>
      <c r="AB61" s="1">
        <f t="shared" si="1"/>
        <v>0</v>
      </c>
      <c r="AC61" s="1">
        <f t="shared" si="1"/>
        <v>2885.9053673067206</v>
      </c>
      <c r="AD61" s="1">
        <f t="shared" si="1"/>
        <v>0</v>
      </c>
      <c r="AE61" s="1">
        <f t="shared" si="1"/>
        <v>960550.04294737009</v>
      </c>
      <c r="AF61" s="1">
        <f t="shared" si="1"/>
        <v>98189.572649235983</v>
      </c>
      <c r="AG61" s="1">
        <f t="shared" si="1"/>
        <v>1067277.8369923802</v>
      </c>
      <c r="AH61" s="1">
        <f t="shared" si="1"/>
        <v>0</v>
      </c>
      <c r="AI61" s="1">
        <f t="shared" si="1"/>
        <v>69230.964921146006</v>
      </c>
      <c r="AJ61" s="1">
        <f t="shared" si="1"/>
        <v>4.221809257829281</v>
      </c>
      <c r="AK61" s="1">
        <f t="shared" si="1"/>
        <v>832746.41027201281</v>
      </c>
      <c r="AL61" s="1">
        <f t="shared" si="1"/>
        <v>65.101672441570088</v>
      </c>
      <c r="AM61" s="1">
        <f t="shared" si="1"/>
        <v>85.730097839088401</v>
      </c>
      <c r="AN61" s="1">
        <f t="shared" si="1"/>
        <v>47855.396336524798</v>
      </c>
      <c r="AO61" s="1">
        <f t="shared" si="1"/>
        <v>20.497174881796195</v>
      </c>
      <c r="AP61" s="1">
        <f t="shared" si="1"/>
        <v>0</v>
      </c>
      <c r="AQ61" s="1">
        <f t="shared" si="1"/>
        <v>5.3523061402592402</v>
      </c>
      <c r="AR61" s="1">
        <f t="shared" si="1"/>
        <v>106582.36142258398</v>
      </c>
      <c r="AS61" s="1">
        <f t="shared" si="1"/>
        <v>100522.17533299202</v>
      </c>
      <c r="AT61" s="1">
        <f t="shared" ref="AT61:BN61" si="2">SUM(AT3:AT58)</f>
        <v>6060.1860896237968</v>
      </c>
      <c r="AU61" s="1">
        <f t="shared" si="2"/>
        <v>20763.352737454199</v>
      </c>
      <c r="AV61" s="1">
        <f t="shared" si="2"/>
        <v>0</v>
      </c>
      <c r="AW61" s="1">
        <f t="shared" si="2"/>
        <v>0.38380081305297792</v>
      </c>
      <c r="AX61" s="1">
        <f t="shared" si="2"/>
        <v>12502.490127052761</v>
      </c>
      <c r="AY61" s="1">
        <f t="shared" si="2"/>
        <v>40.874775655425417</v>
      </c>
      <c r="AZ61" s="1">
        <f t="shared" si="2"/>
        <v>7970.6561456670324</v>
      </c>
      <c r="BA61" s="1">
        <f t="shared" si="2"/>
        <v>8.4436126006841992</v>
      </c>
      <c r="BB61" s="1">
        <f t="shared" si="2"/>
        <v>158.70906963922394</v>
      </c>
      <c r="BC61" s="1">
        <f t="shared" si="2"/>
        <v>31318.897134089497</v>
      </c>
      <c r="BD61" s="1">
        <f t="shared" si="2"/>
        <v>57.701643422842501</v>
      </c>
      <c r="BE61" s="1">
        <f t="shared" si="2"/>
        <v>425.82005528593402</v>
      </c>
      <c r="BF61" s="1">
        <f t="shared" si="2"/>
        <v>2.1389411102186098</v>
      </c>
      <c r="BG61" s="1">
        <f t="shared" si="2"/>
        <v>1861.3605543640099</v>
      </c>
      <c r="BH61" s="1">
        <f t="shared" si="2"/>
        <v>0</v>
      </c>
      <c r="BI61" s="1">
        <f t="shared" si="2"/>
        <v>265.55170213772914</v>
      </c>
      <c r="BJ61" s="1">
        <f t="shared" si="2"/>
        <v>183022.98862488847</v>
      </c>
      <c r="BK61" s="1">
        <f t="shared" si="2"/>
        <v>370.16140835757602</v>
      </c>
      <c r="BL61" s="1">
        <f t="shared" si="2"/>
        <v>108621.10462415108</v>
      </c>
      <c r="BM61" s="1">
        <f t="shared" si="2"/>
        <v>1374906.1749589948</v>
      </c>
      <c r="BN61" s="1">
        <f t="shared" si="2"/>
        <v>179698.9423264135</v>
      </c>
    </row>
    <row r="62" spans="1:67" x14ac:dyDescent="0.25">
      <c r="A62" s="35" t="s">
        <v>56</v>
      </c>
      <c r="B62" s="33">
        <f>SUM(B2:B51)</f>
        <v>12377375.17093255</v>
      </c>
      <c r="C62" s="33">
        <f t="shared" ref="C62:K62" si="3">SUM(C2:C51)</f>
        <v>2900.0423163588362</v>
      </c>
      <c r="D62" s="33">
        <f t="shared" si="3"/>
        <v>1071612.2649756493</v>
      </c>
      <c r="E62" s="33">
        <f t="shared" si="3"/>
        <v>107004.67180571427</v>
      </c>
      <c r="F62" s="33">
        <f t="shared" si="3"/>
        <v>100949.12098671355</v>
      </c>
      <c r="G62" s="33">
        <f t="shared" si="3"/>
        <v>1867.657495266348</v>
      </c>
      <c r="H62" s="33">
        <f t="shared" si="3"/>
        <v>1360553.514171608</v>
      </c>
      <c r="I62" s="33">
        <f t="shared" si="3"/>
        <v>6928.6827465443848</v>
      </c>
      <c r="J62" s="33">
        <f t="shared" si="3"/>
        <v>22964.030263733835</v>
      </c>
      <c r="K62" s="33">
        <f t="shared" si="3"/>
        <v>13878.197261709687</v>
      </c>
    </row>
    <row r="63" spans="1:67" x14ac:dyDescent="0.25">
      <c r="A63" s="35" t="s">
        <v>336</v>
      </c>
      <c r="B63" s="33">
        <f>+B3+B5+B8+B9+B11+B12+B14+B15+B16+B17+B18+B19+B20+B21+B22+B23+B24+B25+B26+B28+B30+B31+B33+B34+B35+B36+B37+B39+B40+B41+B42+B43+B44+B46+B47+B49+B50</f>
        <v>10234906.70890275</v>
      </c>
      <c r="C63" s="33">
        <f t="shared" ref="C63:K63" si="4">+C3+C5+C8+C9+C11+C12+C14+C15+C16+C17+C18+C19+C20+C21+C22+C23+C24+C25+C26+C28+C30+C31+C33+C34+C35+C36+C37+C39+C40+C41+C42+C43+C44+C46+C47+C49+C50</f>
        <v>2557.7217654213005</v>
      </c>
      <c r="D63" s="33">
        <f t="shared" si="4"/>
        <v>867418.58510496758</v>
      </c>
      <c r="E63" s="33">
        <f t="shared" si="4"/>
        <v>87188.488882193546</v>
      </c>
      <c r="F63" s="33">
        <f t="shared" si="4"/>
        <v>82725.65441863508</v>
      </c>
      <c r="G63" s="33">
        <f t="shared" si="4"/>
        <v>1516.7253060530452</v>
      </c>
      <c r="H63" s="33">
        <f t="shared" si="4"/>
        <v>1115837.5770019565</v>
      </c>
      <c r="I63" s="33">
        <f t="shared" si="4"/>
        <v>5997.6061338238396</v>
      </c>
      <c r="J63" s="33">
        <f t="shared" si="4"/>
        <v>20048.355433694713</v>
      </c>
      <c r="K63" s="33">
        <f t="shared" si="4"/>
        <v>11968.519681327627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64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22" sqref="G22"/>
    </sheetView>
  </sheetViews>
  <sheetFormatPr defaultRowHeight="15" x14ac:dyDescent="0.25"/>
  <cols>
    <col min="8" max="14" width="9.140625" style="35"/>
    <col min="17" max="20" width="9.28515625" style="36" bestFit="1" customWidth="1"/>
    <col min="21" max="21" width="11.7109375" style="36" bestFit="1" customWidth="1"/>
    <col min="22" max="22" width="9.28515625" style="36" bestFit="1" customWidth="1"/>
    <col min="23" max="23" width="10.28515625" style="36" bestFit="1" customWidth="1"/>
    <col min="24" max="24" width="9.28515625" style="36" bestFit="1" customWidth="1"/>
    <col min="25" max="25" width="10.28515625" style="36" bestFit="1" customWidth="1"/>
    <col min="26" max="26" width="9.28515625" style="36" bestFit="1" customWidth="1"/>
    <col min="27" max="27" width="10.28515625" style="36" bestFit="1" customWidth="1"/>
    <col min="28" max="32" width="9.28515625" style="36" bestFit="1" customWidth="1"/>
    <col min="33" max="33" width="10.28515625" style="36" bestFit="1" customWidth="1"/>
    <col min="34" max="34" width="9.28515625" style="36" bestFit="1" customWidth="1"/>
    <col min="35" max="35" width="10.28515625" style="36" bestFit="1" customWidth="1"/>
    <col min="36" max="38" width="9.28515625" style="36" bestFit="1" customWidth="1"/>
    <col min="39" max="39" width="11.7109375" style="36" bestFit="1" customWidth="1"/>
    <col min="40" max="65" width="9.28515625" style="36" bestFit="1" customWidth="1"/>
    <col min="66" max="66" width="10.28515625" style="36" bestFit="1" customWidth="1"/>
    <col min="67" max="67" width="11.7109375" style="36" bestFit="1" customWidth="1"/>
    <col min="68" max="68" width="9.28515625" style="36" bestFit="1" customWidth="1"/>
  </cols>
  <sheetData>
    <row r="1" spans="1:68" s="35" customFormat="1" x14ac:dyDescent="0.25">
      <c r="B1" s="35" t="s">
        <v>343</v>
      </c>
      <c r="Q1" s="36" t="s">
        <v>465</v>
      </c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</row>
    <row r="2" spans="1:68" x14ac:dyDescent="0.25">
      <c r="A2" s="33" t="s">
        <v>52</v>
      </c>
      <c r="B2" s="33" t="s">
        <v>59</v>
      </c>
      <c r="C2" s="33" t="s">
        <v>57</v>
      </c>
      <c r="D2" s="33" t="s">
        <v>60</v>
      </c>
      <c r="E2" s="33" t="s">
        <v>54</v>
      </c>
      <c r="F2" s="33" t="s">
        <v>53</v>
      </c>
      <c r="G2" s="33" t="s">
        <v>61</v>
      </c>
      <c r="H2" s="33" t="s">
        <v>62</v>
      </c>
      <c r="I2" s="33" t="s">
        <v>63</v>
      </c>
      <c r="J2" s="33" t="s">
        <v>64</v>
      </c>
      <c r="K2" s="33" t="s">
        <v>66</v>
      </c>
      <c r="L2" s="33" t="s">
        <v>139</v>
      </c>
      <c r="M2" s="33" t="s">
        <v>67</v>
      </c>
      <c r="N2" s="33" t="s">
        <v>68</v>
      </c>
      <c r="P2" s="35" t="s">
        <v>310</v>
      </c>
      <c r="Q2" s="36" t="s">
        <v>131</v>
      </c>
      <c r="R2" s="36" t="s">
        <v>132</v>
      </c>
      <c r="S2" s="36" t="s">
        <v>133</v>
      </c>
      <c r="T2" s="36" t="s">
        <v>64</v>
      </c>
      <c r="U2" s="36" t="s">
        <v>134</v>
      </c>
      <c r="V2" s="36" t="s">
        <v>135</v>
      </c>
      <c r="W2" s="36" t="s">
        <v>59</v>
      </c>
      <c r="X2" s="36" t="s">
        <v>136</v>
      </c>
      <c r="Y2" s="36" t="s">
        <v>137</v>
      </c>
      <c r="Z2" s="36" t="s">
        <v>138</v>
      </c>
      <c r="AA2" s="36" t="s">
        <v>139</v>
      </c>
      <c r="AB2" s="36" t="s">
        <v>140</v>
      </c>
      <c r="AC2" s="36" t="s">
        <v>141</v>
      </c>
      <c r="AD2" s="36" t="s">
        <v>142</v>
      </c>
      <c r="AE2" s="36" t="s">
        <v>143</v>
      </c>
      <c r="AF2" s="36" t="s">
        <v>144</v>
      </c>
      <c r="AG2" s="36" t="s">
        <v>145</v>
      </c>
      <c r="AH2" s="36" t="s">
        <v>146</v>
      </c>
      <c r="AI2" s="36" t="s">
        <v>60</v>
      </c>
      <c r="AJ2" s="36" t="s">
        <v>147</v>
      </c>
      <c r="AK2" s="36" t="s">
        <v>148</v>
      </c>
      <c r="AL2" s="36" t="s">
        <v>149</v>
      </c>
      <c r="AM2" s="36" t="s">
        <v>150</v>
      </c>
      <c r="AN2" s="36" t="s">
        <v>151</v>
      </c>
      <c r="AO2" s="36" t="s">
        <v>152</v>
      </c>
      <c r="AP2" s="36" t="s">
        <v>153</v>
      </c>
      <c r="AQ2" s="36" t="s">
        <v>154</v>
      </c>
      <c r="AR2" s="36" t="s">
        <v>155</v>
      </c>
      <c r="AS2" s="36" t="s">
        <v>156</v>
      </c>
      <c r="AT2" s="36" t="s">
        <v>54</v>
      </c>
      <c r="AU2" s="36" t="s">
        <v>53</v>
      </c>
      <c r="AV2" s="36" t="s">
        <v>157</v>
      </c>
      <c r="AW2" s="36" t="s">
        <v>158</v>
      </c>
      <c r="AX2" s="36" t="s">
        <v>159</v>
      </c>
      <c r="AY2" s="36" t="s">
        <v>160</v>
      </c>
      <c r="AZ2" s="36" t="s">
        <v>161</v>
      </c>
      <c r="BA2" s="36" t="s">
        <v>162</v>
      </c>
      <c r="BB2" s="36" t="s">
        <v>163</v>
      </c>
      <c r="BC2" s="36" t="s">
        <v>164</v>
      </c>
      <c r="BD2" s="36" t="s">
        <v>165</v>
      </c>
      <c r="BE2" s="36" t="s">
        <v>166</v>
      </c>
      <c r="BF2" s="36" t="s">
        <v>167</v>
      </c>
      <c r="BG2" s="36" t="s">
        <v>168</v>
      </c>
      <c r="BH2" s="36" t="s">
        <v>169</v>
      </c>
      <c r="BI2" s="36" t="s">
        <v>61</v>
      </c>
      <c r="BJ2" s="36" t="s">
        <v>170</v>
      </c>
      <c r="BK2" s="36" t="s">
        <v>171</v>
      </c>
      <c r="BL2" s="36" t="s">
        <v>172</v>
      </c>
      <c r="BM2" s="36" t="s">
        <v>173</v>
      </c>
      <c r="BN2" s="36" t="s">
        <v>174</v>
      </c>
      <c r="BO2" s="36" t="s">
        <v>175</v>
      </c>
      <c r="BP2" s="36" t="s">
        <v>176</v>
      </c>
    </row>
    <row r="3" spans="1:68" x14ac:dyDescent="0.25">
      <c r="A3" s="35" t="s">
        <v>0</v>
      </c>
      <c r="B3" s="33">
        <v>16979.412</v>
      </c>
      <c r="C3" s="33"/>
      <c r="D3" s="33">
        <v>13544.8</v>
      </c>
      <c r="E3" s="33">
        <v>347.28194180999998</v>
      </c>
      <c r="F3" s="33">
        <v>346.93459999999999</v>
      </c>
      <c r="G3" s="33">
        <v>25.052119999999999</v>
      </c>
      <c r="H3" s="33">
        <v>25521.938999999998</v>
      </c>
      <c r="I3" s="33">
        <v>29.205155999999999</v>
      </c>
      <c r="J3" s="33">
        <v>271.49524000000002</v>
      </c>
      <c r="K3" s="33">
        <v>3.8817767000000002E-3</v>
      </c>
      <c r="L3" s="33">
        <v>196.08127999999999</v>
      </c>
      <c r="M3" s="33"/>
      <c r="N3" s="33">
        <v>18.122879000000001</v>
      </c>
      <c r="P3" s="35" t="s">
        <v>0</v>
      </c>
      <c r="Q3" s="36">
        <v>31.114651589800001</v>
      </c>
      <c r="R3" s="36">
        <v>29.204732962200001</v>
      </c>
      <c r="S3" s="36">
        <v>34.438104629599998</v>
      </c>
      <c r="T3" s="36">
        <v>271.49254544799999</v>
      </c>
      <c r="U3" s="36">
        <v>12822.8231578</v>
      </c>
      <c r="V3" s="36">
        <v>3.8817019686200002E-3</v>
      </c>
      <c r="W3" s="36">
        <v>16979.404498799999</v>
      </c>
      <c r="X3" s="36">
        <v>9.72453510265</v>
      </c>
      <c r="Y3" s="36">
        <v>15939.778983800001</v>
      </c>
      <c r="Z3" s="36">
        <v>0</v>
      </c>
      <c r="AA3" s="36">
        <v>217.30786539799999</v>
      </c>
      <c r="AB3" s="36">
        <v>196.08054075199999</v>
      </c>
      <c r="AC3" s="36">
        <v>0</v>
      </c>
      <c r="AD3" s="36">
        <v>5.9199309471900001</v>
      </c>
      <c r="AE3" s="36">
        <v>0</v>
      </c>
      <c r="AF3" s="36">
        <v>18.099141621600001</v>
      </c>
      <c r="AG3" s="36">
        <v>12190.311400099999</v>
      </c>
      <c r="AH3" s="36">
        <v>1354.4811343399999</v>
      </c>
      <c r="AI3" s="36">
        <v>13544.7925344</v>
      </c>
      <c r="AJ3" s="36">
        <v>0</v>
      </c>
      <c r="AK3" s="36">
        <v>80.018889588099995</v>
      </c>
      <c r="AL3" s="36">
        <v>0</v>
      </c>
      <c r="AM3" s="36">
        <v>18227.084006699999</v>
      </c>
      <c r="AN3" s="36">
        <v>0</v>
      </c>
      <c r="AO3" s="36">
        <v>0</v>
      </c>
      <c r="AP3" s="36">
        <v>0</v>
      </c>
      <c r="AQ3" s="36">
        <v>0</v>
      </c>
      <c r="AR3" s="36">
        <v>19.567091527100001</v>
      </c>
      <c r="AS3" s="36">
        <v>0</v>
      </c>
      <c r="AT3" s="36">
        <v>347.29924616300002</v>
      </c>
      <c r="AU3" s="36">
        <v>346.95190622600001</v>
      </c>
      <c r="AV3" s="36">
        <v>0.34733993617600001</v>
      </c>
      <c r="AW3" s="36">
        <v>252.32553590500001</v>
      </c>
      <c r="AX3" s="36">
        <v>0</v>
      </c>
      <c r="AY3" s="36">
        <v>0</v>
      </c>
      <c r="AZ3" s="36">
        <v>227.90116233200001</v>
      </c>
      <c r="BA3" s="36">
        <v>0</v>
      </c>
      <c r="BB3" s="36">
        <v>4.8570745961400004</v>
      </c>
      <c r="BC3" s="36">
        <v>0</v>
      </c>
      <c r="BD3" s="36">
        <v>0.95408135716499998</v>
      </c>
      <c r="BE3" s="36">
        <v>12.142738745699999</v>
      </c>
      <c r="BF3" s="36">
        <v>0</v>
      </c>
      <c r="BG3" s="36">
        <v>81.529550218500006</v>
      </c>
      <c r="BH3" s="36">
        <v>0</v>
      </c>
      <c r="BI3" s="36">
        <v>25.052218956899999</v>
      </c>
      <c r="BJ3" s="36">
        <v>0</v>
      </c>
      <c r="BK3" s="36">
        <v>57.917704663599999</v>
      </c>
      <c r="BL3" s="36">
        <v>188.27503802300001</v>
      </c>
      <c r="BM3" s="36">
        <v>0</v>
      </c>
      <c r="BN3" s="36">
        <v>15678.911935399999</v>
      </c>
      <c r="BO3" s="36">
        <v>25521.922940799999</v>
      </c>
      <c r="BP3" s="36">
        <v>129.47912548400001</v>
      </c>
    </row>
    <row r="4" spans="1:68" x14ac:dyDescent="0.25">
      <c r="A4" s="35" t="s">
        <v>2</v>
      </c>
      <c r="B4" s="33">
        <v>23.084835000000002</v>
      </c>
      <c r="C4" s="33"/>
      <c r="D4" s="33">
        <v>17.620640000000002</v>
      </c>
      <c r="E4" s="33">
        <v>0.46329092999999999</v>
      </c>
      <c r="F4" s="33">
        <v>0.46329092999999999</v>
      </c>
      <c r="G4" s="33">
        <v>6.4111203000000005E-2</v>
      </c>
      <c r="H4" s="33">
        <v>75.882935000000003</v>
      </c>
      <c r="I4" s="33">
        <v>2.7716286E-2</v>
      </c>
      <c r="J4" s="33">
        <v>0.61370915000000004</v>
      </c>
      <c r="K4" s="33">
        <v>0</v>
      </c>
      <c r="L4" s="33">
        <v>0.20960741999999999</v>
      </c>
      <c r="M4" s="33"/>
      <c r="N4" s="33">
        <v>2.0820881999999999E-2</v>
      </c>
      <c r="P4" s="35" t="s">
        <v>2</v>
      </c>
      <c r="Q4" s="36">
        <v>2.95079859125E-2</v>
      </c>
      <c r="R4" s="36">
        <v>2.77154532717E-2</v>
      </c>
      <c r="S4" s="36">
        <v>0.227785251079</v>
      </c>
      <c r="T4" s="36">
        <v>0.61372161036200001</v>
      </c>
      <c r="U4" s="36">
        <v>15.1834785628</v>
      </c>
      <c r="V4" s="36">
        <v>0</v>
      </c>
      <c r="W4" s="36">
        <v>23.084378599699999</v>
      </c>
      <c r="X4" s="36">
        <v>6.9650892596299996E-3</v>
      </c>
      <c r="Y4" s="36">
        <v>19.715958707399999</v>
      </c>
      <c r="Z4" s="36">
        <v>0</v>
      </c>
      <c r="AA4" s="36">
        <v>0.22600894470300001</v>
      </c>
      <c r="AB4" s="36">
        <v>0.209613376533</v>
      </c>
      <c r="AC4" s="36">
        <v>0</v>
      </c>
      <c r="AD4" s="36">
        <v>1.58550623081E-2</v>
      </c>
      <c r="AE4" s="36">
        <v>0</v>
      </c>
      <c r="AF4" s="36">
        <v>2.0793112760899998E-2</v>
      </c>
      <c r="AG4" s="36">
        <v>15.8585948842</v>
      </c>
      <c r="AH4" s="36">
        <v>1.7620537597099999</v>
      </c>
      <c r="AI4" s="36">
        <v>17.620648643900001</v>
      </c>
      <c r="AJ4" s="36">
        <v>0</v>
      </c>
      <c r="AK4" s="36">
        <v>0.443932957445</v>
      </c>
      <c r="AL4" s="36">
        <v>0</v>
      </c>
      <c r="AM4" s="36">
        <v>65.662429162699993</v>
      </c>
      <c r="AN4" s="36">
        <v>0</v>
      </c>
      <c r="AO4" s="36">
        <v>0</v>
      </c>
      <c r="AP4" s="36">
        <v>0</v>
      </c>
      <c r="AQ4" s="36">
        <v>0</v>
      </c>
      <c r="AR4" s="36">
        <v>2.61297971197E-2</v>
      </c>
      <c r="AS4" s="36">
        <v>0</v>
      </c>
      <c r="AT4" s="36">
        <v>0.46331408588099998</v>
      </c>
      <c r="AU4" s="36">
        <v>0.46331408588099998</v>
      </c>
      <c r="AV4" s="36">
        <v>0</v>
      </c>
      <c r="AW4" s="36">
        <v>0.336950621979</v>
      </c>
      <c r="AX4" s="36">
        <v>0</v>
      </c>
      <c r="AY4" s="36">
        <v>0</v>
      </c>
      <c r="AZ4" s="36">
        <v>0.30433665680100003</v>
      </c>
      <c r="BA4" s="36">
        <v>0</v>
      </c>
      <c r="BB4" s="36">
        <v>6.4861797759000004E-3</v>
      </c>
      <c r="BC4" s="36">
        <v>0</v>
      </c>
      <c r="BD4" s="36">
        <v>1.27406096882E-3</v>
      </c>
      <c r="BE4" s="36">
        <v>1.6215248267999999E-2</v>
      </c>
      <c r="BF4" s="36">
        <v>0</v>
      </c>
      <c r="BG4" s="36">
        <v>0.108874154665</v>
      </c>
      <c r="BH4" s="36">
        <v>0</v>
      </c>
      <c r="BI4" s="36">
        <v>6.4112312262700005E-2</v>
      </c>
      <c r="BJ4" s="36">
        <v>0</v>
      </c>
      <c r="BK4" s="36">
        <v>0.38448383868800001</v>
      </c>
      <c r="BL4" s="36">
        <v>1.23626683091</v>
      </c>
      <c r="BM4" s="36">
        <v>0</v>
      </c>
      <c r="BN4" s="36">
        <v>26.837463031199999</v>
      </c>
      <c r="BO4" s="36">
        <v>75.883837365000005</v>
      </c>
      <c r="BP4" s="36">
        <v>0.63164994460900004</v>
      </c>
    </row>
    <row r="5" spans="1:68" x14ac:dyDescent="0.25">
      <c r="A5" s="35" t="s">
        <v>3</v>
      </c>
      <c r="B5" s="33">
        <v>7731.5658999999996</v>
      </c>
      <c r="C5" s="33"/>
      <c r="D5" s="33">
        <v>10637.681</v>
      </c>
      <c r="E5" s="33">
        <v>471.0528898</v>
      </c>
      <c r="F5" s="33">
        <v>467.97561999999999</v>
      </c>
      <c r="G5" s="33">
        <v>23.432770000000001</v>
      </c>
      <c r="H5" s="33">
        <v>8050.1260000000002</v>
      </c>
      <c r="I5" s="33">
        <v>30.916698</v>
      </c>
      <c r="J5" s="33">
        <v>113.89554</v>
      </c>
      <c r="K5" s="33">
        <v>3.6452729000000003E-2</v>
      </c>
      <c r="L5" s="33">
        <v>128.05765</v>
      </c>
      <c r="M5" s="33"/>
      <c r="N5" s="33">
        <v>7.5471219999999999</v>
      </c>
      <c r="P5" s="35" t="s">
        <v>3</v>
      </c>
      <c r="Q5" s="36">
        <v>32.942094093400001</v>
      </c>
      <c r="R5" s="36">
        <v>30.9163965252</v>
      </c>
      <c r="S5" s="36">
        <v>11.611887343899999</v>
      </c>
      <c r="T5" s="36">
        <v>122.727680122</v>
      </c>
      <c r="U5" s="36">
        <v>5867.1183261599999</v>
      </c>
      <c r="V5" s="36">
        <v>3.64534513118E-2</v>
      </c>
      <c r="W5" s="36">
        <v>7731.55632926</v>
      </c>
      <c r="X5" s="36">
        <v>10.8300119628</v>
      </c>
      <c r="Y5" s="36">
        <v>2672.1627711199999</v>
      </c>
      <c r="Z5" s="36">
        <v>0</v>
      </c>
      <c r="AA5" s="36">
        <v>1113.0726771499999</v>
      </c>
      <c r="AB5" s="36">
        <v>128.057275567</v>
      </c>
      <c r="AC5" s="36">
        <v>0</v>
      </c>
      <c r="AD5" s="36">
        <v>5.0634485356600001</v>
      </c>
      <c r="AE5" s="36">
        <v>0</v>
      </c>
      <c r="AF5" s="36">
        <v>7.53724664848</v>
      </c>
      <c r="AG5" s="36">
        <v>9573.8968487300008</v>
      </c>
      <c r="AH5" s="36">
        <v>1063.7664583200001</v>
      </c>
      <c r="AI5" s="36">
        <v>10637.663307000001</v>
      </c>
      <c r="AJ5" s="36">
        <v>0</v>
      </c>
      <c r="AK5" s="36">
        <v>41.443843382600001</v>
      </c>
      <c r="AL5" s="36">
        <v>0</v>
      </c>
      <c r="AM5" s="36">
        <v>5875.5908971099998</v>
      </c>
      <c r="AN5" s="36">
        <v>0</v>
      </c>
      <c r="AO5" s="36">
        <v>0</v>
      </c>
      <c r="AP5" s="36">
        <v>0</v>
      </c>
      <c r="AQ5" s="36">
        <v>0</v>
      </c>
      <c r="AR5" s="36">
        <v>26.393747258800001</v>
      </c>
      <c r="AS5" s="36">
        <v>0</v>
      </c>
      <c r="AT5" s="36">
        <v>471.07566308000003</v>
      </c>
      <c r="AU5" s="36">
        <v>467.99838024100001</v>
      </c>
      <c r="AV5" s="36">
        <v>3.07728283867</v>
      </c>
      <c r="AW5" s="36">
        <v>340.35814907700001</v>
      </c>
      <c r="AX5" s="36">
        <v>0</v>
      </c>
      <c r="AY5" s="36">
        <v>0</v>
      </c>
      <c r="AZ5" s="36">
        <v>307.41279125</v>
      </c>
      <c r="BA5" s="36">
        <v>0</v>
      </c>
      <c r="BB5" s="36">
        <v>6.5516713217299998</v>
      </c>
      <c r="BC5" s="36">
        <v>0</v>
      </c>
      <c r="BD5" s="36">
        <v>1.2869302882</v>
      </c>
      <c r="BE5" s="36">
        <v>16.379132718800001</v>
      </c>
      <c r="BF5" s="36">
        <v>0</v>
      </c>
      <c r="BG5" s="36">
        <v>109.974168158</v>
      </c>
      <c r="BH5" s="36">
        <v>0</v>
      </c>
      <c r="BI5" s="36">
        <v>23.4327077602</v>
      </c>
      <c r="BJ5" s="36">
        <v>0</v>
      </c>
      <c r="BK5" s="36">
        <v>19.3449586423</v>
      </c>
      <c r="BL5" s="36">
        <v>63.264626035900001</v>
      </c>
      <c r="BM5" s="36">
        <v>0</v>
      </c>
      <c r="BN5" s="36">
        <v>2871.7700443099998</v>
      </c>
      <c r="BO5" s="36">
        <v>8050.1127855300001</v>
      </c>
      <c r="BP5" s="36">
        <v>38.661014819199998</v>
      </c>
    </row>
    <row r="6" spans="1:68" x14ac:dyDescent="0.25">
      <c r="A6" s="35" t="s">
        <v>4</v>
      </c>
      <c r="B6" s="33">
        <v>361.72982999999999</v>
      </c>
      <c r="C6" s="33"/>
      <c r="D6" s="33">
        <v>2156.1743000000001</v>
      </c>
      <c r="E6" s="33">
        <v>6.3530139600000002</v>
      </c>
      <c r="F6" s="33">
        <v>5.8421950000000002</v>
      </c>
      <c r="G6" s="33">
        <v>1.5844206000000001</v>
      </c>
      <c r="H6" s="33">
        <v>12669.021000000001</v>
      </c>
      <c r="I6" s="33">
        <v>0</v>
      </c>
      <c r="J6" s="33">
        <v>177.32381000000001</v>
      </c>
      <c r="K6" s="33">
        <v>0</v>
      </c>
      <c r="L6" s="33">
        <v>27.949770000000001</v>
      </c>
      <c r="M6" s="33"/>
      <c r="N6" s="33">
        <v>0</v>
      </c>
      <c r="P6" s="35" t="s">
        <v>4</v>
      </c>
      <c r="Q6" s="36">
        <v>0</v>
      </c>
      <c r="R6" s="36">
        <v>0</v>
      </c>
      <c r="S6" s="36">
        <v>37.097647533599996</v>
      </c>
      <c r="T6" s="36">
        <v>177.32292241600001</v>
      </c>
      <c r="U6" s="36">
        <v>2094.7095177299998</v>
      </c>
      <c r="V6" s="36">
        <v>0</v>
      </c>
      <c r="W6" s="36">
        <v>361.72968578000001</v>
      </c>
      <c r="X6" s="36">
        <v>0</v>
      </c>
      <c r="Y6" s="36">
        <v>3546.0601609099999</v>
      </c>
      <c r="Z6" s="36">
        <v>0</v>
      </c>
      <c r="AA6" s="36">
        <v>420.95019328000001</v>
      </c>
      <c r="AB6" s="36">
        <v>27.9494206934</v>
      </c>
      <c r="AC6" s="36">
        <v>0</v>
      </c>
      <c r="AD6" s="36">
        <v>2.12140012351</v>
      </c>
      <c r="AE6" s="36">
        <v>0</v>
      </c>
      <c r="AF6" s="36">
        <v>0</v>
      </c>
      <c r="AG6" s="36">
        <v>1940.5561019199999</v>
      </c>
      <c r="AH6" s="36">
        <v>215.61880183900001</v>
      </c>
      <c r="AI6" s="36">
        <v>2156.1749037599998</v>
      </c>
      <c r="AJ6" s="36">
        <v>0</v>
      </c>
      <c r="AK6" s="36">
        <v>70.471456745099999</v>
      </c>
      <c r="AL6" s="36">
        <v>0</v>
      </c>
      <c r="AM6" s="36">
        <v>10360.7912256</v>
      </c>
      <c r="AN6" s="36">
        <v>0</v>
      </c>
      <c r="AO6" s="36">
        <v>0</v>
      </c>
      <c r="AP6" s="36">
        <v>0</v>
      </c>
      <c r="AQ6" s="36">
        <v>0</v>
      </c>
      <c r="AR6" s="36">
        <v>0.32949937002899998</v>
      </c>
      <c r="AS6" s="36">
        <v>0</v>
      </c>
      <c r="AT6" s="36">
        <v>6.35331208712</v>
      </c>
      <c r="AU6" s="36">
        <v>5.8424967627899997</v>
      </c>
      <c r="AV6" s="36">
        <v>0.51081532432700005</v>
      </c>
      <c r="AW6" s="36">
        <v>4.2490118388200004</v>
      </c>
      <c r="AX6" s="36">
        <v>0</v>
      </c>
      <c r="AY6" s="36">
        <v>0</v>
      </c>
      <c r="AZ6" s="36">
        <v>3.8377113543500001</v>
      </c>
      <c r="BA6" s="36">
        <v>0</v>
      </c>
      <c r="BB6" s="36">
        <v>8.1789556154499995E-2</v>
      </c>
      <c r="BC6" s="36">
        <v>0</v>
      </c>
      <c r="BD6" s="36">
        <v>1.6065998941800001E-2</v>
      </c>
      <c r="BE6" s="36">
        <v>0.20447797417300001</v>
      </c>
      <c r="BF6" s="36">
        <v>0</v>
      </c>
      <c r="BG6" s="36">
        <v>1.3729409508499999</v>
      </c>
      <c r="BH6" s="36">
        <v>0</v>
      </c>
      <c r="BI6" s="36">
        <v>1.5844223173900001</v>
      </c>
      <c r="BJ6" s="36">
        <v>0</v>
      </c>
      <c r="BK6" s="36">
        <v>62.645160845500001</v>
      </c>
      <c r="BL6" s="36">
        <v>201.21976473399999</v>
      </c>
      <c r="BM6" s="36">
        <v>0</v>
      </c>
      <c r="BN6" s="36">
        <v>4770.4279971400001</v>
      </c>
      <c r="BO6" s="36">
        <v>12668.883442</v>
      </c>
      <c r="BP6" s="36">
        <v>99.935971694499997</v>
      </c>
    </row>
    <row r="7" spans="1:68" x14ac:dyDescent="0.25">
      <c r="A7" s="35" t="s">
        <v>5</v>
      </c>
      <c r="B7" s="33">
        <v>16354.975</v>
      </c>
      <c r="C7" s="33"/>
      <c r="D7" s="33">
        <v>35760.120999999999</v>
      </c>
      <c r="E7" s="33">
        <v>6488.2338</v>
      </c>
      <c r="F7" s="33">
        <v>1408.7162000000001</v>
      </c>
      <c r="G7" s="33">
        <v>1596.3821</v>
      </c>
      <c r="H7" s="33">
        <v>163018.76999999999</v>
      </c>
      <c r="I7" s="33">
        <v>0</v>
      </c>
      <c r="J7" s="33">
        <v>0</v>
      </c>
      <c r="K7" s="33">
        <v>0</v>
      </c>
      <c r="L7" s="33">
        <v>0</v>
      </c>
      <c r="M7" s="33"/>
      <c r="N7" s="33">
        <v>0</v>
      </c>
      <c r="P7" s="35" t="s">
        <v>5</v>
      </c>
      <c r="Q7" s="36">
        <v>0</v>
      </c>
      <c r="R7" s="36">
        <v>0</v>
      </c>
      <c r="S7" s="36">
        <v>133.61395198700001</v>
      </c>
      <c r="T7" s="36">
        <v>458.04518090099998</v>
      </c>
      <c r="U7" s="36">
        <v>142744.59036999999</v>
      </c>
      <c r="V7" s="36">
        <v>0</v>
      </c>
      <c r="W7" s="36">
        <v>16354.9282927</v>
      </c>
      <c r="X7" s="36">
        <v>0</v>
      </c>
      <c r="Y7" s="36">
        <v>75202.919440600002</v>
      </c>
      <c r="Z7" s="36">
        <v>0</v>
      </c>
      <c r="AA7" s="36">
        <v>36717.919447300003</v>
      </c>
      <c r="AB7" s="36">
        <v>0</v>
      </c>
      <c r="AC7" s="36">
        <v>0</v>
      </c>
      <c r="AD7" s="36">
        <v>7.6455941710899999</v>
      </c>
      <c r="AE7" s="36">
        <v>0</v>
      </c>
      <c r="AF7" s="36">
        <v>0</v>
      </c>
      <c r="AG7" s="36">
        <v>32184.031158500002</v>
      </c>
      <c r="AH7" s="36">
        <v>3576.0011607400002</v>
      </c>
      <c r="AI7" s="36">
        <v>35760.0323192</v>
      </c>
      <c r="AJ7" s="36">
        <v>0</v>
      </c>
      <c r="AK7" s="36">
        <v>253.61967833</v>
      </c>
      <c r="AL7" s="36">
        <v>0</v>
      </c>
      <c r="AM7" s="36">
        <v>99302.052380399997</v>
      </c>
      <c r="AN7" s="36">
        <v>0</v>
      </c>
      <c r="AO7" s="36">
        <v>0</v>
      </c>
      <c r="AP7" s="36">
        <v>0</v>
      </c>
      <c r="AQ7" s="36">
        <v>0</v>
      </c>
      <c r="AR7" s="36">
        <v>79.451387144600005</v>
      </c>
      <c r="AS7" s="36">
        <v>0</v>
      </c>
      <c r="AT7" s="36">
        <v>6488.2935935400001</v>
      </c>
      <c r="AU7" s="36">
        <v>1408.78290296</v>
      </c>
      <c r="AV7" s="36">
        <v>5079.5106905800003</v>
      </c>
      <c r="AW7" s="36">
        <v>1024.5565082099999</v>
      </c>
      <c r="AX7" s="36">
        <v>0</v>
      </c>
      <c r="AY7" s="36">
        <v>0</v>
      </c>
      <c r="AZ7" s="36">
        <v>925.38409361399999</v>
      </c>
      <c r="BA7" s="36">
        <v>0</v>
      </c>
      <c r="BB7" s="36">
        <v>19.722010557400001</v>
      </c>
      <c r="BC7" s="36">
        <v>0</v>
      </c>
      <c r="BD7" s="36">
        <v>3.8739332706099998</v>
      </c>
      <c r="BE7" s="36">
        <v>49.304977700199998</v>
      </c>
      <c r="BF7" s="36">
        <v>0</v>
      </c>
      <c r="BG7" s="36">
        <v>331.04748378099998</v>
      </c>
      <c r="BH7" s="36">
        <v>0</v>
      </c>
      <c r="BI7" s="36">
        <v>1596.3828331</v>
      </c>
      <c r="BJ7" s="36">
        <v>0</v>
      </c>
      <c r="BK7" s="36">
        <v>225.62263247600001</v>
      </c>
      <c r="BL7" s="36">
        <v>818.03461336600003</v>
      </c>
      <c r="BM7" s="36">
        <v>0</v>
      </c>
      <c r="BN7" s="36">
        <v>67389.552506000007</v>
      </c>
      <c r="BO7" s="36">
        <v>163017.337123</v>
      </c>
      <c r="BP7" s="36">
        <v>383.10285618299997</v>
      </c>
    </row>
    <row r="8" spans="1:68" x14ac:dyDescent="0.25">
      <c r="A8" s="35" t="s">
        <v>6</v>
      </c>
    </row>
    <row r="9" spans="1:68" x14ac:dyDescent="0.25">
      <c r="A9" s="35" t="s">
        <v>7</v>
      </c>
    </row>
    <row r="10" spans="1:68" x14ac:dyDescent="0.25">
      <c r="A10" s="35" t="s">
        <v>8</v>
      </c>
    </row>
    <row r="11" spans="1:68" x14ac:dyDescent="0.25">
      <c r="A11" s="35" t="s">
        <v>9</v>
      </c>
      <c r="B11" s="33">
        <v>103.30528</v>
      </c>
      <c r="C11" s="33"/>
      <c r="D11" s="33">
        <v>89.551758000000007</v>
      </c>
      <c r="E11" s="33">
        <v>2.751146458</v>
      </c>
      <c r="F11" s="33">
        <v>2.7320796999999999</v>
      </c>
      <c r="G11" s="33">
        <v>2.4983081999999999</v>
      </c>
      <c r="H11" s="33">
        <v>3588.9231</v>
      </c>
      <c r="I11" s="33">
        <v>0.19203870000000001</v>
      </c>
      <c r="J11" s="33">
        <v>21.589586000000001</v>
      </c>
      <c r="K11" s="33">
        <v>2.4097977000000001E-4</v>
      </c>
      <c r="L11" s="33">
        <v>1.9472764</v>
      </c>
      <c r="M11" s="33"/>
      <c r="N11" s="33">
        <v>8.2244552999999998E-2</v>
      </c>
      <c r="P11" s="35" t="s">
        <v>9</v>
      </c>
      <c r="Q11" s="36">
        <v>0.20432948044800001</v>
      </c>
      <c r="R11" s="36">
        <v>0.19204006908999999</v>
      </c>
      <c r="S11" s="36">
        <v>5.8286389537999996</v>
      </c>
      <c r="T11" s="36">
        <v>21.589716163799999</v>
      </c>
      <c r="U11" s="36">
        <v>1409.5863595599999</v>
      </c>
      <c r="V11" s="36">
        <v>2.4096588777400001E-4</v>
      </c>
      <c r="W11" s="36">
        <v>103.304593881</v>
      </c>
      <c r="X11" s="36">
        <v>3.4776171288099997E-2</v>
      </c>
      <c r="Y11" s="36">
        <v>2063.7198988599998</v>
      </c>
      <c r="Z11" s="36">
        <v>0</v>
      </c>
      <c r="AA11" s="36">
        <v>2.0399728311200001</v>
      </c>
      <c r="AB11" s="36">
        <v>1.94728543534</v>
      </c>
      <c r="AC11" s="36">
        <v>0</v>
      </c>
      <c r="AD11" s="36">
        <v>0.34755649354899998</v>
      </c>
      <c r="AE11" s="36">
        <v>0</v>
      </c>
      <c r="AF11" s="36">
        <v>8.2136529153400001E-2</v>
      </c>
      <c r="AG11" s="36">
        <v>80.596145747600005</v>
      </c>
      <c r="AH11" s="36">
        <v>8.9551238093700007</v>
      </c>
      <c r="AI11" s="36">
        <v>89.551269556899996</v>
      </c>
      <c r="AJ11" s="36">
        <v>0</v>
      </c>
      <c r="AK11" s="36">
        <v>9.6219089645399993</v>
      </c>
      <c r="AL11" s="36">
        <v>0</v>
      </c>
      <c r="AM11" s="36">
        <v>2659.8651438000002</v>
      </c>
      <c r="AN11" s="36">
        <v>0</v>
      </c>
      <c r="AO11" s="36">
        <v>0</v>
      </c>
      <c r="AP11" s="36">
        <v>0</v>
      </c>
      <c r="AQ11" s="36">
        <v>0</v>
      </c>
      <c r="AR11" s="36">
        <v>0.15409108781600001</v>
      </c>
      <c r="AS11" s="36">
        <v>0</v>
      </c>
      <c r="AT11" s="36">
        <v>2.7513045266399998</v>
      </c>
      <c r="AU11" s="36">
        <v>2.7322378698900001</v>
      </c>
      <c r="AV11" s="36">
        <v>1.9066656745899999E-2</v>
      </c>
      <c r="AW11" s="36">
        <v>1.9870599436700001</v>
      </c>
      <c r="AX11" s="36">
        <v>0</v>
      </c>
      <c r="AY11" s="36">
        <v>0</v>
      </c>
      <c r="AZ11" s="36">
        <v>1.7946995100200001</v>
      </c>
      <c r="BA11" s="36">
        <v>0</v>
      </c>
      <c r="BB11" s="36">
        <v>3.8248947017400003E-2</v>
      </c>
      <c r="BC11" s="36">
        <v>0</v>
      </c>
      <c r="BD11" s="36">
        <v>7.5131615932799998E-3</v>
      </c>
      <c r="BE11" s="36">
        <v>9.5624701135900006E-2</v>
      </c>
      <c r="BF11" s="36">
        <v>0</v>
      </c>
      <c r="BG11" s="36">
        <v>0.64204006349300002</v>
      </c>
      <c r="BH11" s="36">
        <v>0</v>
      </c>
      <c r="BI11" s="36">
        <v>2.49832790445</v>
      </c>
      <c r="BJ11" s="36">
        <v>0</v>
      </c>
      <c r="BK11" s="36">
        <v>9.84200650937</v>
      </c>
      <c r="BL11" s="36">
        <v>32.284214010399999</v>
      </c>
      <c r="BM11" s="36">
        <v>0</v>
      </c>
      <c r="BN11" s="36">
        <v>2076.6536905600001</v>
      </c>
      <c r="BO11" s="36">
        <v>3588.9225860199999</v>
      </c>
      <c r="BP11" s="36">
        <v>31.9235566246</v>
      </c>
    </row>
    <row r="12" spans="1:68" x14ac:dyDescent="0.25">
      <c r="A12" s="35" t="s">
        <v>10</v>
      </c>
      <c r="B12" s="33">
        <v>0</v>
      </c>
      <c r="C12" s="33"/>
      <c r="D12" s="33">
        <v>0</v>
      </c>
      <c r="E12" s="33">
        <v>0</v>
      </c>
      <c r="F12" s="33">
        <v>0</v>
      </c>
      <c r="G12" s="33">
        <v>0</v>
      </c>
      <c r="H12" s="33">
        <v>2.5219630999999998</v>
      </c>
      <c r="I12" s="33">
        <v>0</v>
      </c>
      <c r="J12" s="33">
        <v>0</v>
      </c>
      <c r="K12" s="33">
        <v>0</v>
      </c>
      <c r="L12" s="33">
        <v>0</v>
      </c>
      <c r="M12" s="33"/>
      <c r="N12" s="33">
        <v>0</v>
      </c>
      <c r="P12" s="35" t="s">
        <v>10</v>
      </c>
      <c r="Q12" s="36">
        <v>0</v>
      </c>
      <c r="R12" s="36">
        <v>0</v>
      </c>
      <c r="S12" s="36">
        <v>9.0169848487400006E-3</v>
      </c>
      <c r="T12" s="36">
        <v>7.5552373582000003E-3</v>
      </c>
      <c r="U12" s="36">
        <v>0</v>
      </c>
      <c r="V12" s="36">
        <v>0</v>
      </c>
      <c r="W12" s="36">
        <v>0</v>
      </c>
      <c r="X12" s="36">
        <v>0</v>
      </c>
      <c r="Y12" s="36">
        <v>0.175794172853</v>
      </c>
      <c r="Z12" s="36">
        <v>0</v>
      </c>
      <c r="AA12" s="36">
        <v>6.2917271559800005E-5</v>
      </c>
      <c r="AB12" s="36">
        <v>0</v>
      </c>
      <c r="AC12" s="36">
        <v>0</v>
      </c>
      <c r="AD12" s="36">
        <v>5.1619063366300003E-4</v>
      </c>
      <c r="AE12" s="36">
        <v>0</v>
      </c>
      <c r="AF12" s="36">
        <v>0</v>
      </c>
      <c r="AG12" s="36">
        <v>0</v>
      </c>
      <c r="AH12" s="36">
        <v>0</v>
      </c>
      <c r="AI12" s="36">
        <v>0</v>
      </c>
      <c r="AJ12" s="36">
        <v>0</v>
      </c>
      <c r="AK12" s="36">
        <v>1.02821942603E-2</v>
      </c>
      <c r="AL12" s="36">
        <v>0</v>
      </c>
      <c r="AM12" s="36">
        <v>2.3466391948699998</v>
      </c>
      <c r="AN12" s="36">
        <v>0</v>
      </c>
      <c r="AO12" s="36">
        <v>0</v>
      </c>
      <c r="AP12" s="36">
        <v>0</v>
      </c>
      <c r="AQ12" s="36">
        <v>0</v>
      </c>
      <c r="AR12" s="36">
        <v>0</v>
      </c>
      <c r="AS12" s="36">
        <v>0</v>
      </c>
      <c r="AT12" s="36">
        <v>0</v>
      </c>
      <c r="AU12" s="36">
        <v>0</v>
      </c>
      <c r="AV12" s="36">
        <v>0</v>
      </c>
      <c r="AW12" s="36">
        <v>0</v>
      </c>
      <c r="AX12" s="36">
        <v>0</v>
      </c>
      <c r="AY12" s="36">
        <v>0</v>
      </c>
      <c r="AZ12" s="36">
        <v>0</v>
      </c>
      <c r="BA12" s="36">
        <v>0</v>
      </c>
      <c r="BB12" s="36">
        <v>0</v>
      </c>
      <c r="BC12" s="36">
        <v>0</v>
      </c>
      <c r="BD12" s="36">
        <v>0</v>
      </c>
      <c r="BE12" s="36">
        <v>0</v>
      </c>
      <c r="BF12" s="36">
        <v>0</v>
      </c>
      <c r="BG12" s="36">
        <v>0</v>
      </c>
      <c r="BH12" s="36">
        <v>0</v>
      </c>
      <c r="BI12" s="36">
        <v>0</v>
      </c>
      <c r="BJ12" s="36">
        <v>0</v>
      </c>
      <c r="BK12" s="36">
        <v>1.52275110369E-2</v>
      </c>
      <c r="BL12" s="36">
        <v>5.1824934495200002E-2</v>
      </c>
      <c r="BM12" s="36">
        <v>0</v>
      </c>
      <c r="BN12" s="36">
        <v>0.50798813692900002</v>
      </c>
      <c r="BO12" s="36">
        <v>2.5219470780500002</v>
      </c>
      <c r="BP12" s="36">
        <v>9.7630987064400002E-2</v>
      </c>
    </row>
    <row r="13" spans="1:68" x14ac:dyDescent="0.25">
      <c r="A13" s="35" t="s">
        <v>12</v>
      </c>
    </row>
    <row r="14" spans="1:68" x14ac:dyDescent="0.25">
      <c r="A14" s="35" t="s">
        <v>13</v>
      </c>
      <c r="B14" s="33">
        <v>17765.25</v>
      </c>
      <c r="C14" s="33"/>
      <c r="D14" s="33">
        <v>12842.125</v>
      </c>
      <c r="E14" s="33">
        <v>256.24254092000001</v>
      </c>
      <c r="F14" s="33">
        <v>255.52965</v>
      </c>
      <c r="G14" s="33">
        <v>26.993334000000001</v>
      </c>
      <c r="H14" s="33">
        <v>30588.287</v>
      </c>
      <c r="I14" s="33">
        <v>15.314213000000001</v>
      </c>
      <c r="J14" s="33">
        <v>284.61844000000002</v>
      </c>
      <c r="K14" s="33">
        <v>8.6320015E-3</v>
      </c>
      <c r="L14" s="33">
        <v>105.04497000000001</v>
      </c>
      <c r="M14" s="33"/>
      <c r="N14" s="33">
        <v>13.980563</v>
      </c>
      <c r="P14" s="35" t="s">
        <v>13</v>
      </c>
      <c r="Q14" s="36">
        <v>16.269243618899999</v>
      </c>
      <c r="R14" s="36">
        <v>15.3141555865</v>
      </c>
      <c r="S14" s="36">
        <v>107.983843202</v>
      </c>
      <c r="T14" s="36">
        <v>462.30590735300001</v>
      </c>
      <c r="U14" s="36">
        <v>2701.7599058699998</v>
      </c>
      <c r="V14" s="36">
        <v>8.6322049335000005E-3</v>
      </c>
      <c r="W14" s="36">
        <v>17765.2356617</v>
      </c>
      <c r="X14" s="36">
        <v>0</v>
      </c>
      <c r="Y14" s="36">
        <v>1605.42893028</v>
      </c>
      <c r="Z14" s="36">
        <v>0</v>
      </c>
      <c r="AA14" s="36">
        <v>105.365573658</v>
      </c>
      <c r="AB14" s="36">
        <v>105.04484849399999</v>
      </c>
      <c r="AC14" s="36">
        <v>0</v>
      </c>
      <c r="AD14" s="36">
        <v>6.1773521012600003</v>
      </c>
      <c r="AE14" s="36">
        <v>0</v>
      </c>
      <c r="AF14" s="36">
        <v>13.962327246599999</v>
      </c>
      <c r="AG14" s="36">
        <v>11557.896736799999</v>
      </c>
      <c r="AH14" s="36">
        <v>1284.20914324</v>
      </c>
      <c r="AI14" s="36">
        <v>12842.105879999999</v>
      </c>
      <c r="AJ14" s="36">
        <v>0</v>
      </c>
      <c r="AK14" s="36">
        <v>205.02881583300001</v>
      </c>
      <c r="AL14" s="36">
        <v>0</v>
      </c>
      <c r="AM14" s="36">
        <v>29104.346993399999</v>
      </c>
      <c r="AN14" s="36">
        <v>0</v>
      </c>
      <c r="AO14" s="36">
        <v>0</v>
      </c>
      <c r="AP14" s="36">
        <v>0</v>
      </c>
      <c r="AQ14" s="36">
        <v>0</v>
      </c>
      <c r="AR14" s="36">
        <v>14.4118640525</v>
      </c>
      <c r="AS14" s="36">
        <v>0</v>
      </c>
      <c r="AT14" s="36">
        <v>256.25508470900002</v>
      </c>
      <c r="AU14" s="36">
        <v>255.54219014200001</v>
      </c>
      <c r="AV14" s="36">
        <v>0.71289456670899998</v>
      </c>
      <c r="AW14" s="36">
        <v>185.84657172499999</v>
      </c>
      <c r="AX14" s="36">
        <v>0</v>
      </c>
      <c r="AY14" s="36">
        <v>0</v>
      </c>
      <c r="AZ14" s="36">
        <v>167.857383263</v>
      </c>
      <c r="BA14" s="36">
        <v>0</v>
      </c>
      <c r="BB14" s="36">
        <v>3.5774028263300002</v>
      </c>
      <c r="BC14" s="36">
        <v>0</v>
      </c>
      <c r="BD14" s="36">
        <v>0.70270320551999998</v>
      </c>
      <c r="BE14" s="36">
        <v>8.9435472092200001</v>
      </c>
      <c r="BF14" s="36">
        <v>0</v>
      </c>
      <c r="BG14" s="36">
        <v>60.0493680027</v>
      </c>
      <c r="BH14" s="36">
        <v>0</v>
      </c>
      <c r="BI14" s="36">
        <v>26.993413243799999</v>
      </c>
      <c r="BJ14" s="36">
        <v>0</v>
      </c>
      <c r="BK14" s="36">
        <v>182.34348019800001</v>
      </c>
      <c r="BL14" s="36">
        <v>586.37691649600004</v>
      </c>
      <c r="BM14" s="36">
        <v>0</v>
      </c>
      <c r="BN14" s="36">
        <v>6478.5632764000002</v>
      </c>
      <c r="BO14" s="36">
        <v>30588.234959099998</v>
      </c>
      <c r="BP14" s="36">
        <v>290.952013368</v>
      </c>
    </row>
    <row r="15" spans="1:68" x14ac:dyDescent="0.25">
      <c r="A15" s="35" t="s">
        <v>14</v>
      </c>
      <c r="B15" s="33">
        <v>12342.188</v>
      </c>
      <c r="C15" s="33"/>
      <c r="D15" s="33">
        <v>9644.9989999999998</v>
      </c>
      <c r="E15" s="33">
        <v>244.08306175000001</v>
      </c>
      <c r="F15" s="33">
        <v>244.01169999999999</v>
      </c>
      <c r="G15" s="33">
        <v>20.945343000000001</v>
      </c>
      <c r="H15" s="33">
        <v>11553.86</v>
      </c>
      <c r="I15" s="33">
        <v>17.100480999999998</v>
      </c>
      <c r="J15" s="33">
        <v>134.54311999999999</v>
      </c>
      <c r="K15" s="33">
        <v>8.5775106E-4</v>
      </c>
      <c r="L15" s="33">
        <v>115.73716</v>
      </c>
      <c r="N15" s="33">
        <v>11.784364999999999</v>
      </c>
      <c r="P15" s="35" t="s">
        <v>14</v>
      </c>
      <c r="Q15" s="36">
        <v>18.213475067600001</v>
      </c>
      <c r="R15" s="36">
        <v>17.1005461544</v>
      </c>
      <c r="S15" s="36">
        <v>35.606061973099997</v>
      </c>
      <c r="T15" s="36">
        <v>134.54152978600001</v>
      </c>
      <c r="U15" s="36">
        <v>2851.3923513</v>
      </c>
      <c r="V15" s="36">
        <v>8.5776837623500004E-4</v>
      </c>
      <c r="W15" s="36">
        <v>12342.141242600001</v>
      </c>
      <c r="X15" s="36">
        <v>5.1875545325900001</v>
      </c>
      <c r="Y15" s="36">
        <v>2118.5028303700001</v>
      </c>
      <c r="Z15" s="36">
        <v>0</v>
      </c>
      <c r="AA15" s="36">
        <v>252.353665853</v>
      </c>
      <c r="AB15" s="36">
        <v>115.736207093</v>
      </c>
      <c r="AC15" s="36">
        <v>0</v>
      </c>
      <c r="AD15" s="36">
        <v>4.1441529048400003</v>
      </c>
      <c r="AE15" s="36">
        <v>0</v>
      </c>
      <c r="AF15" s="36">
        <v>11.768816204</v>
      </c>
      <c r="AG15" s="36">
        <v>8680.4828800899995</v>
      </c>
      <c r="AH15" s="36">
        <v>964.50148427800002</v>
      </c>
      <c r="AI15" s="36">
        <v>9644.9843643599997</v>
      </c>
      <c r="AJ15" s="36">
        <v>0</v>
      </c>
      <c r="AK15" s="36">
        <v>77.1889352452</v>
      </c>
      <c r="AL15" s="36">
        <v>0</v>
      </c>
      <c r="AM15" s="36">
        <v>10177.7099304</v>
      </c>
      <c r="AN15" s="36">
        <v>0</v>
      </c>
      <c r="AO15" s="36">
        <v>0</v>
      </c>
      <c r="AP15" s="36">
        <v>0</v>
      </c>
      <c r="AQ15" s="36">
        <v>0</v>
      </c>
      <c r="AR15" s="36">
        <v>13.7622275021</v>
      </c>
      <c r="AS15" s="36">
        <v>0</v>
      </c>
      <c r="AT15" s="36">
        <v>244.09506385200001</v>
      </c>
      <c r="AU15" s="36">
        <v>244.02370271800001</v>
      </c>
      <c r="AV15" s="36">
        <v>7.1361134167800003E-2</v>
      </c>
      <c r="AW15" s="36">
        <v>177.46958486400001</v>
      </c>
      <c r="AX15" s="36">
        <v>0</v>
      </c>
      <c r="AY15" s="36">
        <v>0</v>
      </c>
      <c r="AZ15" s="36">
        <v>160.29115248799999</v>
      </c>
      <c r="BA15" s="36">
        <v>0</v>
      </c>
      <c r="BB15" s="36">
        <v>3.4161770906700002</v>
      </c>
      <c r="BC15" s="36">
        <v>0</v>
      </c>
      <c r="BD15" s="36">
        <v>0.67103152884999995</v>
      </c>
      <c r="BE15" s="36">
        <v>8.5404212288599997</v>
      </c>
      <c r="BF15" s="36">
        <v>0</v>
      </c>
      <c r="BG15" s="36">
        <v>57.342665095900003</v>
      </c>
      <c r="BH15" s="36">
        <v>0</v>
      </c>
      <c r="BI15" s="36">
        <v>20.9451838608</v>
      </c>
      <c r="BJ15" s="36">
        <v>0</v>
      </c>
      <c r="BK15" s="36">
        <v>59.999199435400001</v>
      </c>
      <c r="BL15" s="36">
        <v>193.33936441099999</v>
      </c>
      <c r="BM15" s="36">
        <v>0</v>
      </c>
      <c r="BN15" s="36">
        <v>3374.89926603</v>
      </c>
      <c r="BO15" s="36">
        <v>11553.7536224</v>
      </c>
      <c r="BP15" s="36">
        <v>96.303467895899999</v>
      </c>
    </row>
    <row r="16" spans="1:68" x14ac:dyDescent="0.25">
      <c r="A16" s="35" t="s">
        <v>15</v>
      </c>
    </row>
    <row r="17" spans="1:68" x14ac:dyDescent="0.25">
      <c r="A17" s="35" t="s">
        <v>16</v>
      </c>
      <c r="B17" s="33">
        <v>70266.358999999997</v>
      </c>
      <c r="C17" s="33"/>
      <c r="D17" s="33">
        <v>53459.785000000003</v>
      </c>
      <c r="E17" s="33">
        <v>1597.1891894</v>
      </c>
      <c r="F17" s="33">
        <v>1592.5450000000001</v>
      </c>
      <c r="G17" s="33">
        <v>157.04232999999999</v>
      </c>
      <c r="H17" s="33">
        <v>94884.327999999994</v>
      </c>
      <c r="I17" s="33">
        <v>0</v>
      </c>
      <c r="J17" s="33">
        <v>0</v>
      </c>
      <c r="K17" s="33">
        <v>0</v>
      </c>
      <c r="L17" s="33">
        <v>0</v>
      </c>
      <c r="M17" s="33"/>
      <c r="N17" s="33">
        <v>0</v>
      </c>
      <c r="P17" s="35" t="s">
        <v>16</v>
      </c>
      <c r="Q17" s="36">
        <v>2.0728701817999999</v>
      </c>
      <c r="R17" s="36">
        <v>0</v>
      </c>
      <c r="S17" s="36">
        <v>223.392359344</v>
      </c>
      <c r="T17" s="36">
        <v>629.29971609200004</v>
      </c>
      <c r="U17" s="36">
        <v>31573.276791600001</v>
      </c>
      <c r="V17" s="36">
        <v>0</v>
      </c>
      <c r="W17" s="36">
        <v>70266.236344699995</v>
      </c>
      <c r="X17" s="36">
        <v>39.955903079899997</v>
      </c>
      <c r="Y17" s="36">
        <v>20025.2319704</v>
      </c>
      <c r="Z17" s="36">
        <v>0</v>
      </c>
      <c r="AA17" s="36">
        <v>9509.7725384299993</v>
      </c>
      <c r="AB17" s="36">
        <v>0</v>
      </c>
      <c r="AC17" s="36">
        <v>0</v>
      </c>
      <c r="AD17" s="36">
        <v>29.012723277599999</v>
      </c>
      <c r="AE17" s="36">
        <v>0</v>
      </c>
      <c r="AF17" s="36">
        <v>0</v>
      </c>
      <c r="AG17" s="36">
        <v>48113.717417200001</v>
      </c>
      <c r="AH17" s="36">
        <v>5345.9674400599997</v>
      </c>
      <c r="AI17" s="36">
        <v>53459.684857300002</v>
      </c>
      <c r="AJ17" s="36">
        <v>0</v>
      </c>
      <c r="AK17" s="36">
        <v>497.53166061500002</v>
      </c>
      <c r="AL17" s="36">
        <v>0</v>
      </c>
      <c r="AM17" s="36">
        <v>76823.714374500007</v>
      </c>
      <c r="AN17" s="36">
        <v>0</v>
      </c>
      <c r="AO17" s="36">
        <v>0</v>
      </c>
      <c r="AP17" s="36">
        <v>0</v>
      </c>
      <c r="AQ17" s="36">
        <v>0</v>
      </c>
      <c r="AR17" s="36">
        <v>89.819515286799998</v>
      </c>
      <c r="AS17" s="36">
        <v>0</v>
      </c>
      <c r="AT17" s="36">
        <v>1597.2683375399999</v>
      </c>
      <c r="AU17" s="36">
        <v>1592.624147</v>
      </c>
      <c r="AV17" s="36">
        <v>4.6441905394200003</v>
      </c>
      <c r="AW17" s="36">
        <v>1158.2576985000001</v>
      </c>
      <c r="AX17" s="36">
        <v>0</v>
      </c>
      <c r="AY17" s="36">
        <v>0</v>
      </c>
      <c r="AZ17" s="36">
        <v>1046.1420972000001</v>
      </c>
      <c r="BA17" s="36">
        <v>0</v>
      </c>
      <c r="BB17" s="36">
        <v>22.2955995921</v>
      </c>
      <c r="BC17" s="36">
        <v>0</v>
      </c>
      <c r="BD17" s="36">
        <v>4.37949519971</v>
      </c>
      <c r="BE17" s="36">
        <v>55.739030040199999</v>
      </c>
      <c r="BF17" s="36">
        <v>0</v>
      </c>
      <c r="BG17" s="36">
        <v>374.24792325499999</v>
      </c>
      <c r="BH17" s="36">
        <v>0</v>
      </c>
      <c r="BI17" s="36">
        <v>157.04385874900001</v>
      </c>
      <c r="BJ17" s="36">
        <v>0</v>
      </c>
      <c r="BK17" s="36">
        <v>376.25354516599998</v>
      </c>
      <c r="BL17" s="36">
        <v>1214.1378096399999</v>
      </c>
      <c r="BM17" s="36">
        <v>0</v>
      </c>
      <c r="BN17" s="36">
        <v>27291.174328199999</v>
      </c>
      <c r="BO17" s="36">
        <v>94884.157143000004</v>
      </c>
      <c r="BP17" s="36">
        <v>609.09299489399996</v>
      </c>
    </row>
    <row r="18" spans="1:68" x14ac:dyDescent="0.25">
      <c r="A18" s="35" t="s">
        <v>17</v>
      </c>
      <c r="B18" s="33">
        <v>48443.035000000003</v>
      </c>
      <c r="C18" s="33"/>
      <c r="D18" s="33">
        <v>38164.917999999998</v>
      </c>
      <c r="E18" s="33">
        <v>949.25427047999995</v>
      </c>
      <c r="F18" s="33">
        <v>948.66863999999998</v>
      </c>
      <c r="G18" s="33">
        <v>161.24501000000001</v>
      </c>
      <c r="H18" s="33">
        <v>31417.778999999999</v>
      </c>
      <c r="I18" s="33">
        <v>79.508713</v>
      </c>
      <c r="J18" s="33">
        <v>320.77814000000001</v>
      </c>
      <c r="K18" s="33">
        <v>7.1529745999999996E-3</v>
      </c>
      <c r="L18" s="33">
        <v>527.73235999999997</v>
      </c>
      <c r="M18" s="33"/>
      <c r="N18" s="33">
        <v>50.977485999999999</v>
      </c>
      <c r="P18" s="35" t="s">
        <v>17</v>
      </c>
      <c r="Q18" s="36">
        <v>84.698904048800003</v>
      </c>
      <c r="R18" s="36">
        <v>79.508121406200004</v>
      </c>
      <c r="S18" s="36">
        <v>65.930831079900003</v>
      </c>
      <c r="T18" s="36">
        <v>340.18427627599999</v>
      </c>
      <c r="U18" s="36">
        <v>14652.656896300001</v>
      </c>
      <c r="V18" s="36">
        <v>7.15275769069E-3</v>
      </c>
      <c r="W18" s="36">
        <v>48442.860922499996</v>
      </c>
      <c r="X18" s="36">
        <v>25.763898465299999</v>
      </c>
      <c r="Y18" s="36">
        <v>13086.375457300001</v>
      </c>
      <c r="Z18" s="36">
        <v>0</v>
      </c>
      <c r="AA18" s="36">
        <v>597.38326939399997</v>
      </c>
      <c r="AB18" s="36">
        <v>527.73056536599995</v>
      </c>
      <c r="AC18" s="36">
        <v>0</v>
      </c>
      <c r="AD18" s="36">
        <v>14.236278846899999</v>
      </c>
      <c r="AE18" s="36">
        <v>0</v>
      </c>
      <c r="AF18" s="36">
        <v>50.910780604499998</v>
      </c>
      <c r="AG18" s="36">
        <v>34348.330109800001</v>
      </c>
      <c r="AH18" s="36">
        <v>3816.4773768300001</v>
      </c>
      <c r="AI18" s="36">
        <v>38164.807486700003</v>
      </c>
      <c r="AJ18" s="36">
        <v>0</v>
      </c>
      <c r="AK18" s="36">
        <v>172.69374339000001</v>
      </c>
      <c r="AL18" s="36">
        <v>0</v>
      </c>
      <c r="AM18" s="36">
        <v>24891.8444026</v>
      </c>
      <c r="AN18" s="36">
        <v>0</v>
      </c>
      <c r="AO18" s="36">
        <v>0</v>
      </c>
      <c r="AP18" s="36">
        <v>0</v>
      </c>
      <c r="AQ18" s="36">
        <v>0</v>
      </c>
      <c r="AR18" s="36">
        <v>53.504739997400002</v>
      </c>
      <c r="AS18" s="36">
        <v>0</v>
      </c>
      <c r="AT18" s="36">
        <v>949.30026641899997</v>
      </c>
      <c r="AU18" s="36">
        <v>948.71464018699999</v>
      </c>
      <c r="AV18" s="36">
        <v>0.58562623224599997</v>
      </c>
      <c r="AW18" s="36">
        <v>689.96568122300005</v>
      </c>
      <c r="AX18" s="36">
        <v>0</v>
      </c>
      <c r="AY18" s="36">
        <v>0</v>
      </c>
      <c r="AZ18" s="36">
        <v>623.17975271299997</v>
      </c>
      <c r="BA18" s="36">
        <v>0</v>
      </c>
      <c r="BB18" s="36">
        <v>13.281369590500001</v>
      </c>
      <c r="BC18" s="36">
        <v>0</v>
      </c>
      <c r="BD18" s="36">
        <v>2.6088463968200002</v>
      </c>
      <c r="BE18" s="36">
        <v>33.203333516299999</v>
      </c>
      <c r="BF18" s="36">
        <v>0</v>
      </c>
      <c r="BG18" s="36">
        <v>222.936779051</v>
      </c>
      <c r="BH18" s="36">
        <v>0</v>
      </c>
      <c r="BI18" s="36">
        <v>161.244137287</v>
      </c>
      <c r="BJ18" s="36">
        <v>0</v>
      </c>
      <c r="BK18" s="36">
        <v>110.70706857</v>
      </c>
      <c r="BL18" s="36">
        <v>357.72888172500001</v>
      </c>
      <c r="BM18" s="36">
        <v>0</v>
      </c>
      <c r="BN18" s="36">
        <v>14254.1133211</v>
      </c>
      <c r="BO18" s="36">
        <v>31417.680614500001</v>
      </c>
      <c r="BP18" s="36">
        <v>180.82530907099999</v>
      </c>
    </row>
    <row r="19" spans="1:68" x14ac:dyDescent="0.25">
      <c r="A19" s="35" t="s">
        <v>18</v>
      </c>
      <c r="B19" s="33">
        <v>72071.312000000005</v>
      </c>
      <c r="C19" s="33"/>
      <c r="D19" s="33">
        <v>60440.438000000002</v>
      </c>
      <c r="E19" s="33">
        <v>1911.6685029</v>
      </c>
      <c r="F19" s="33">
        <v>1907.1864</v>
      </c>
      <c r="G19" s="33">
        <v>750.38225999999997</v>
      </c>
      <c r="H19" s="33">
        <v>136792.94</v>
      </c>
      <c r="I19" s="33">
        <v>107.68317999999999</v>
      </c>
      <c r="J19" s="33">
        <v>2696.8413</v>
      </c>
      <c r="K19" s="33">
        <v>5.7621047000000002E-2</v>
      </c>
      <c r="L19" s="33">
        <v>725.61517000000003</v>
      </c>
      <c r="M19" s="33"/>
      <c r="N19" s="33">
        <v>62.889397000000002</v>
      </c>
      <c r="P19" s="35" t="s">
        <v>18</v>
      </c>
      <c r="Q19" s="36">
        <v>114.606343424</v>
      </c>
      <c r="R19" s="36">
        <v>107.683897215</v>
      </c>
      <c r="S19" s="36">
        <v>269.28064038299999</v>
      </c>
      <c r="T19" s="36">
        <v>2703.0242812800002</v>
      </c>
      <c r="U19" s="36">
        <v>49360.945309499999</v>
      </c>
      <c r="V19" s="36">
        <v>5.7621628465700001E-2</v>
      </c>
      <c r="W19" s="36">
        <v>72071.109914000001</v>
      </c>
      <c r="X19" s="36">
        <v>23.115786977199999</v>
      </c>
      <c r="Y19" s="36">
        <v>64799.4852741</v>
      </c>
      <c r="Z19" s="36">
        <v>0</v>
      </c>
      <c r="AA19" s="36">
        <v>746.17839196099999</v>
      </c>
      <c r="AB19" s="36">
        <v>725.61312517099998</v>
      </c>
      <c r="AC19" s="36">
        <v>0</v>
      </c>
      <c r="AD19" s="36">
        <v>24.790271319799999</v>
      </c>
      <c r="AE19" s="36">
        <v>0</v>
      </c>
      <c r="AF19" s="36">
        <v>62.806935964799997</v>
      </c>
      <c r="AG19" s="36">
        <v>54396.219055399997</v>
      </c>
      <c r="AH19" s="36">
        <v>6044.0225032899998</v>
      </c>
      <c r="AI19" s="36">
        <v>60440.2415587</v>
      </c>
      <c r="AJ19" s="36">
        <v>0</v>
      </c>
      <c r="AK19" s="36">
        <v>531.17084930500005</v>
      </c>
      <c r="AL19" s="36">
        <v>0</v>
      </c>
      <c r="AM19" s="36">
        <v>105193.305375</v>
      </c>
      <c r="AN19" s="36">
        <v>0</v>
      </c>
      <c r="AO19" s="36">
        <v>0</v>
      </c>
      <c r="AP19" s="36">
        <v>0</v>
      </c>
      <c r="AQ19" s="36">
        <v>0</v>
      </c>
      <c r="AR19" s="36">
        <v>107.56506875700001</v>
      </c>
      <c r="AS19" s="36">
        <v>0</v>
      </c>
      <c r="AT19" s="36">
        <v>1911.7592399800001</v>
      </c>
      <c r="AU19" s="36">
        <v>1907.2771119199999</v>
      </c>
      <c r="AV19" s="36">
        <v>4.4821280609800001</v>
      </c>
      <c r="AW19" s="36">
        <v>1387.09307975</v>
      </c>
      <c r="AX19" s="36">
        <v>0</v>
      </c>
      <c r="AY19" s="36">
        <v>0</v>
      </c>
      <c r="AZ19" s="36">
        <v>1252.8267922099999</v>
      </c>
      <c r="BA19" s="36">
        <v>0</v>
      </c>
      <c r="BB19" s="36">
        <v>26.700515145800001</v>
      </c>
      <c r="BC19" s="36">
        <v>0</v>
      </c>
      <c r="BD19" s="36">
        <v>5.2447475131300001</v>
      </c>
      <c r="BE19" s="36">
        <v>66.751366468800001</v>
      </c>
      <c r="BF19" s="36">
        <v>0</v>
      </c>
      <c r="BG19" s="36">
        <v>448.18791818599999</v>
      </c>
      <c r="BH19" s="36">
        <v>0</v>
      </c>
      <c r="BI19" s="36">
        <v>750.37448912699995</v>
      </c>
      <c r="BJ19" s="36">
        <v>0</v>
      </c>
      <c r="BK19" s="36">
        <v>454.15566832799999</v>
      </c>
      <c r="BL19" s="36">
        <v>1470.67389981</v>
      </c>
      <c r="BM19" s="36">
        <v>0</v>
      </c>
      <c r="BN19" s="36">
        <v>71543.295977899994</v>
      </c>
      <c r="BO19" s="36">
        <v>136792.294597</v>
      </c>
      <c r="BP19" s="36">
        <v>973.90538322199995</v>
      </c>
    </row>
    <row r="20" spans="1:68" x14ac:dyDescent="0.25">
      <c r="A20" s="35" t="s">
        <v>19</v>
      </c>
    </row>
    <row r="21" spans="1:68" x14ac:dyDescent="0.25">
      <c r="A21" s="35" t="s">
        <v>20</v>
      </c>
      <c r="B21" s="33">
        <v>24.141100000000002</v>
      </c>
      <c r="C21" s="33"/>
      <c r="D21" s="33">
        <v>18.993784000000002</v>
      </c>
      <c r="E21" s="33">
        <v>0.474379</v>
      </c>
      <c r="F21" s="33">
        <v>0.474379</v>
      </c>
      <c r="G21" s="33">
        <v>1.9453574000000001E-2</v>
      </c>
      <c r="H21" s="33">
        <v>11.104771</v>
      </c>
      <c r="I21" s="33">
        <v>4.0861628999999997E-2</v>
      </c>
      <c r="J21" s="33">
        <v>0.13156593999999999</v>
      </c>
      <c r="K21" s="33">
        <v>0</v>
      </c>
      <c r="L21" s="33">
        <v>0.27476131999999998</v>
      </c>
      <c r="M21" s="33"/>
      <c r="N21" s="33">
        <v>2.6181711E-2</v>
      </c>
      <c r="P21" s="35" t="s">
        <v>20</v>
      </c>
      <c r="Q21" s="36">
        <v>4.3536094842800001E-2</v>
      </c>
      <c r="R21" s="36">
        <v>4.0861550151999999E-2</v>
      </c>
      <c r="S21" s="36">
        <v>1.60119038564E-2</v>
      </c>
      <c r="T21" s="36">
        <v>0.131566098805</v>
      </c>
      <c r="U21" s="36">
        <v>7.0916102007899999</v>
      </c>
      <c r="V21" s="36">
        <v>0</v>
      </c>
      <c r="W21" s="36">
        <v>24.140980946599999</v>
      </c>
      <c r="X21" s="36">
        <v>1.41738900555E-2</v>
      </c>
      <c r="Y21" s="36">
        <v>6.3986036751000004</v>
      </c>
      <c r="Z21" s="36">
        <v>0</v>
      </c>
      <c r="AA21" s="36">
        <v>0.30562996990699998</v>
      </c>
      <c r="AB21" s="36">
        <v>0.27476615740900001</v>
      </c>
      <c r="AC21" s="36">
        <v>0</v>
      </c>
      <c r="AD21" s="36">
        <v>6.6724314279899997E-3</v>
      </c>
      <c r="AE21" s="36">
        <v>0</v>
      </c>
      <c r="AF21" s="36">
        <v>2.6146534609800001E-2</v>
      </c>
      <c r="AG21" s="36">
        <v>17.0943607974</v>
      </c>
      <c r="AH21" s="36">
        <v>1.8993816476200001</v>
      </c>
      <c r="AI21" s="36">
        <v>18.993742444999999</v>
      </c>
      <c r="AJ21" s="36">
        <v>0</v>
      </c>
      <c r="AK21" s="36">
        <v>5.65559671401E-2</v>
      </c>
      <c r="AL21" s="36">
        <v>0</v>
      </c>
      <c r="AM21" s="36">
        <v>7.9814447824899997</v>
      </c>
      <c r="AN21" s="36">
        <v>0</v>
      </c>
      <c r="AO21" s="36">
        <v>0</v>
      </c>
      <c r="AP21" s="36">
        <v>0</v>
      </c>
      <c r="AQ21" s="36">
        <v>0</v>
      </c>
      <c r="AR21" s="36">
        <v>2.6754636595600002E-2</v>
      </c>
      <c r="AS21" s="36">
        <v>0</v>
      </c>
      <c r="AT21" s="36">
        <v>0.47440017857400002</v>
      </c>
      <c r="AU21" s="36">
        <v>0.47440017857400002</v>
      </c>
      <c r="AV21" s="36">
        <v>0</v>
      </c>
      <c r="AW21" s="36">
        <v>0.34501358598300003</v>
      </c>
      <c r="AX21" s="36">
        <v>0</v>
      </c>
      <c r="AY21" s="36">
        <v>0</v>
      </c>
      <c r="AZ21" s="36">
        <v>0.31161907438899999</v>
      </c>
      <c r="BA21" s="36">
        <v>0</v>
      </c>
      <c r="BB21" s="36">
        <v>6.6411624971800002E-3</v>
      </c>
      <c r="BC21" s="36">
        <v>0</v>
      </c>
      <c r="BD21" s="36">
        <v>1.30455860712E-3</v>
      </c>
      <c r="BE21" s="36">
        <v>1.6603107414699999E-2</v>
      </c>
      <c r="BF21" s="36">
        <v>0</v>
      </c>
      <c r="BG21" s="36">
        <v>0.11147892657</v>
      </c>
      <c r="BH21" s="36">
        <v>0</v>
      </c>
      <c r="BI21" s="36">
        <v>1.94541135491E-2</v>
      </c>
      <c r="BJ21" s="36">
        <v>0</v>
      </c>
      <c r="BK21" s="36">
        <v>2.6691404289099999E-2</v>
      </c>
      <c r="BL21" s="36">
        <v>8.6857080749800003E-2</v>
      </c>
      <c r="BM21" s="36">
        <v>0</v>
      </c>
      <c r="BN21" s="36">
        <v>6.2495003995899996</v>
      </c>
      <c r="BO21" s="36">
        <v>11.1046809636</v>
      </c>
      <c r="BP21" s="36">
        <v>4.4565901111700001E-2</v>
      </c>
    </row>
    <row r="22" spans="1:68" x14ac:dyDescent="0.25">
      <c r="A22" s="35" t="s">
        <v>21</v>
      </c>
    </row>
    <row r="23" spans="1:68" x14ac:dyDescent="0.25">
      <c r="A23" s="35" t="s">
        <v>22</v>
      </c>
      <c r="B23" s="33">
        <v>34650.097999999998</v>
      </c>
      <c r="C23" s="33"/>
      <c r="D23" s="33">
        <v>27298.252</v>
      </c>
      <c r="E23" s="33">
        <v>719.18662500999994</v>
      </c>
      <c r="F23" s="33">
        <v>719.03283999999996</v>
      </c>
      <c r="G23" s="33">
        <v>93.588881999999998</v>
      </c>
      <c r="H23" s="33">
        <v>34723.358999999997</v>
      </c>
      <c r="I23" s="33">
        <v>53.635829999999999</v>
      </c>
      <c r="J23" s="33">
        <v>377.85669000000001</v>
      </c>
      <c r="K23" s="33">
        <v>1.7025745000000001E-3</v>
      </c>
      <c r="L23" s="33">
        <v>367.68295000000001</v>
      </c>
      <c r="M23" s="33"/>
      <c r="N23" s="33">
        <v>35.327713000000003</v>
      </c>
      <c r="P23" s="35" t="s">
        <v>22</v>
      </c>
      <c r="Q23" s="36">
        <v>57.135515873800003</v>
      </c>
      <c r="R23" s="36">
        <v>53.635906227900001</v>
      </c>
      <c r="S23" s="36">
        <v>85.606368960200001</v>
      </c>
      <c r="T23" s="36">
        <v>377.85433699399999</v>
      </c>
      <c r="U23" s="36">
        <v>12369.534287500001</v>
      </c>
      <c r="V23" s="36">
        <v>1.70253358154E-3</v>
      </c>
      <c r="W23" s="36">
        <v>34650.046017699999</v>
      </c>
      <c r="X23" s="36">
        <v>17.261045345799999</v>
      </c>
      <c r="Y23" s="36">
        <v>12464.0538046</v>
      </c>
      <c r="Z23" s="36">
        <v>0</v>
      </c>
      <c r="AA23" s="36">
        <v>415.588009623</v>
      </c>
      <c r="AB23" s="36">
        <v>367.68275974800002</v>
      </c>
      <c r="AC23" s="36">
        <v>0</v>
      </c>
      <c r="AD23" s="36">
        <v>11.9073004207</v>
      </c>
      <c r="AE23" s="36">
        <v>0</v>
      </c>
      <c r="AF23" s="36">
        <v>35.281398121899997</v>
      </c>
      <c r="AG23" s="36">
        <v>24568.3916919</v>
      </c>
      <c r="AH23" s="36">
        <v>2729.8201437100001</v>
      </c>
      <c r="AI23" s="36">
        <v>27298.211835599999</v>
      </c>
      <c r="AJ23" s="36">
        <v>0</v>
      </c>
      <c r="AK23" s="36">
        <v>190.306516155</v>
      </c>
      <c r="AL23" s="36">
        <v>0</v>
      </c>
      <c r="AM23" s="36">
        <v>28383.237616800001</v>
      </c>
      <c r="AN23" s="36">
        <v>0</v>
      </c>
      <c r="AO23" s="36">
        <v>0</v>
      </c>
      <c r="AP23" s="36">
        <v>0</v>
      </c>
      <c r="AQ23" s="36">
        <v>0</v>
      </c>
      <c r="AR23" s="36">
        <v>40.553362850500001</v>
      </c>
      <c r="AS23" s="36">
        <v>0</v>
      </c>
      <c r="AT23" s="36">
        <v>719.22192258799998</v>
      </c>
      <c r="AU23" s="36">
        <v>719.068137643</v>
      </c>
      <c r="AV23" s="36">
        <v>0.15378494463600001</v>
      </c>
      <c r="AW23" s="36">
        <v>522.95218187600005</v>
      </c>
      <c r="AX23" s="36">
        <v>0</v>
      </c>
      <c r="AY23" s="36">
        <v>0</v>
      </c>
      <c r="AZ23" s="36">
        <v>472.33216945800001</v>
      </c>
      <c r="BA23" s="36">
        <v>0</v>
      </c>
      <c r="BB23" s="36">
        <v>10.066430952899999</v>
      </c>
      <c r="BC23" s="36">
        <v>0</v>
      </c>
      <c r="BD23" s="36">
        <v>1.9773299659900001</v>
      </c>
      <c r="BE23" s="36">
        <v>25.1661162911</v>
      </c>
      <c r="BF23" s="36">
        <v>0</v>
      </c>
      <c r="BG23" s="36">
        <v>168.97250951000001</v>
      </c>
      <c r="BH23" s="36">
        <v>0</v>
      </c>
      <c r="BI23" s="36">
        <v>93.588977309800001</v>
      </c>
      <c r="BJ23" s="36">
        <v>0</v>
      </c>
      <c r="BK23" s="36">
        <v>144.13937458999999</v>
      </c>
      <c r="BL23" s="36">
        <v>466.17665108199998</v>
      </c>
      <c r="BM23" s="36">
        <v>0</v>
      </c>
      <c r="BN23" s="36">
        <v>14567.793422000001</v>
      </c>
      <c r="BO23" s="36">
        <v>34723.356115000002</v>
      </c>
      <c r="BP23" s="36">
        <v>276.76856788999999</v>
      </c>
    </row>
    <row r="24" spans="1:68" x14ac:dyDescent="0.25">
      <c r="A24" s="35" t="s">
        <v>23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P24" s="35" t="s">
        <v>23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  <c r="V24" s="36">
        <v>0</v>
      </c>
      <c r="W24" s="36">
        <v>0</v>
      </c>
      <c r="X24" s="36">
        <v>0</v>
      </c>
      <c r="Y24" s="36">
        <v>0</v>
      </c>
      <c r="Z24" s="36">
        <v>0</v>
      </c>
      <c r="AA24" s="36">
        <v>0</v>
      </c>
      <c r="AB24" s="36">
        <v>0</v>
      </c>
      <c r="AC24" s="36">
        <v>0</v>
      </c>
      <c r="AD24" s="36">
        <v>0</v>
      </c>
      <c r="AE24" s="36">
        <v>0</v>
      </c>
      <c r="AF24" s="36">
        <v>0</v>
      </c>
      <c r="AG24" s="36">
        <v>0</v>
      </c>
      <c r="AH24" s="36">
        <v>0</v>
      </c>
      <c r="AI24" s="36">
        <v>0</v>
      </c>
      <c r="AJ24" s="36">
        <v>0</v>
      </c>
      <c r="AK24" s="36">
        <v>0</v>
      </c>
      <c r="AL24" s="36">
        <v>0</v>
      </c>
      <c r="AM24" s="36">
        <v>0</v>
      </c>
      <c r="AN24" s="36">
        <v>0</v>
      </c>
      <c r="AO24" s="36">
        <v>0</v>
      </c>
      <c r="AP24" s="36">
        <v>0</v>
      </c>
      <c r="AQ24" s="36">
        <v>0</v>
      </c>
      <c r="AR24" s="36">
        <v>0</v>
      </c>
      <c r="AS24" s="36">
        <v>0</v>
      </c>
      <c r="AT24" s="36">
        <v>0</v>
      </c>
      <c r="AU24" s="36">
        <v>0</v>
      </c>
      <c r="AV24" s="36">
        <v>0</v>
      </c>
      <c r="AW24" s="36">
        <v>0</v>
      </c>
      <c r="AX24" s="36">
        <v>0</v>
      </c>
      <c r="AY24" s="36">
        <v>0</v>
      </c>
      <c r="AZ24" s="36">
        <v>0</v>
      </c>
      <c r="BA24" s="36">
        <v>0</v>
      </c>
      <c r="BB24" s="36">
        <v>0</v>
      </c>
      <c r="BC24" s="36">
        <v>0</v>
      </c>
      <c r="BD24" s="36">
        <v>0</v>
      </c>
      <c r="BE24" s="36">
        <v>0</v>
      </c>
      <c r="BF24" s="36">
        <v>0</v>
      </c>
      <c r="BG24" s="36">
        <v>0</v>
      </c>
      <c r="BH24" s="36">
        <v>0</v>
      </c>
      <c r="BI24" s="36">
        <v>0</v>
      </c>
      <c r="BJ24" s="36">
        <v>0</v>
      </c>
      <c r="BK24" s="36">
        <v>0</v>
      </c>
      <c r="BL24" s="36">
        <v>0</v>
      </c>
      <c r="BM24" s="36">
        <v>0</v>
      </c>
      <c r="BN24" s="36">
        <v>0</v>
      </c>
      <c r="BO24" s="36">
        <v>0</v>
      </c>
      <c r="BP24" s="36">
        <v>0</v>
      </c>
    </row>
    <row r="25" spans="1:68" x14ac:dyDescent="0.25">
      <c r="A25" s="35" t="s">
        <v>24</v>
      </c>
      <c r="B25" s="33">
        <v>5273.2826999999997</v>
      </c>
      <c r="C25" s="33"/>
      <c r="D25" s="33">
        <v>4411.4087</v>
      </c>
      <c r="E25" s="33">
        <v>131.58547539</v>
      </c>
      <c r="F25" s="33">
        <v>131.20084</v>
      </c>
      <c r="G25" s="33">
        <v>43.613948999999998</v>
      </c>
      <c r="H25" s="33">
        <v>30179.346000000001</v>
      </c>
      <c r="I25" s="33">
        <v>8.8136206000000001</v>
      </c>
      <c r="J25" s="33">
        <v>248.25326999999999</v>
      </c>
      <c r="K25" s="33">
        <v>4.2267349000000001E-3</v>
      </c>
      <c r="L25" s="33">
        <v>58.678204000000001</v>
      </c>
      <c r="M25" s="33"/>
      <c r="N25" s="33">
        <v>5.0962620000000003</v>
      </c>
      <c r="P25" s="35" t="s">
        <v>24</v>
      </c>
      <c r="Q25" s="36">
        <v>9.3860395363000002</v>
      </c>
      <c r="R25" s="36">
        <v>8.8135412536899995</v>
      </c>
      <c r="S25" s="36">
        <v>72.981966689999993</v>
      </c>
      <c r="T25" s="36">
        <v>248.25068367</v>
      </c>
      <c r="U25" s="36">
        <v>9657.7001073899992</v>
      </c>
      <c r="V25" s="36">
        <v>4.2268885985199999E-3</v>
      </c>
      <c r="W25" s="36">
        <v>5273.27769291</v>
      </c>
      <c r="X25" s="36">
        <v>2.5323133500299999</v>
      </c>
      <c r="Y25" s="36">
        <v>10184.941470600001</v>
      </c>
      <c r="Z25" s="36">
        <v>0</v>
      </c>
      <c r="AA25" s="36">
        <v>63.425391685500003</v>
      </c>
      <c r="AB25" s="36">
        <v>58.677601267999997</v>
      </c>
      <c r="AC25" s="36">
        <v>0</v>
      </c>
      <c r="AD25" s="36">
        <v>5.2023692299300004</v>
      </c>
      <c r="AE25" s="36">
        <v>0</v>
      </c>
      <c r="AF25" s="36">
        <v>5.0895707667099996</v>
      </c>
      <c r="AG25" s="36">
        <v>3970.26463582</v>
      </c>
      <c r="AH25" s="36">
        <v>441.13961017000003</v>
      </c>
      <c r="AI25" s="36">
        <v>4411.4042459900002</v>
      </c>
      <c r="AJ25" s="36">
        <v>0</v>
      </c>
      <c r="AK25" s="36">
        <v>139.390248095</v>
      </c>
      <c r="AL25" s="36">
        <v>0</v>
      </c>
      <c r="AM25" s="36">
        <v>25454.675780699999</v>
      </c>
      <c r="AN25" s="36">
        <v>0</v>
      </c>
      <c r="AO25" s="36">
        <v>0</v>
      </c>
      <c r="AP25" s="36">
        <v>0</v>
      </c>
      <c r="AQ25" s="36">
        <v>0</v>
      </c>
      <c r="AR25" s="36">
        <v>7.3997327893399998</v>
      </c>
      <c r="AS25" s="36">
        <v>0</v>
      </c>
      <c r="AT25" s="36">
        <v>131.59202148400001</v>
      </c>
      <c r="AU25" s="36">
        <v>131.207386638</v>
      </c>
      <c r="AV25" s="36">
        <v>0.384634846255</v>
      </c>
      <c r="AW25" s="36">
        <v>95.422347404299998</v>
      </c>
      <c r="AX25" s="36">
        <v>0</v>
      </c>
      <c r="AY25" s="36">
        <v>0</v>
      </c>
      <c r="AZ25" s="36">
        <v>86.185809404899999</v>
      </c>
      <c r="BA25" s="36">
        <v>0</v>
      </c>
      <c r="BB25" s="36">
        <v>1.83680599492</v>
      </c>
      <c r="BC25" s="36">
        <v>0</v>
      </c>
      <c r="BD25" s="36">
        <v>0.36080398353100002</v>
      </c>
      <c r="BE25" s="36">
        <v>4.5920664252599996</v>
      </c>
      <c r="BF25" s="36">
        <v>0</v>
      </c>
      <c r="BG25" s="36">
        <v>30.8321688244</v>
      </c>
      <c r="BH25" s="36">
        <v>0</v>
      </c>
      <c r="BI25" s="36">
        <v>43.613951338299998</v>
      </c>
      <c r="BJ25" s="36">
        <v>0</v>
      </c>
      <c r="BK25" s="36">
        <v>123.178812716</v>
      </c>
      <c r="BL25" s="36">
        <v>397.58741054199999</v>
      </c>
      <c r="BM25" s="36">
        <v>0</v>
      </c>
      <c r="BN25" s="36">
        <v>12218.7147381</v>
      </c>
      <c r="BO25" s="36">
        <v>30179.360476499998</v>
      </c>
      <c r="BP25" s="36">
        <v>238.80960097400001</v>
      </c>
    </row>
    <row r="26" spans="1:68" x14ac:dyDescent="0.25">
      <c r="A26" s="35" t="s">
        <v>25</v>
      </c>
      <c r="B26" s="33">
        <v>23.000298999999998</v>
      </c>
      <c r="C26" s="33"/>
      <c r="D26" s="33">
        <v>16.663885000000001</v>
      </c>
      <c r="E26" s="33">
        <v>0.40729948999999999</v>
      </c>
      <c r="F26" s="33">
        <v>0.40729948999999999</v>
      </c>
      <c r="G26" s="33">
        <v>1.6992419000000001</v>
      </c>
      <c r="H26" s="33">
        <v>61.074207000000001</v>
      </c>
      <c r="I26" s="33">
        <v>0</v>
      </c>
      <c r="J26" s="33">
        <v>0.39835810999999999</v>
      </c>
      <c r="K26" s="33">
        <v>0</v>
      </c>
      <c r="L26" s="33">
        <v>0.13321886999999999</v>
      </c>
      <c r="M26" s="33"/>
      <c r="N26" s="33">
        <v>0</v>
      </c>
      <c r="P26" s="35" t="s">
        <v>25</v>
      </c>
      <c r="Q26" s="36">
        <v>0</v>
      </c>
      <c r="R26" s="36">
        <v>0</v>
      </c>
      <c r="S26" s="36">
        <v>0.23009773651500001</v>
      </c>
      <c r="T26" s="36">
        <v>0.39835806093300002</v>
      </c>
      <c r="U26" s="36">
        <v>3.5013941015299999</v>
      </c>
      <c r="V26" s="36">
        <v>0</v>
      </c>
      <c r="W26" s="36">
        <v>23.000303289800001</v>
      </c>
      <c r="X26" s="36">
        <v>0</v>
      </c>
      <c r="Y26" s="36">
        <v>3.0336696185999998</v>
      </c>
      <c r="Z26" s="36">
        <v>0</v>
      </c>
      <c r="AA26" s="36">
        <v>0.13428326201400001</v>
      </c>
      <c r="AB26" s="36">
        <v>0.13321944258999999</v>
      </c>
      <c r="AC26" s="36">
        <v>0</v>
      </c>
      <c r="AD26" s="36">
        <v>1.3159145475800001E-2</v>
      </c>
      <c r="AE26" s="36">
        <v>0</v>
      </c>
      <c r="AF26" s="36">
        <v>0</v>
      </c>
      <c r="AG26" s="36">
        <v>14.997537922299999</v>
      </c>
      <c r="AH26" s="36">
        <v>1.66637212696</v>
      </c>
      <c r="AI26" s="36">
        <v>16.663910049199998</v>
      </c>
      <c r="AJ26" s="36">
        <v>0</v>
      </c>
      <c r="AK26" s="36">
        <v>0.43697636165699999</v>
      </c>
      <c r="AL26" s="36">
        <v>0</v>
      </c>
      <c r="AM26" s="36">
        <v>58.358429063499997</v>
      </c>
      <c r="AN26" s="36">
        <v>0</v>
      </c>
      <c r="AO26" s="36">
        <v>0</v>
      </c>
      <c r="AP26" s="36">
        <v>0</v>
      </c>
      <c r="AQ26" s="36">
        <v>0</v>
      </c>
      <c r="AR26" s="36">
        <v>2.2971682181699999E-2</v>
      </c>
      <c r="AS26" s="36">
        <v>0</v>
      </c>
      <c r="AT26" s="36">
        <v>0.40731861544199999</v>
      </c>
      <c r="AU26" s="36">
        <v>0.40731861544199999</v>
      </c>
      <c r="AV26" s="36">
        <v>0</v>
      </c>
      <c r="AW26" s="36">
        <v>0.29622661860600003</v>
      </c>
      <c r="AX26" s="36">
        <v>0</v>
      </c>
      <c r="AY26" s="36">
        <v>0</v>
      </c>
      <c r="AZ26" s="36">
        <v>0.26755441282600001</v>
      </c>
      <c r="BA26" s="36">
        <v>0</v>
      </c>
      <c r="BB26" s="36">
        <v>5.7021329717799997E-3</v>
      </c>
      <c r="BC26" s="36">
        <v>0</v>
      </c>
      <c r="BD26" s="36">
        <v>1.1200478954099999E-3</v>
      </c>
      <c r="BE26" s="36">
        <v>1.42554330153E-2</v>
      </c>
      <c r="BF26" s="36">
        <v>0</v>
      </c>
      <c r="BG26" s="36">
        <v>9.5716515925600001E-2</v>
      </c>
      <c r="BH26" s="36">
        <v>0</v>
      </c>
      <c r="BI26" s="36">
        <v>1.69925131055</v>
      </c>
      <c r="BJ26" s="36">
        <v>0</v>
      </c>
      <c r="BK26" s="36">
        <v>0.38855027629400002</v>
      </c>
      <c r="BL26" s="36">
        <v>1.24813420631</v>
      </c>
      <c r="BM26" s="36">
        <v>0</v>
      </c>
      <c r="BN26" s="36">
        <v>12.196352496499999</v>
      </c>
      <c r="BO26" s="36">
        <v>61.074579308499999</v>
      </c>
      <c r="BP26" s="36">
        <v>0.62108516840600003</v>
      </c>
    </row>
    <row r="27" spans="1:68" x14ac:dyDescent="0.25">
      <c r="A27" s="35" t="s">
        <v>26</v>
      </c>
      <c r="B27" s="33">
        <v>18599.289000000001</v>
      </c>
      <c r="C27" s="33"/>
      <c r="D27" s="33">
        <v>14884.184999999999</v>
      </c>
      <c r="E27" s="33">
        <v>388.37766704000001</v>
      </c>
      <c r="F27" s="33">
        <v>387.79052999999999</v>
      </c>
      <c r="G27" s="33">
        <v>77.511818000000005</v>
      </c>
      <c r="H27" s="33">
        <v>42211.105000000003</v>
      </c>
      <c r="I27" s="33">
        <v>29.417988000000001</v>
      </c>
      <c r="J27" s="33">
        <v>372.72070000000002</v>
      </c>
      <c r="K27" s="33">
        <v>7.3404680000000002E-3</v>
      </c>
      <c r="L27" s="33">
        <v>190.68245999999999</v>
      </c>
      <c r="M27" s="33"/>
      <c r="N27" s="33">
        <v>18.546074000000001</v>
      </c>
      <c r="P27" s="35" t="s">
        <v>26</v>
      </c>
      <c r="Q27" s="36">
        <v>31.328664419599999</v>
      </c>
      <c r="R27" s="36">
        <v>29.417828861499999</v>
      </c>
      <c r="S27" s="36">
        <v>120.418977545</v>
      </c>
      <c r="T27" s="36">
        <v>372.76689118399997</v>
      </c>
      <c r="U27" s="36">
        <v>10531.6372035</v>
      </c>
      <c r="V27" s="36">
        <v>7.3414361092500003E-3</v>
      </c>
      <c r="W27" s="36">
        <v>18599.155696099999</v>
      </c>
      <c r="X27" s="36">
        <v>8.4747650319899996</v>
      </c>
      <c r="Y27" s="36">
        <v>11194.040388199999</v>
      </c>
      <c r="Z27" s="36">
        <v>0</v>
      </c>
      <c r="AA27" s="36">
        <v>207.86149351</v>
      </c>
      <c r="AB27" s="36">
        <v>190.67935939200001</v>
      </c>
      <c r="AC27" s="36">
        <v>0</v>
      </c>
      <c r="AD27" s="36">
        <v>10.328907901999999</v>
      </c>
      <c r="AE27" s="36">
        <v>0</v>
      </c>
      <c r="AF27" s="36">
        <v>18.521764742599998</v>
      </c>
      <c r="AG27" s="36">
        <v>13395.674074799999</v>
      </c>
      <c r="AH27" s="36">
        <v>1488.4078694699999</v>
      </c>
      <c r="AI27" s="36">
        <v>14884.0819443</v>
      </c>
      <c r="AJ27" s="36">
        <v>0</v>
      </c>
      <c r="AK27" s="36">
        <v>241.28289303099999</v>
      </c>
      <c r="AL27" s="36">
        <v>0</v>
      </c>
      <c r="AM27" s="36">
        <v>36492.633749300003</v>
      </c>
      <c r="AN27" s="36">
        <v>0</v>
      </c>
      <c r="AO27" s="36">
        <v>0</v>
      </c>
      <c r="AP27" s="36">
        <v>0</v>
      </c>
      <c r="AQ27" s="36">
        <v>0</v>
      </c>
      <c r="AR27" s="36">
        <v>21.871249618899999</v>
      </c>
      <c r="AS27" s="36">
        <v>0</v>
      </c>
      <c r="AT27" s="36">
        <v>388.39495503000001</v>
      </c>
      <c r="AU27" s="36">
        <v>387.80782001</v>
      </c>
      <c r="AV27" s="36">
        <v>0.58713502041999999</v>
      </c>
      <c r="AW27" s="36">
        <v>282.03845190300001</v>
      </c>
      <c r="AX27" s="36">
        <v>0</v>
      </c>
      <c r="AY27" s="36">
        <v>0</v>
      </c>
      <c r="AZ27" s="36">
        <v>254.738315559</v>
      </c>
      <c r="BA27" s="36">
        <v>0</v>
      </c>
      <c r="BB27" s="36">
        <v>5.4290061012899997</v>
      </c>
      <c r="BC27" s="36">
        <v>0</v>
      </c>
      <c r="BD27" s="36">
        <v>1.0664210976799999</v>
      </c>
      <c r="BE27" s="36">
        <v>13.572536789100001</v>
      </c>
      <c r="BF27" s="36">
        <v>0</v>
      </c>
      <c r="BG27" s="36">
        <v>91.130410219500007</v>
      </c>
      <c r="BH27" s="36">
        <v>0</v>
      </c>
      <c r="BI27" s="36">
        <v>77.511396633800004</v>
      </c>
      <c r="BJ27" s="36">
        <v>0</v>
      </c>
      <c r="BK27" s="36">
        <v>203.139906158</v>
      </c>
      <c r="BL27" s="36">
        <v>654.53214443000002</v>
      </c>
      <c r="BM27" s="36">
        <v>0</v>
      </c>
      <c r="BN27" s="36">
        <v>14955.2479097</v>
      </c>
      <c r="BO27" s="36">
        <v>42210.957757700002</v>
      </c>
      <c r="BP27" s="36">
        <v>358.42335992800002</v>
      </c>
    </row>
    <row r="28" spans="1:68" x14ac:dyDescent="0.25">
      <c r="A28" s="35" t="s">
        <v>27</v>
      </c>
      <c r="B28" s="33">
        <v>1070.6003000000001</v>
      </c>
      <c r="C28" s="33"/>
      <c r="D28" s="33">
        <v>859.02643</v>
      </c>
      <c r="E28" s="33">
        <v>24.624985242000001</v>
      </c>
      <c r="F28" s="33">
        <v>24.574089000000001</v>
      </c>
      <c r="G28" s="33">
        <v>0.42430359000000001</v>
      </c>
      <c r="H28" s="33">
        <v>2486.5648999999999</v>
      </c>
      <c r="I28" s="33">
        <v>1.2867639</v>
      </c>
      <c r="J28" s="33">
        <v>7.1651835000000004</v>
      </c>
      <c r="K28" s="33">
        <v>6.1627861999999996E-4</v>
      </c>
      <c r="L28" s="33">
        <v>8.1288976999999996</v>
      </c>
      <c r="M28" s="33"/>
      <c r="N28" s="33">
        <v>0.85534524999999995</v>
      </c>
      <c r="P28" s="35" t="s">
        <v>27</v>
      </c>
      <c r="Q28" s="36">
        <v>1.36967787431</v>
      </c>
      <c r="R28" s="36">
        <v>1.2867716359200001</v>
      </c>
      <c r="S28" s="36">
        <v>8.2236516988300004</v>
      </c>
      <c r="T28" s="36">
        <v>22.875118402999998</v>
      </c>
      <c r="U28" s="36">
        <v>413.38002749200001</v>
      </c>
      <c r="V28" s="36">
        <v>6.1624329696300002E-4</v>
      </c>
      <c r="W28" s="36">
        <v>1070.59949461</v>
      </c>
      <c r="X28" s="36">
        <v>0.29722445986200002</v>
      </c>
      <c r="Y28" s="36">
        <v>274.79313242699999</v>
      </c>
      <c r="Z28" s="36">
        <v>0</v>
      </c>
      <c r="AA28" s="36">
        <v>8.3474088538700002</v>
      </c>
      <c r="AB28" s="36">
        <v>8.1289530400299999</v>
      </c>
      <c r="AC28" s="36">
        <v>0</v>
      </c>
      <c r="AD28" s="36">
        <v>0.59122539464900004</v>
      </c>
      <c r="AE28" s="36">
        <v>0</v>
      </c>
      <c r="AF28" s="36">
        <v>0.85421844832100002</v>
      </c>
      <c r="AG28" s="36">
        <v>773.12338341999998</v>
      </c>
      <c r="AH28" s="36">
        <v>85.902471276499995</v>
      </c>
      <c r="AI28" s="36">
        <v>859.025854697</v>
      </c>
      <c r="AJ28" s="36">
        <v>0</v>
      </c>
      <c r="AK28" s="36">
        <v>15.943483088900001</v>
      </c>
      <c r="AL28" s="36">
        <v>0</v>
      </c>
      <c r="AM28" s="36">
        <v>2322.1889857199999</v>
      </c>
      <c r="AN28" s="36">
        <v>0</v>
      </c>
      <c r="AO28" s="36">
        <v>0</v>
      </c>
      <c r="AP28" s="36">
        <v>0</v>
      </c>
      <c r="AQ28" s="36">
        <v>0</v>
      </c>
      <c r="AR28" s="36">
        <v>1.3859790131</v>
      </c>
      <c r="AS28" s="36">
        <v>0</v>
      </c>
      <c r="AT28" s="36">
        <v>24.626211897699999</v>
      </c>
      <c r="AU28" s="36">
        <v>24.5753157087</v>
      </c>
      <c r="AV28" s="36">
        <v>5.0896188980199999E-2</v>
      </c>
      <c r="AW28" s="36">
        <v>17.8727059916</v>
      </c>
      <c r="AX28" s="36">
        <v>0</v>
      </c>
      <c r="AY28" s="36">
        <v>0</v>
      </c>
      <c r="AZ28" s="36">
        <v>16.142677166199999</v>
      </c>
      <c r="BA28" s="36">
        <v>0</v>
      </c>
      <c r="BB28" s="36">
        <v>0.34403516702800002</v>
      </c>
      <c r="BC28" s="36">
        <v>0</v>
      </c>
      <c r="BD28" s="36">
        <v>6.7578976393999998E-2</v>
      </c>
      <c r="BE28" s="36">
        <v>0.86009693006400001</v>
      </c>
      <c r="BF28" s="36">
        <v>0</v>
      </c>
      <c r="BG28" s="36">
        <v>5.7749338106300003</v>
      </c>
      <c r="BH28" s="36">
        <v>0</v>
      </c>
      <c r="BI28" s="36">
        <v>0.42430053297600001</v>
      </c>
      <c r="BJ28" s="36">
        <v>0</v>
      </c>
      <c r="BK28" s="36">
        <v>13.8794004504</v>
      </c>
      <c r="BL28" s="36">
        <v>44.758629834499999</v>
      </c>
      <c r="BM28" s="36">
        <v>0</v>
      </c>
      <c r="BN28" s="36">
        <v>600.821416269</v>
      </c>
      <c r="BO28" s="36">
        <v>2486.5594210700001</v>
      </c>
      <c r="BP28" s="36">
        <v>24.519740410699999</v>
      </c>
    </row>
    <row r="29" spans="1:68" x14ac:dyDescent="0.25">
      <c r="A29" s="35" t="s">
        <v>28</v>
      </c>
      <c r="B29" s="33">
        <v>11.708123000000001</v>
      </c>
      <c r="C29" s="33"/>
      <c r="D29" s="33">
        <v>25.106097999999999</v>
      </c>
      <c r="E29" s="33">
        <v>1.3098613529999998</v>
      </c>
      <c r="F29" s="33">
        <v>1.2852041999999999</v>
      </c>
      <c r="G29" s="33">
        <v>6.1295897000000002E-2</v>
      </c>
      <c r="H29" s="33">
        <v>551.05413999999996</v>
      </c>
      <c r="I29" s="33">
        <v>6.9694482000000002E-2</v>
      </c>
      <c r="J29" s="33">
        <v>3.9660993000000002</v>
      </c>
      <c r="K29" s="33">
        <v>2.7096563E-4</v>
      </c>
      <c r="L29" s="33">
        <v>0.10739598</v>
      </c>
      <c r="M29" s="33"/>
      <c r="N29" s="33">
        <v>4.5612943000000001E-4</v>
      </c>
      <c r="P29" s="35" t="s">
        <v>28</v>
      </c>
      <c r="Q29" s="36">
        <v>7.4042053605400004E-2</v>
      </c>
      <c r="R29" s="36">
        <v>6.9695405355900006E-2</v>
      </c>
      <c r="S29" s="36">
        <v>1.84259429675</v>
      </c>
      <c r="T29" s="36">
        <v>3.9661476219599998</v>
      </c>
      <c r="U29" s="36">
        <v>67.101370503300004</v>
      </c>
      <c r="V29" s="36">
        <v>2.70959664451E-4</v>
      </c>
      <c r="W29" s="36">
        <v>11.708098061599999</v>
      </c>
      <c r="X29" s="36">
        <v>0</v>
      </c>
      <c r="Y29" s="36">
        <v>31.877786589799999</v>
      </c>
      <c r="Z29" s="36">
        <v>0</v>
      </c>
      <c r="AA29" s="36">
        <v>0.119944620337</v>
      </c>
      <c r="AB29" s="36">
        <v>0.10739559648999999</v>
      </c>
      <c r="AC29" s="36">
        <v>0</v>
      </c>
      <c r="AD29" s="36">
        <v>0.105372085512</v>
      </c>
      <c r="AE29" s="36">
        <v>0</v>
      </c>
      <c r="AF29" s="36">
        <v>4.5550049438599998E-4</v>
      </c>
      <c r="AG29" s="36">
        <v>22.5955827312</v>
      </c>
      <c r="AH29" s="36">
        <v>2.5106610206300002</v>
      </c>
      <c r="AI29" s="36">
        <v>25.106243751800001</v>
      </c>
      <c r="AJ29" s="36">
        <v>0</v>
      </c>
      <c r="AK29" s="36">
        <v>3.4228166709100001</v>
      </c>
      <c r="AL29" s="36">
        <v>0</v>
      </c>
      <c r="AM29" s="36">
        <v>531.65774428600002</v>
      </c>
      <c r="AN29" s="36">
        <v>0</v>
      </c>
      <c r="AO29" s="36">
        <v>0</v>
      </c>
      <c r="AP29" s="36">
        <v>0</v>
      </c>
      <c r="AQ29" s="36">
        <v>0</v>
      </c>
      <c r="AR29" s="36">
        <v>7.2486971786399998E-2</v>
      </c>
      <c r="AS29" s="36">
        <v>0</v>
      </c>
      <c r="AT29" s="36">
        <v>1.30994282445</v>
      </c>
      <c r="AU29" s="36">
        <v>1.2852854838900001</v>
      </c>
      <c r="AV29" s="36">
        <v>2.4657340564499999E-2</v>
      </c>
      <c r="AW29" s="36">
        <v>0.93474577401500003</v>
      </c>
      <c r="AX29" s="36">
        <v>0</v>
      </c>
      <c r="AY29" s="36">
        <v>0</v>
      </c>
      <c r="AZ29" s="36">
        <v>0.84426877648999998</v>
      </c>
      <c r="BA29" s="36">
        <v>0</v>
      </c>
      <c r="BB29" s="36">
        <v>1.7992801909199999E-2</v>
      </c>
      <c r="BC29" s="36">
        <v>0</v>
      </c>
      <c r="BD29" s="36">
        <v>3.5342820924099999E-3</v>
      </c>
      <c r="BE29" s="36">
        <v>4.4983050866100001E-2</v>
      </c>
      <c r="BF29" s="36">
        <v>0</v>
      </c>
      <c r="BG29" s="36">
        <v>0.30202237691299999</v>
      </c>
      <c r="BH29" s="36">
        <v>0</v>
      </c>
      <c r="BI29" s="36">
        <v>6.1295521420700001E-2</v>
      </c>
      <c r="BJ29" s="36">
        <v>0</v>
      </c>
      <c r="BK29" s="36">
        <v>3.11150611353</v>
      </c>
      <c r="BL29" s="36">
        <v>10.028624048599999</v>
      </c>
      <c r="BM29" s="36">
        <v>0</v>
      </c>
      <c r="BN29" s="36">
        <v>110.871005638</v>
      </c>
      <c r="BO29" s="36">
        <v>551.05314086999999</v>
      </c>
      <c r="BP29" s="36">
        <v>5.7920278184700003</v>
      </c>
    </row>
    <row r="31" spans="1:68" x14ac:dyDescent="0.25">
      <c r="A31" s="35"/>
    </row>
    <row r="32" spans="1:68" x14ac:dyDescent="0.25">
      <c r="A32" s="35" t="s">
        <v>31</v>
      </c>
      <c r="B32" s="33">
        <v>59349.195</v>
      </c>
      <c r="C32" s="33"/>
      <c r="D32" s="33">
        <v>45977.684000000001</v>
      </c>
      <c r="E32" s="33">
        <v>941.40557590000003</v>
      </c>
      <c r="F32" s="33">
        <v>938.65386999999998</v>
      </c>
      <c r="G32" s="33">
        <v>629.15417000000002</v>
      </c>
      <c r="H32" s="33">
        <v>146175.01999999999</v>
      </c>
      <c r="I32" s="33">
        <v>98.261536000000007</v>
      </c>
      <c r="J32" s="33">
        <v>925.39197000000001</v>
      </c>
      <c r="K32" s="33">
        <v>3.5460442000000002E-2</v>
      </c>
      <c r="L32" s="33">
        <v>656.03967</v>
      </c>
      <c r="M32" s="33"/>
      <c r="N32" s="33">
        <v>58.894790999999998</v>
      </c>
      <c r="P32" s="35" t="s">
        <v>31</v>
      </c>
      <c r="Q32" s="36">
        <v>104.624033232</v>
      </c>
      <c r="R32" s="36">
        <v>98.261721270600006</v>
      </c>
      <c r="S32" s="36">
        <v>204.24878917699999</v>
      </c>
      <c r="T32" s="36">
        <v>954.66403084199999</v>
      </c>
      <c r="U32" s="36">
        <v>488876.43218200002</v>
      </c>
      <c r="V32" s="36">
        <v>3.5461559713400002E-2</v>
      </c>
      <c r="W32" s="36">
        <v>59348.406696899998</v>
      </c>
      <c r="X32" s="36">
        <v>26.3221225357</v>
      </c>
      <c r="Y32" s="36">
        <v>92442.191343600003</v>
      </c>
      <c r="Z32" s="36">
        <v>0</v>
      </c>
      <c r="AA32" s="36">
        <v>657.71608381099998</v>
      </c>
      <c r="AB32" s="36">
        <v>656.03083829900004</v>
      </c>
      <c r="AC32" s="36">
        <v>0</v>
      </c>
      <c r="AD32" s="36">
        <v>22.3725497637</v>
      </c>
      <c r="AE32" s="36">
        <v>0</v>
      </c>
      <c r="AF32" s="36">
        <v>58.817276110900004</v>
      </c>
      <c r="AG32" s="36">
        <v>41379.4477204</v>
      </c>
      <c r="AH32" s="36">
        <v>4597.7137458500001</v>
      </c>
      <c r="AI32" s="36">
        <v>45977.161466199999</v>
      </c>
      <c r="AJ32" s="36">
        <v>0</v>
      </c>
      <c r="AK32" s="36">
        <v>433.80563497999998</v>
      </c>
      <c r="AL32" s="36">
        <v>0</v>
      </c>
      <c r="AM32" s="36">
        <v>121373.192775</v>
      </c>
      <c r="AN32" s="36">
        <v>0</v>
      </c>
      <c r="AO32" s="36">
        <v>0</v>
      </c>
      <c r="AP32" s="36">
        <v>0</v>
      </c>
      <c r="AQ32" s="36">
        <v>0</v>
      </c>
      <c r="AR32" s="36">
        <v>52.9396257605</v>
      </c>
      <c r="AS32" s="36">
        <v>0</v>
      </c>
      <c r="AT32" s="36">
        <v>941.44272402399997</v>
      </c>
      <c r="AU32" s="36">
        <v>938.69106785999998</v>
      </c>
      <c r="AV32" s="36">
        <v>2.7516561643999999</v>
      </c>
      <c r="AW32" s="36">
        <v>682.67585996800005</v>
      </c>
      <c r="AX32" s="36">
        <v>0</v>
      </c>
      <c r="AY32" s="36">
        <v>0</v>
      </c>
      <c r="AZ32" s="36">
        <v>616.59547087399994</v>
      </c>
      <c r="BA32" s="36">
        <v>0</v>
      </c>
      <c r="BB32" s="36">
        <v>13.1410576702</v>
      </c>
      <c r="BC32" s="36">
        <v>0</v>
      </c>
      <c r="BD32" s="36">
        <v>2.5812686861</v>
      </c>
      <c r="BE32" s="36">
        <v>32.852587833199998</v>
      </c>
      <c r="BF32" s="36">
        <v>0</v>
      </c>
      <c r="BG32" s="36">
        <v>220.58135137299999</v>
      </c>
      <c r="BH32" s="36">
        <v>0</v>
      </c>
      <c r="BI32" s="36">
        <v>629.15073489600002</v>
      </c>
      <c r="BJ32" s="36">
        <v>0</v>
      </c>
      <c r="BK32" s="36">
        <v>344.26285421799997</v>
      </c>
      <c r="BL32" s="36">
        <v>1145.3784251100001</v>
      </c>
      <c r="BM32" s="36">
        <v>0</v>
      </c>
      <c r="BN32" s="36">
        <v>65788.202090599996</v>
      </c>
      <c r="BO32" s="36">
        <v>146171.45535999999</v>
      </c>
      <c r="BP32" s="36">
        <v>592.47321916400006</v>
      </c>
    </row>
    <row r="33" spans="1:68" x14ac:dyDescent="0.25">
      <c r="A33" s="35" t="s">
        <v>32</v>
      </c>
      <c r="B33" s="33">
        <v>1170.0162</v>
      </c>
      <c r="C33" s="33"/>
      <c r="D33" s="33">
        <v>941.82372999999995</v>
      </c>
      <c r="E33" s="33">
        <v>25.746205279999998</v>
      </c>
      <c r="F33" s="33">
        <v>25.668109999999999</v>
      </c>
      <c r="G33" s="33">
        <v>140.47069999999999</v>
      </c>
      <c r="H33" s="33">
        <v>11350.523999999999</v>
      </c>
      <c r="I33" s="33">
        <v>1.8035178999999999</v>
      </c>
      <c r="J33" s="33">
        <v>88.702354</v>
      </c>
      <c r="K33" s="33">
        <v>8.5837173000000004E-4</v>
      </c>
      <c r="L33" s="33">
        <v>9.9215803000000005</v>
      </c>
      <c r="M33" s="33"/>
      <c r="N33" s="33">
        <v>1.1043372</v>
      </c>
      <c r="P33" s="35" t="s">
        <v>32</v>
      </c>
      <c r="Q33" s="36">
        <v>1.9220452457199999</v>
      </c>
      <c r="R33" s="36">
        <v>1.80350358396</v>
      </c>
      <c r="S33" s="36">
        <v>30.196607207700001</v>
      </c>
      <c r="T33" s="36">
        <v>88.702034781199998</v>
      </c>
      <c r="U33" s="36">
        <v>2994.5253064799999</v>
      </c>
      <c r="V33" s="36">
        <v>8.5839889318099999E-4</v>
      </c>
      <c r="W33" s="36">
        <v>1169.99827607</v>
      </c>
      <c r="X33" s="36">
        <v>0.677432385488</v>
      </c>
      <c r="Y33" s="36">
        <v>2981.3406820800001</v>
      </c>
      <c r="Z33" s="36">
        <v>0</v>
      </c>
      <c r="AA33" s="36">
        <v>14.4547751711</v>
      </c>
      <c r="AB33" s="36">
        <v>9.9214404887699992</v>
      </c>
      <c r="AC33" s="36">
        <v>0</v>
      </c>
      <c r="AD33" s="36">
        <v>2.0019558180399999</v>
      </c>
      <c r="AE33" s="36">
        <v>0</v>
      </c>
      <c r="AF33" s="36">
        <v>1.1028780308299999</v>
      </c>
      <c r="AG33" s="36">
        <v>847.63044393099995</v>
      </c>
      <c r="AH33" s="36">
        <v>94.181251536299996</v>
      </c>
      <c r="AI33" s="36">
        <v>941.81169546800004</v>
      </c>
      <c r="AJ33" s="36">
        <v>0</v>
      </c>
      <c r="AK33" s="36">
        <v>58.583855748799998</v>
      </c>
      <c r="AL33" s="36">
        <v>0</v>
      </c>
      <c r="AM33" s="36">
        <v>9961.3004737800002</v>
      </c>
      <c r="AN33" s="36">
        <v>0</v>
      </c>
      <c r="AO33" s="36">
        <v>0</v>
      </c>
      <c r="AP33" s="36">
        <v>0</v>
      </c>
      <c r="AQ33" s="36">
        <v>0</v>
      </c>
      <c r="AR33" s="36">
        <v>1.44764982446</v>
      </c>
      <c r="AS33" s="36">
        <v>0</v>
      </c>
      <c r="AT33" s="36">
        <v>25.747263194599999</v>
      </c>
      <c r="AU33" s="36">
        <v>25.669168238200001</v>
      </c>
      <c r="AV33" s="36">
        <v>7.8094956376000002E-2</v>
      </c>
      <c r="AW33" s="36">
        <v>18.668263843599998</v>
      </c>
      <c r="AX33" s="36">
        <v>0</v>
      </c>
      <c r="AY33" s="36">
        <v>0</v>
      </c>
      <c r="AZ33" s="36">
        <v>16.861256675300002</v>
      </c>
      <c r="BA33" s="36">
        <v>0</v>
      </c>
      <c r="BB33" s="36">
        <v>0.35935227081600002</v>
      </c>
      <c r="BC33" s="36">
        <v>0</v>
      </c>
      <c r="BD33" s="36">
        <v>7.0586465991000005E-2</v>
      </c>
      <c r="BE33" s="36">
        <v>0.89837263292500003</v>
      </c>
      <c r="BF33" s="36">
        <v>0</v>
      </c>
      <c r="BG33" s="36">
        <v>6.0319452956099999</v>
      </c>
      <c r="BH33" s="36">
        <v>0</v>
      </c>
      <c r="BI33" s="36">
        <v>140.46899981799999</v>
      </c>
      <c r="BJ33" s="36">
        <v>0</v>
      </c>
      <c r="BK33" s="36">
        <v>50.975473189200002</v>
      </c>
      <c r="BL33" s="36">
        <v>163.80140061399999</v>
      </c>
      <c r="BM33" s="36">
        <v>0</v>
      </c>
      <c r="BN33" s="36">
        <v>3982.95410206</v>
      </c>
      <c r="BO33" s="36">
        <v>11350.411754500001</v>
      </c>
      <c r="BP33" s="36">
        <v>81.708816795399997</v>
      </c>
    </row>
    <row r="35" spans="1:68" x14ac:dyDescent="0.25">
      <c r="A35" s="35" t="s">
        <v>34</v>
      </c>
      <c r="B35" s="33">
        <v>4648.3701000000001</v>
      </c>
      <c r="C35" s="33"/>
      <c r="D35" s="33">
        <v>7959.1890000000003</v>
      </c>
      <c r="E35" s="33">
        <v>351.25819590000003</v>
      </c>
      <c r="F35" s="33">
        <v>346.01474000000002</v>
      </c>
      <c r="G35" s="33">
        <v>724.14349000000004</v>
      </c>
      <c r="H35" s="33">
        <v>117779.11</v>
      </c>
      <c r="I35" s="33">
        <v>23.925626999999999</v>
      </c>
      <c r="J35" s="33">
        <v>1406.2030999999999</v>
      </c>
      <c r="K35" s="33">
        <v>6.6060885999999999E-2</v>
      </c>
      <c r="L35" s="33">
        <v>82.922058000000007</v>
      </c>
      <c r="M35" s="33"/>
      <c r="N35" s="33">
        <v>2.1787831999999998</v>
      </c>
      <c r="P35" s="35" t="s">
        <v>34</v>
      </c>
      <c r="Q35" s="36">
        <v>25.42769539</v>
      </c>
      <c r="R35" s="36">
        <v>23.925748678800002</v>
      </c>
      <c r="S35" s="36">
        <v>439.58958933299999</v>
      </c>
      <c r="T35" s="36">
        <v>1406.19149221</v>
      </c>
      <c r="U35" s="36">
        <v>6980.1942113200002</v>
      </c>
      <c r="V35" s="36">
        <v>6.6058880905199999E-2</v>
      </c>
      <c r="W35" s="36">
        <v>4648.3542296200003</v>
      </c>
      <c r="X35" s="36">
        <v>1.11013934148</v>
      </c>
      <c r="Y35" s="36">
        <v>6961.2184181100001</v>
      </c>
      <c r="Z35" s="36">
        <v>0</v>
      </c>
      <c r="AA35" s="36">
        <v>88.490091622899996</v>
      </c>
      <c r="AB35" s="36">
        <v>82.921225144499999</v>
      </c>
      <c r="AC35" s="36">
        <v>0</v>
      </c>
      <c r="AD35" s="36">
        <v>25.5889825601</v>
      </c>
      <c r="AE35" s="36">
        <v>0</v>
      </c>
      <c r="AF35" s="36">
        <v>2.1759340643399998</v>
      </c>
      <c r="AG35" s="36">
        <v>7163.2493543199998</v>
      </c>
      <c r="AH35" s="36">
        <v>795.91625561499995</v>
      </c>
      <c r="AI35" s="36">
        <v>7959.1656099399997</v>
      </c>
      <c r="AJ35" s="36">
        <v>0</v>
      </c>
      <c r="AK35" s="36">
        <v>829.08623576499997</v>
      </c>
      <c r="AL35" s="36">
        <v>0</v>
      </c>
      <c r="AM35" s="36">
        <v>111598.16309099999</v>
      </c>
      <c r="AN35" s="36">
        <v>0</v>
      </c>
      <c r="AO35" s="36">
        <v>0</v>
      </c>
      <c r="AP35" s="36">
        <v>0</v>
      </c>
      <c r="AQ35" s="36">
        <v>0</v>
      </c>
      <c r="AR35" s="36">
        <v>19.515060544400001</v>
      </c>
      <c r="AS35" s="36">
        <v>0</v>
      </c>
      <c r="AT35" s="36">
        <v>351.274100627</v>
      </c>
      <c r="AU35" s="36">
        <v>346.030648595</v>
      </c>
      <c r="AV35" s="36">
        <v>5.2434520323899996</v>
      </c>
      <c r="AW35" s="36">
        <v>251.655595551</v>
      </c>
      <c r="AX35" s="36">
        <v>0</v>
      </c>
      <c r="AY35" s="36">
        <v>0</v>
      </c>
      <c r="AZ35" s="36">
        <v>227.29602539699999</v>
      </c>
      <c r="BA35" s="36">
        <v>0</v>
      </c>
      <c r="BB35" s="36">
        <v>4.8442059309800003</v>
      </c>
      <c r="BC35" s="36">
        <v>0</v>
      </c>
      <c r="BD35" s="36">
        <v>0.95153838522500001</v>
      </c>
      <c r="BE35" s="36">
        <v>12.110429786099999</v>
      </c>
      <c r="BF35" s="36">
        <v>0</v>
      </c>
      <c r="BG35" s="36">
        <v>81.313084872399997</v>
      </c>
      <c r="BH35" s="36">
        <v>0</v>
      </c>
      <c r="BI35" s="36">
        <v>724.138836793</v>
      </c>
      <c r="BJ35" s="36">
        <v>0</v>
      </c>
      <c r="BK35" s="36">
        <v>742.27897683499998</v>
      </c>
      <c r="BL35" s="36">
        <v>2387.8715374100002</v>
      </c>
      <c r="BM35" s="36">
        <v>0</v>
      </c>
      <c r="BN35" s="36">
        <v>25305.687955500001</v>
      </c>
      <c r="BO35" s="36">
        <v>117778.708348</v>
      </c>
      <c r="BP35" s="36">
        <v>1270.0124614700001</v>
      </c>
    </row>
    <row r="36" spans="1:68" x14ac:dyDescent="0.25">
      <c r="A36" s="35" t="s">
        <v>35</v>
      </c>
      <c r="B36" s="33">
        <v>233.22899000000001</v>
      </c>
      <c r="C36" s="33"/>
      <c r="D36" s="33">
        <v>496.57492000000002</v>
      </c>
      <c r="E36" s="33">
        <v>18.52362536</v>
      </c>
      <c r="F36" s="33">
        <v>17.988609</v>
      </c>
      <c r="G36" s="33">
        <v>534.61041</v>
      </c>
      <c r="H36" s="33">
        <v>11757.351000000001</v>
      </c>
      <c r="I36" s="33">
        <v>1.7594832</v>
      </c>
      <c r="J36" s="33">
        <v>64.663780000000003</v>
      </c>
      <c r="K36" s="33">
        <v>6.1592492000000004E-3</v>
      </c>
      <c r="L36" s="33">
        <v>2.5280914000000001</v>
      </c>
      <c r="M36" s="33"/>
      <c r="N36" s="33">
        <v>0.10432854</v>
      </c>
      <c r="P36" s="35" t="s">
        <v>35</v>
      </c>
      <c r="Q36" s="36">
        <v>1.8692220155399999</v>
      </c>
      <c r="R36" s="36">
        <v>1.7594890974699999</v>
      </c>
      <c r="S36" s="36">
        <v>22.559768489500001</v>
      </c>
      <c r="T36" s="36">
        <v>64.663973867500005</v>
      </c>
      <c r="U36" s="36">
        <v>6369.7223799200001</v>
      </c>
      <c r="V36" s="36">
        <v>6.1590107747099996E-3</v>
      </c>
      <c r="W36" s="36">
        <v>233.22786124999999</v>
      </c>
      <c r="X36" s="36">
        <v>0</v>
      </c>
      <c r="Y36" s="36">
        <v>4862.0572678400003</v>
      </c>
      <c r="Z36" s="36">
        <v>0</v>
      </c>
      <c r="AA36" s="36">
        <v>2.6766489666900002</v>
      </c>
      <c r="AB36" s="36">
        <v>2.5280834466300002</v>
      </c>
      <c r="AC36" s="36">
        <v>0</v>
      </c>
      <c r="AD36" s="36">
        <v>1.29004810143</v>
      </c>
      <c r="AE36" s="36">
        <v>0</v>
      </c>
      <c r="AF36" s="36">
        <v>0.104193639145</v>
      </c>
      <c r="AG36" s="36">
        <v>446.91576095800002</v>
      </c>
      <c r="AH36" s="36">
        <v>49.657462223499998</v>
      </c>
      <c r="AI36" s="36">
        <v>496.57322318199999</v>
      </c>
      <c r="AJ36" s="36">
        <v>0</v>
      </c>
      <c r="AK36" s="36">
        <v>42.803710357999996</v>
      </c>
      <c r="AL36" s="36">
        <v>0</v>
      </c>
      <c r="AM36" s="36">
        <v>9753.8425791400005</v>
      </c>
      <c r="AN36" s="36">
        <v>0</v>
      </c>
      <c r="AO36" s="36">
        <v>0</v>
      </c>
      <c r="AP36" s="36">
        <v>0</v>
      </c>
      <c r="AQ36" s="36">
        <v>0</v>
      </c>
      <c r="AR36" s="36">
        <v>1.01456123816</v>
      </c>
      <c r="AS36" s="36">
        <v>0</v>
      </c>
      <c r="AT36" s="36">
        <v>18.524436261200002</v>
      </c>
      <c r="AU36" s="36">
        <v>17.989421141299999</v>
      </c>
      <c r="AV36" s="36">
        <v>0.53501511984899996</v>
      </c>
      <c r="AW36" s="36">
        <v>13.0830381045</v>
      </c>
      <c r="AX36" s="36">
        <v>0</v>
      </c>
      <c r="AY36" s="36">
        <v>0</v>
      </c>
      <c r="AZ36" s="36">
        <v>11.816731301000001</v>
      </c>
      <c r="BA36" s="36">
        <v>0</v>
      </c>
      <c r="BB36" s="36">
        <v>0.25183994302200002</v>
      </c>
      <c r="BC36" s="36">
        <v>0</v>
      </c>
      <c r="BD36" s="36">
        <v>4.9468696978599999E-2</v>
      </c>
      <c r="BE36" s="36">
        <v>0.62960291858299999</v>
      </c>
      <c r="BF36" s="36">
        <v>0</v>
      </c>
      <c r="BG36" s="36">
        <v>4.2273114213199996</v>
      </c>
      <c r="BH36" s="36">
        <v>0</v>
      </c>
      <c r="BI36" s="36">
        <v>534.60909226299998</v>
      </c>
      <c r="BJ36" s="36">
        <v>0</v>
      </c>
      <c r="BK36" s="36">
        <v>38.095138057699998</v>
      </c>
      <c r="BL36" s="36">
        <v>122.386866661</v>
      </c>
      <c r="BM36" s="36">
        <v>0</v>
      </c>
      <c r="BN36" s="36">
        <v>5255.1928589899999</v>
      </c>
      <c r="BO36" s="36">
        <v>11757.308455599999</v>
      </c>
      <c r="BP36" s="36">
        <v>61.313602730100001</v>
      </c>
    </row>
    <row r="37" spans="1:68" x14ac:dyDescent="0.25">
      <c r="A37" s="35" t="s">
        <v>36</v>
      </c>
      <c r="B37" s="33">
        <v>90606.554999999993</v>
      </c>
      <c r="C37" s="33"/>
      <c r="D37" s="33">
        <v>76964.695000000007</v>
      </c>
      <c r="E37" s="33">
        <v>2732.9824005999999</v>
      </c>
      <c r="F37" s="33">
        <v>2730.1282000000001</v>
      </c>
      <c r="G37" s="33">
        <v>165.98074</v>
      </c>
      <c r="H37" s="33">
        <v>205005</v>
      </c>
      <c r="I37" s="33">
        <v>161.15047000000001</v>
      </c>
      <c r="J37" s="33">
        <v>619.99567000000002</v>
      </c>
      <c r="K37" s="33">
        <v>3.5980868999999999E-2</v>
      </c>
      <c r="L37" s="33">
        <v>1107.5989999999999</v>
      </c>
      <c r="M37" s="33"/>
      <c r="N37" s="33">
        <v>105.32947</v>
      </c>
      <c r="P37" s="35" t="s">
        <v>36</v>
      </c>
      <c r="Q37" s="36">
        <v>171.61136239199999</v>
      </c>
      <c r="R37" s="36">
        <v>161.14970332499999</v>
      </c>
      <c r="S37" s="36">
        <v>300.70075855900001</v>
      </c>
      <c r="T37" s="36">
        <v>866.99647650400004</v>
      </c>
      <c r="U37" s="36">
        <v>119995.41557300001</v>
      </c>
      <c r="V37" s="36">
        <v>3.5982811780900001E-2</v>
      </c>
      <c r="W37" s="36">
        <v>90606.218378000005</v>
      </c>
      <c r="X37" s="36">
        <v>45.807670098800003</v>
      </c>
      <c r="Y37" s="36">
        <v>111094.11215</v>
      </c>
      <c r="Z37" s="36">
        <v>0</v>
      </c>
      <c r="AA37" s="36">
        <v>2667.7659186300002</v>
      </c>
      <c r="AB37" s="36">
        <v>1107.5977634999999</v>
      </c>
      <c r="AC37" s="36">
        <v>0</v>
      </c>
      <c r="AD37" s="36">
        <v>35.806429617500001</v>
      </c>
      <c r="AE37" s="36">
        <v>0</v>
      </c>
      <c r="AF37" s="36">
        <v>105.190989198</v>
      </c>
      <c r="AG37" s="36">
        <v>69267.982918599999</v>
      </c>
      <c r="AH37" s="36">
        <v>7696.44863885</v>
      </c>
      <c r="AI37" s="36">
        <v>76964.431557400007</v>
      </c>
      <c r="AJ37" s="36">
        <v>0</v>
      </c>
      <c r="AK37" s="36">
        <v>655.36844555599998</v>
      </c>
      <c r="AL37" s="36">
        <v>0</v>
      </c>
      <c r="AM37" s="36">
        <v>155910.23387900001</v>
      </c>
      <c r="AN37" s="36">
        <v>0</v>
      </c>
      <c r="AO37" s="36">
        <v>0</v>
      </c>
      <c r="AP37" s="36">
        <v>0</v>
      </c>
      <c r="AQ37" s="36">
        <v>0</v>
      </c>
      <c r="AR37" s="36">
        <v>153.978862564</v>
      </c>
      <c r="AS37" s="36">
        <v>0</v>
      </c>
      <c r="AT37" s="36">
        <v>2733.1112963800001</v>
      </c>
      <c r="AU37" s="36">
        <v>2730.2570981399999</v>
      </c>
      <c r="AV37" s="36">
        <v>2.8541982462200002</v>
      </c>
      <c r="AW37" s="36">
        <v>1985.6165759999999</v>
      </c>
      <c r="AX37" s="36">
        <v>0</v>
      </c>
      <c r="AY37" s="36">
        <v>0</v>
      </c>
      <c r="AZ37" s="36">
        <v>1793.4155513999999</v>
      </c>
      <c r="BA37" s="36">
        <v>0</v>
      </c>
      <c r="BB37" s="36">
        <v>38.221619685100002</v>
      </c>
      <c r="BC37" s="36">
        <v>0</v>
      </c>
      <c r="BD37" s="36">
        <v>7.5078542800000001</v>
      </c>
      <c r="BE37" s="36">
        <v>95.554315271999997</v>
      </c>
      <c r="BF37" s="36">
        <v>0</v>
      </c>
      <c r="BG37" s="36">
        <v>641.57835258499995</v>
      </c>
      <c r="BH37" s="36">
        <v>0</v>
      </c>
      <c r="BI37" s="36">
        <v>165.981014638</v>
      </c>
      <c r="BJ37" s="36">
        <v>0</v>
      </c>
      <c r="BK37" s="36">
        <v>506.65993555699998</v>
      </c>
      <c r="BL37" s="36">
        <v>1632.0606012200001</v>
      </c>
      <c r="BM37" s="36">
        <v>0</v>
      </c>
      <c r="BN37" s="36">
        <v>110132.380279</v>
      </c>
      <c r="BO37" s="36">
        <v>205004.53961199999</v>
      </c>
      <c r="BP37" s="36">
        <v>816.86911456200005</v>
      </c>
    </row>
    <row r="38" spans="1:68" x14ac:dyDescent="0.25">
      <c r="A38" s="35" t="s">
        <v>37</v>
      </c>
      <c r="B38" s="33">
        <v>51.493060999999997</v>
      </c>
      <c r="C38" s="33"/>
      <c r="D38" s="33">
        <v>40.516525000000001</v>
      </c>
      <c r="E38" s="33">
        <v>1.0119407</v>
      </c>
      <c r="F38" s="33">
        <v>1.0119407</v>
      </c>
      <c r="G38" s="33">
        <v>4.1498184E-2</v>
      </c>
      <c r="H38" s="33">
        <v>42.127926000000002</v>
      </c>
      <c r="I38" s="33">
        <v>8.7165705999999996E-2</v>
      </c>
      <c r="J38" s="33">
        <v>1.4245787999999999</v>
      </c>
      <c r="K38" s="33">
        <v>0</v>
      </c>
      <c r="L38" s="33">
        <v>0.58576101000000003</v>
      </c>
      <c r="M38" s="33"/>
      <c r="N38" s="33">
        <v>5.5850602999999999E-2</v>
      </c>
      <c r="P38" s="35" t="s">
        <v>37</v>
      </c>
      <c r="Q38" s="36">
        <v>9.2873612989599993E-2</v>
      </c>
      <c r="R38" s="36">
        <v>8.71662260312E-2</v>
      </c>
      <c r="S38" s="36">
        <v>3.4155052684999999E-2</v>
      </c>
      <c r="T38" s="36">
        <v>1.4245896597800001</v>
      </c>
      <c r="U38" s="36">
        <v>27.783203646400001</v>
      </c>
      <c r="V38" s="36">
        <v>0</v>
      </c>
      <c r="W38" s="36">
        <v>51.493451721500001</v>
      </c>
      <c r="X38" s="36">
        <v>3.02342102934E-2</v>
      </c>
      <c r="Y38" s="36">
        <v>30.315584197300002</v>
      </c>
      <c r="Z38" s="36">
        <v>0</v>
      </c>
      <c r="AA38" s="36">
        <v>0.65159436200999998</v>
      </c>
      <c r="AB38" s="36">
        <v>0.585763741108</v>
      </c>
      <c r="AC38" s="36">
        <v>0</v>
      </c>
      <c r="AD38" s="36">
        <v>1.4234401715200001E-2</v>
      </c>
      <c r="AE38" s="36">
        <v>0</v>
      </c>
      <c r="AF38" s="36">
        <v>5.5777042168899997E-2</v>
      </c>
      <c r="AG38" s="36">
        <v>36.4639411697</v>
      </c>
      <c r="AH38" s="36">
        <v>4.0515706112899998</v>
      </c>
      <c r="AI38" s="36">
        <v>40.515511780899999</v>
      </c>
      <c r="AJ38" s="36">
        <v>0</v>
      </c>
      <c r="AK38" s="36">
        <v>0.120642939808</v>
      </c>
      <c r="AL38" s="36">
        <v>0</v>
      </c>
      <c r="AM38" s="36">
        <v>27.606261820899999</v>
      </c>
      <c r="AN38" s="36">
        <v>0</v>
      </c>
      <c r="AO38" s="36">
        <v>0</v>
      </c>
      <c r="AP38" s="36">
        <v>0</v>
      </c>
      <c r="AQ38" s="36">
        <v>0</v>
      </c>
      <c r="AR38" s="36">
        <v>5.7072628515699997E-2</v>
      </c>
      <c r="AS38" s="36">
        <v>0</v>
      </c>
      <c r="AT38" s="36">
        <v>1.0119830547199999</v>
      </c>
      <c r="AU38" s="36">
        <v>1.0119830547199999</v>
      </c>
      <c r="AV38" s="36">
        <v>0</v>
      </c>
      <c r="AW38" s="36">
        <v>0.735974398827</v>
      </c>
      <c r="AX38" s="36">
        <v>0</v>
      </c>
      <c r="AY38" s="36">
        <v>0</v>
      </c>
      <c r="AZ38" s="36">
        <v>0.66472821420100003</v>
      </c>
      <c r="BA38" s="36">
        <v>0</v>
      </c>
      <c r="BB38" s="36">
        <v>1.41669979111E-2</v>
      </c>
      <c r="BC38" s="36">
        <v>0</v>
      </c>
      <c r="BD38" s="36">
        <v>2.7828491432299999E-3</v>
      </c>
      <c r="BE38" s="36">
        <v>3.5417856886999999E-2</v>
      </c>
      <c r="BF38" s="36">
        <v>0</v>
      </c>
      <c r="BG38" s="36">
        <v>0.23780794986699999</v>
      </c>
      <c r="BH38" s="36">
        <v>0</v>
      </c>
      <c r="BI38" s="36">
        <v>4.14973880741E-2</v>
      </c>
      <c r="BJ38" s="36">
        <v>0</v>
      </c>
      <c r="BK38" s="36">
        <v>5.6939319234800001E-2</v>
      </c>
      <c r="BL38" s="36">
        <v>0.185282788792</v>
      </c>
      <c r="BM38" s="36">
        <v>0</v>
      </c>
      <c r="BN38" s="36">
        <v>29.897813323600001</v>
      </c>
      <c r="BO38" s="36">
        <v>42.128753561800004</v>
      </c>
      <c r="BP38" s="36">
        <v>9.5070706305800001E-2</v>
      </c>
    </row>
    <row r="39" spans="1:68" x14ac:dyDescent="0.25">
      <c r="A39" s="35" t="s">
        <v>130</v>
      </c>
      <c r="B39" s="33">
        <v>54305.824000000001</v>
      </c>
      <c r="C39" s="33"/>
      <c r="D39" s="33">
        <v>64241.593999999997</v>
      </c>
      <c r="E39" s="33">
        <v>2158.5244899999998</v>
      </c>
      <c r="F39" s="33">
        <v>2064.9569999999999</v>
      </c>
      <c r="G39" s="33">
        <v>3099.6460000000002</v>
      </c>
      <c r="H39" s="33">
        <v>25312.113000000001</v>
      </c>
      <c r="I39" s="33">
        <v>65.529480000000007</v>
      </c>
      <c r="J39" s="33">
        <v>483.96185000000003</v>
      </c>
      <c r="K39" s="33">
        <v>0</v>
      </c>
      <c r="L39" s="33">
        <v>747.6712</v>
      </c>
      <c r="M39" s="33"/>
      <c r="N39" s="33">
        <v>42.746510000000001</v>
      </c>
      <c r="P39" s="35" t="s">
        <v>130</v>
      </c>
      <c r="Q39" s="36">
        <v>69.881971769399996</v>
      </c>
      <c r="R39" s="36">
        <v>65.529519449199995</v>
      </c>
      <c r="S39" s="36">
        <v>19.906618380099999</v>
      </c>
      <c r="T39" s="36">
        <v>484.00496475400001</v>
      </c>
      <c r="U39" s="36">
        <v>26455.888529299998</v>
      </c>
      <c r="V39" s="36">
        <v>0</v>
      </c>
      <c r="W39" s="36">
        <v>54305.731169899998</v>
      </c>
      <c r="X39" s="36">
        <v>29.605594829699999</v>
      </c>
      <c r="Y39" s="36">
        <v>13161.807806000001</v>
      </c>
      <c r="Z39" s="36">
        <v>0</v>
      </c>
      <c r="AA39" s="36">
        <v>832.18636429699995</v>
      </c>
      <c r="AB39" s="36">
        <v>747.67104751399995</v>
      </c>
      <c r="AC39" s="36">
        <v>0</v>
      </c>
      <c r="AD39" s="36">
        <v>13.164904567400001</v>
      </c>
      <c r="AE39" s="36">
        <v>0</v>
      </c>
      <c r="AF39" s="36">
        <v>42.690804984700002</v>
      </c>
      <c r="AG39" s="36">
        <v>57817.352602300001</v>
      </c>
      <c r="AH39" s="36">
        <v>6424.1506245399996</v>
      </c>
      <c r="AI39" s="36">
        <v>64241.5032268</v>
      </c>
      <c r="AJ39" s="36">
        <v>0</v>
      </c>
      <c r="AK39" s="36">
        <v>90.231596384499994</v>
      </c>
      <c r="AL39" s="36">
        <v>0</v>
      </c>
      <c r="AM39" s="36">
        <v>19483.414400199999</v>
      </c>
      <c r="AN39" s="36">
        <v>0</v>
      </c>
      <c r="AO39" s="36">
        <v>0</v>
      </c>
      <c r="AP39" s="36">
        <v>0</v>
      </c>
      <c r="AQ39" s="36">
        <v>0</v>
      </c>
      <c r="AR39" s="36">
        <v>116.463406698</v>
      </c>
      <c r="AS39" s="36">
        <v>0</v>
      </c>
      <c r="AT39" s="36">
        <v>2158.6259229799998</v>
      </c>
      <c r="AU39" s="36">
        <v>2065.0585361899998</v>
      </c>
      <c r="AV39" s="36">
        <v>93.5673867844</v>
      </c>
      <c r="AW39" s="36">
        <v>1501.8419787600001</v>
      </c>
      <c r="AX39" s="36">
        <v>0</v>
      </c>
      <c r="AY39" s="36">
        <v>0</v>
      </c>
      <c r="AZ39" s="36">
        <v>1356.4689301000001</v>
      </c>
      <c r="BA39" s="36">
        <v>0</v>
      </c>
      <c r="BB39" s="36">
        <v>28.9093864757</v>
      </c>
      <c r="BC39" s="36">
        <v>0</v>
      </c>
      <c r="BD39" s="36">
        <v>5.67862625319</v>
      </c>
      <c r="BE39" s="36">
        <v>72.273401814400003</v>
      </c>
      <c r="BF39" s="36">
        <v>0</v>
      </c>
      <c r="BG39" s="36">
        <v>485.26452936800001</v>
      </c>
      <c r="BH39" s="36">
        <v>0</v>
      </c>
      <c r="BI39" s="36">
        <v>3099.62982397</v>
      </c>
      <c r="BJ39" s="36">
        <v>0</v>
      </c>
      <c r="BK39" s="36">
        <v>32.895860150099999</v>
      </c>
      <c r="BL39" s="36">
        <v>108.963953905</v>
      </c>
      <c r="BM39" s="36">
        <v>0</v>
      </c>
      <c r="BN39" s="36">
        <v>12771.8229531</v>
      </c>
      <c r="BO39" s="36">
        <v>25312.020599300002</v>
      </c>
      <c r="BP39" s="36">
        <v>80.040639071399994</v>
      </c>
    </row>
    <row r="40" spans="1:68" x14ac:dyDescent="0.25">
      <c r="A40" s="35"/>
    </row>
    <row r="42" spans="1:68" x14ac:dyDescent="0.25">
      <c r="A42" s="35" t="s">
        <v>41</v>
      </c>
      <c r="B42" s="33">
        <v>359.16519</v>
      </c>
      <c r="C42" s="33"/>
      <c r="D42" s="33">
        <v>303.32803000000001</v>
      </c>
      <c r="E42" s="33">
        <v>8.3994218850000006</v>
      </c>
      <c r="F42" s="33">
        <v>8.3605671000000008</v>
      </c>
      <c r="G42" s="33">
        <v>2.7520571</v>
      </c>
      <c r="H42" s="33">
        <v>1712.4708000000001</v>
      </c>
      <c r="I42" s="33">
        <v>0.59359086000000005</v>
      </c>
      <c r="J42" s="33">
        <v>27.470514000000001</v>
      </c>
      <c r="K42" s="33">
        <v>4.7419383000000002E-4</v>
      </c>
      <c r="L42" s="33">
        <v>3.4294362</v>
      </c>
      <c r="M42" s="33"/>
      <c r="N42" s="33">
        <v>0.32977669999999998</v>
      </c>
      <c r="P42" s="35" t="s">
        <v>41</v>
      </c>
      <c r="Q42" s="36">
        <v>0.63173564377699998</v>
      </c>
      <c r="R42" s="36">
        <v>0.59358606514699996</v>
      </c>
      <c r="S42" s="36">
        <v>5.7345663008100001</v>
      </c>
      <c r="T42" s="36">
        <v>27.470481615000001</v>
      </c>
      <c r="U42" s="36">
        <v>244.02173986599999</v>
      </c>
      <c r="V42" s="36">
        <v>4.7417156698999999E-4</v>
      </c>
      <c r="W42" s="36">
        <v>359.16514999700001</v>
      </c>
      <c r="X42" s="36">
        <v>0.12536627964499999</v>
      </c>
      <c r="Y42" s="36">
        <v>260.37598691400001</v>
      </c>
      <c r="Z42" s="36">
        <v>0</v>
      </c>
      <c r="AA42" s="36">
        <v>3.7376299906899999</v>
      </c>
      <c r="AB42" s="36">
        <v>3.4294070036600002</v>
      </c>
      <c r="AC42" s="36">
        <v>0</v>
      </c>
      <c r="AD42" s="36">
        <v>0.37884165087600002</v>
      </c>
      <c r="AE42" s="36">
        <v>0</v>
      </c>
      <c r="AF42" s="36">
        <v>0.32934488114299998</v>
      </c>
      <c r="AG42" s="36">
        <v>272.995811108</v>
      </c>
      <c r="AH42" s="36">
        <v>30.333065317399999</v>
      </c>
      <c r="AI42" s="36">
        <v>303.32887642499998</v>
      </c>
      <c r="AJ42" s="36">
        <v>0</v>
      </c>
      <c r="AK42" s="36">
        <v>11.0654591218</v>
      </c>
      <c r="AL42" s="36">
        <v>0</v>
      </c>
      <c r="AM42" s="36">
        <v>1551.06696263</v>
      </c>
      <c r="AN42" s="36">
        <v>0</v>
      </c>
      <c r="AO42" s="36">
        <v>0</v>
      </c>
      <c r="AP42" s="36">
        <v>0</v>
      </c>
      <c r="AQ42" s="36">
        <v>0</v>
      </c>
      <c r="AR42" s="36">
        <v>0.471546195098</v>
      </c>
      <c r="AS42" s="36">
        <v>0</v>
      </c>
      <c r="AT42" s="36">
        <v>8.3998391865999995</v>
      </c>
      <c r="AU42" s="36">
        <v>8.3609844711899992</v>
      </c>
      <c r="AV42" s="36">
        <v>3.88547154109E-2</v>
      </c>
      <c r="AW42" s="36">
        <v>6.0806215380499999</v>
      </c>
      <c r="AX42" s="36">
        <v>0</v>
      </c>
      <c r="AY42" s="36">
        <v>0</v>
      </c>
      <c r="AZ42" s="36">
        <v>5.4920573532399999</v>
      </c>
      <c r="BA42" s="36">
        <v>0</v>
      </c>
      <c r="BB42" s="36">
        <v>0.11704872876</v>
      </c>
      <c r="BC42" s="36">
        <v>0</v>
      </c>
      <c r="BD42" s="36">
        <v>2.2991638419899998E-2</v>
      </c>
      <c r="BE42" s="36">
        <v>0.29262170119699998</v>
      </c>
      <c r="BF42" s="36">
        <v>0</v>
      </c>
      <c r="BG42" s="36">
        <v>1.9647495935199999</v>
      </c>
      <c r="BH42" s="36">
        <v>0</v>
      </c>
      <c r="BI42" s="36">
        <v>2.7519935801400002</v>
      </c>
      <c r="BJ42" s="36">
        <v>0</v>
      </c>
      <c r="BK42" s="36">
        <v>9.6804034669900005</v>
      </c>
      <c r="BL42" s="36">
        <v>31.130405587399999</v>
      </c>
      <c r="BM42" s="36">
        <v>0</v>
      </c>
      <c r="BN42" s="36">
        <v>490.96624101499998</v>
      </c>
      <c r="BO42" s="36">
        <v>1712.4659919400001</v>
      </c>
      <c r="BP42" s="36">
        <v>16.0920881827</v>
      </c>
    </row>
    <row r="43" spans="1:68" x14ac:dyDescent="0.25">
      <c r="A43" s="35" t="s">
        <v>42</v>
      </c>
      <c r="B43" s="33">
        <v>3165.5790999999999</v>
      </c>
      <c r="C43" s="33"/>
      <c r="D43" s="33">
        <v>2431.6682000000001</v>
      </c>
      <c r="E43" s="33">
        <v>58.873506328300003</v>
      </c>
      <c r="F43" s="33">
        <v>58.867142000000001</v>
      </c>
      <c r="G43" s="33">
        <v>2.3776584000000001</v>
      </c>
      <c r="H43" s="33">
        <v>3170.2411999999999</v>
      </c>
      <c r="I43" s="33">
        <v>4.5977458999999996</v>
      </c>
      <c r="J43" s="33">
        <v>21.957912</v>
      </c>
      <c r="K43" s="33">
        <v>6.9935732999999999E-5</v>
      </c>
      <c r="L43" s="33">
        <v>31.570716999999998</v>
      </c>
      <c r="M43" s="33"/>
      <c r="N43" s="33">
        <v>3.1804041999999999</v>
      </c>
      <c r="P43" s="35" t="s">
        <v>42</v>
      </c>
      <c r="Q43" s="36">
        <v>4.8969454461900002</v>
      </c>
      <c r="R43" s="36">
        <v>4.5977538882999998</v>
      </c>
      <c r="S43" s="36">
        <v>9.7295215590499993</v>
      </c>
      <c r="T43" s="36">
        <v>21.957915502300001</v>
      </c>
      <c r="U43" s="36">
        <v>778.10703580899997</v>
      </c>
      <c r="V43" s="36">
        <v>6.9950291693499995E-5</v>
      </c>
      <c r="W43" s="36">
        <v>3165.5745066700001</v>
      </c>
      <c r="X43" s="36">
        <v>1.3869503669000001</v>
      </c>
      <c r="Y43" s="36">
        <v>754.78595152299999</v>
      </c>
      <c r="Z43" s="36">
        <v>0</v>
      </c>
      <c r="AA43" s="36">
        <v>34.628741617199999</v>
      </c>
      <c r="AB43" s="36">
        <v>31.5706963407</v>
      </c>
      <c r="AC43" s="36">
        <v>0</v>
      </c>
      <c r="AD43" s="36">
        <v>1.1197862920999999</v>
      </c>
      <c r="AE43" s="36">
        <v>0</v>
      </c>
      <c r="AF43" s="36">
        <v>3.1762554804100001</v>
      </c>
      <c r="AG43" s="36">
        <v>2188.4949899899998</v>
      </c>
      <c r="AH43" s="36">
        <v>243.16732534400001</v>
      </c>
      <c r="AI43" s="36">
        <v>2431.6623153300002</v>
      </c>
      <c r="AJ43" s="36">
        <v>0</v>
      </c>
      <c r="AK43" s="36">
        <v>21.038375323299999</v>
      </c>
      <c r="AL43" s="36">
        <v>0</v>
      </c>
      <c r="AM43" s="36">
        <v>2751.5070137399998</v>
      </c>
      <c r="AN43" s="36">
        <v>0</v>
      </c>
      <c r="AO43" s="36">
        <v>0</v>
      </c>
      <c r="AP43" s="36">
        <v>0</v>
      </c>
      <c r="AQ43" s="36">
        <v>0</v>
      </c>
      <c r="AR43" s="36">
        <v>3.3200940105900001</v>
      </c>
      <c r="AS43" s="36">
        <v>0</v>
      </c>
      <c r="AT43" s="36">
        <v>58.8763826458</v>
      </c>
      <c r="AU43" s="36">
        <v>58.870018335799998</v>
      </c>
      <c r="AV43" s="36">
        <v>6.3643099257600002E-3</v>
      </c>
      <c r="AW43" s="36">
        <v>42.814033885000001</v>
      </c>
      <c r="AX43" s="36">
        <v>0</v>
      </c>
      <c r="AY43" s="36">
        <v>0</v>
      </c>
      <c r="AZ43" s="36">
        <v>38.669770570499999</v>
      </c>
      <c r="BA43" s="36">
        <v>0</v>
      </c>
      <c r="BB43" s="36">
        <v>0.82413639224599999</v>
      </c>
      <c r="BC43" s="36">
        <v>0</v>
      </c>
      <c r="BD43" s="36">
        <v>0.161883676979</v>
      </c>
      <c r="BE43" s="36">
        <v>2.0603571548300001</v>
      </c>
      <c r="BF43" s="36">
        <v>0</v>
      </c>
      <c r="BG43" s="36">
        <v>13.833743619</v>
      </c>
      <c r="BH43" s="36">
        <v>0</v>
      </c>
      <c r="BI43" s="36">
        <v>2.3776645054799999</v>
      </c>
      <c r="BJ43" s="36">
        <v>0</v>
      </c>
      <c r="BK43" s="36">
        <v>16.3957848943</v>
      </c>
      <c r="BL43" s="36">
        <v>52.774406682699997</v>
      </c>
      <c r="BM43" s="36">
        <v>0</v>
      </c>
      <c r="BN43" s="36">
        <v>1043.7033695099999</v>
      </c>
      <c r="BO43" s="36">
        <v>3170.2367221700001</v>
      </c>
      <c r="BP43" s="36">
        <v>26.365648018400002</v>
      </c>
    </row>
    <row r="44" spans="1:68" x14ac:dyDescent="0.25">
      <c r="A44" s="35" t="s">
        <v>43</v>
      </c>
      <c r="B44" s="33">
        <v>156455.47</v>
      </c>
      <c r="C44" s="33"/>
      <c r="D44" s="33">
        <v>222820.8</v>
      </c>
      <c r="E44" s="33">
        <v>4277.7185439999994</v>
      </c>
      <c r="F44" s="33">
        <v>4239.4579999999996</v>
      </c>
      <c r="G44" s="33">
        <v>12436.325999999999</v>
      </c>
      <c r="H44" s="33">
        <v>1133004</v>
      </c>
      <c r="I44" s="33">
        <v>145.64438000000001</v>
      </c>
      <c r="J44" s="33">
        <v>72.847206</v>
      </c>
      <c r="K44" s="33">
        <v>0.43871567</v>
      </c>
      <c r="L44" s="33">
        <v>291.48691000000002</v>
      </c>
      <c r="M44" s="33"/>
      <c r="N44" s="33">
        <v>0.59446734000000001</v>
      </c>
      <c r="P44" s="35" t="s">
        <v>43</v>
      </c>
      <c r="Q44" s="36">
        <v>154.870745365</v>
      </c>
      <c r="R44" s="36">
        <v>145.64426282599999</v>
      </c>
      <c r="S44" s="36">
        <v>3195.8279426899999</v>
      </c>
      <c r="T44" s="36">
        <v>8148.5506992800001</v>
      </c>
      <c r="U44" s="36">
        <v>329117.84960999998</v>
      </c>
      <c r="V44" s="36">
        <v>0.43870710490199999</v>
      </c>
      <c r="W44" s="36">
        <v>156454.981069</v>
      </c>
      <c r="X44" s="36">
        <v>3.0288506346699999</v>
      </c>
      <c r="Y44" s="36">
        <v>252257.74269399999</v>
      </c>
      <c r="Z44" s="36">
        <v>0</v>
      </c>
      <c r="AA44" s="36">
        <v>121017.886266</v>
      </c>
      <c r="AB44" s="36">
        <v>291.48684418300002</v>
      </c>
      <c r="AC44" s="36">
        <v>0</v>
      </c>
      <c r="AD44" s="36">
        <v>183.99151606000001</v>
      </c>
      <c r="AE44" s="36">
        <v>0</v>
      </c>
      <c r="AF44" s="36">
        <v>0.59369119374099999</v>
      </c>
      <c r="AG44" s="36">
        <v>200538.07534000001</v>
      </c>
      <c r="AH44" s="36">
        <v>22281.990846199998</v>
      </c>
      <c r="AI44" s="36">
        <v>222820.06618600001</v>
      </c>
      <c r="AJ44" s="36">
        <v>0</v>
      </c>
      <c r="AK44" s="36">
        <v>6022.5627577699997</v>
      </c>
      <c r="AL44" s="36">
        <v>0</v>
      </c>
      <c r="AM44" s="36">
        <v>885241.15560499998</v>
      </c>
      <c r="AN44" s="36">
        <v>0</v>
      </c>
      <c r="AO44" s="36">
        <v>0</v>
      </c>
      <c r="AP44" s="36">
        <v>0</v>
      </c>
      <c r="AQ44" s="36">
        <v>0</v>
      </c>
      <c r="AR44" s="36">
        <v>239.10507422200001</v>
      </c>
      <c r="AS44" s="36">
        <v>0</v>
      </c>
      <c r="AT44" s="36">
        <v>4277.9239893699996</v>
      </c>
      <c r="AU44" s="36">
        <v>4239.66347271</v>
      </c>
      <c r="AV44" s="36">
        <v>38.2605166576</v>
      </c>
      <c r="AW44" s="36">
        <v>3083.35313468</v>
      </c>
      <c r="AX44" s="36">
        <v>0</v>
      </c>
      <c r="AY44" s="36">
        <v>0</v>
      </c>
      <c r="AZ44" s="36">
        <v>2784.8963106599999</v>
      </c>
      <c r="BA44" s="36">
        <v>0</v>
      </c>
      <c r="BB44" s="36">
        <v>59.352383185000001</v>
      </c>
      <c r="BC44" s="36">
        <v>0</v>
      </c>
      <c r="BD44" s="36">
        <v>11.658498208499999</v>
      </c>
      <c r="BE44" s="36">
        <v>148.38077381299999</v>
      </c>
      <c r="BF44" s="36">
        <v>0</v>
      </c>
      <c r="BG44" s="36">
        <v>996.27106600699994</v>
      </c>
      <c r="BH44" s="36">
        <v>0</v>
      </c>
      <c r="BI44" s="36">
        <v>12436.271730099999</v>
      </c>
      <c r="BJ44" s="36">
        <v>0</v>
      </c>
      <c r="BK44" s="36">
        <v>5396.4616276300003</v>
      </c>
      <c r="BL44" s="36">
        <v>17470.9523639</v>
      </c>
      <c r="BM44" s="36">
        <v>0</v>
      </c>
      <c r="BN44" s="36">
        <v>343460.38101700001</v>
      </c>
      <c r="BO44" s="36">
        <v>1132998.9937</v>
      </c>
      <c r="BP44" s="36">
        <v>9161.4372197499997</v>
      </c>
    </row>
    <row r="45" spans="1:68" x14ac:dyDescent="0.25">
      <c r="A45" s="35" t="s">
        <v>44</v>
      </c>
      <c r="B45" s="33">
        <v>14557.671</v>
      </c>
      <c r="C45" s="33"/>
      <c r="D45" s="33">
        <v>23638.761999999999</v>
      </c>
      <c r="E45" s="33">
        <v>862.98473999999999</v>
      </c>
      <c r="F45" s="33">
        <v>456.85485999999997</v>
      </c>
      <c r="G45" s="33">
        <v>388.82706000000002</v>
      </c>
      <c r="H45" s="33">
        <v>156658.10999999999</v>
      </c>
      <c r="I45" s="33">
        <v>1.551067</v>
      </c>
      <c r="J45" s="33">
        <v>193.00925000000001</v>
      </c>
      <c r="K45" s="33">
        <v>3.1294160999999999E-3</v>
      </c>
      <c r="L45" s="33">
        <v>8.3122539999999994</v>
      </c>
      <c r="M45" s="33"/>
      <c r="N45" s="33">
        <v>0.56864691000000001</v>
      </c>
      <c r="P45" s="35" t="s">
        <v>44</v>
      </c>
      <c r="Q45" s="36">
        <v>1.64866753015</v>
      </c>
      <c r="R45" s="36">
        <v>1.5510563400799999</v>
      </c>
      <c r="S45" s="36">
        <v>230.56026217799999</v>
      </c>
      <c r="T45" s="36">
        <v>1030.0928510399999</v>
      </c>
      <c r="U45" s="36">
        <v>125465.10258200001</v>
      </c>
      <c r="V45" s="36">
        <v>3.1294724287600001E-3</v>
      </c>
      <c r="W45" s="36">
        <v>14557.506131300001</v>
      </c>
      <c r="X45" s="36">
        <v>9.7474493140899995E-2</v>
      </c>
      <c r="Y45" s="36">
        <v>34141.045285599997</v>
      </c>
      <c r="Z45" s="36">
        <v>0</v>
      </c>
      <c r="AA45" s="36">
        <v>16.671391703699999</v>
      </c>
      <c r="AB45" s="36">
        <v>8.3122082381600002</v>
      </c>
      <c r="AC45" s="36">
        <v>0</v>
      </c>
      <c r="AD45" s="36">
        <v>13.230210575099999</v>
      </c>
      <c r="AE45" s="36">
        <v>0</v>
      </c>
      <c r="AF45" s="36">
        <v>43.085385776899997</v>
      </c>
      <c r="AG45" s="36">
        <v>21274.678461300002</v>
      </c>
      <c r="AH45" s="36">
        <v>2363.8527894399999</v>
      </c>
      <c r="AI45" s="36">
        <v>23638.531250700002</v>
      </c>
      <c r="AJ45" s="36">
        <v>0</v>
      </c>
      <c r="AK45" s="36">
        <v>426.45021370900002</v>
      </c>
      <c r="AL45" s="36">
        <v>0</v>
      </c>
      <c r="AM45" s="36">
        <v>150346.110521</v>
      </c>
      <c r="AN45" s="36">
        <v>0</v>
      </c>
      <c r="AO45" s="36">
        <v>0</v>
      </c>
      <c r="AP45" s="36">
        <v>0</v>
      </c>
      <c r="AQ45" s="36">
        <v>0</v>
      </c>
      <c r="AR45" s="36">
        <v>25.766499263699998</v>
      </c>
      <c r="AS45" s="36">
        <v>0</v>
      </c>
      <c r="AT45" s="36">
        <v>863.00351624799998</v>
      </c>
      <c r="AU45" s="36">
        <v>456.875068602</v>
      </c>
      <c r="AV45" s="36">
        <v>406.12844764599998</v>
      </c>
      <c r="AW45" s="36">
        <v>332.26863306799999</v>
      </c>
      <c r="AX45" s="36">
        <v>0</v>
      </c>
      <c r="AY45" s="36">
        <v>0</v>
      </c>
      <c r="AZ45" s="36">
        <v>300.105851519</v>
      </c>
      <c r="BA45" s="36">
        <v>0</v>
      </c>
      <c r="BB45" s="36">
        <v>6.3959120372399996</v>
      </c>
      <c r="BC45" s="36">
        <v>0</v>
      </c>
      <c r="BD45" s="36">
        <v>1.2563433698699999</v>
      </c>
      <c r="BE45" s="36">
        <v>15.989806356500001</v>
      </c>
      <c r="BF45" s="36">
        <v>0</v>
      </c>
      <c r="BG45" s="36">
        <v>107.360285807</v>
      </c>
      <c r="BH45" s="36">
        <v>0</v>
      </c>
      <c r="BI45" s="36">
        <v>388.825023483</v>
      </c>
      <c r="BJ45" s="36">
        <v>0</v>
      </c>
      <c r="BK45" s="36">
        <v>389.33033528800001</v>
      </c>
      <c r="BL45" s="36">
        <v>2062.2885545700001</v>
      </c>
      <c r="BM45" s="36">
        <v>0</v>
      </c>
      <c r="BN45" s="36">
        <v>39977.082121400003</v>
      </c>
      <c r="BO45" s="36">
        <v>156656.286892</v>
      </c>
      <c r="BP45" s="36">
        <v>1123.1741041600001</v>
      </c>
    </row>
    <row r="46" spans="1:68" x14ac:dyDescent="0.25">
      <c r="A46" s="35"/>
    </row>
    <row r="47" spans="1:68" x14ac:dyDescent="0.25">
      <c r="A47" s="35" t="s">
        <v>46</v>
      </c>
      <c r="B47" s="33">
        <v>19426.482</v>
      </c>
      <c r="C47" s="33"/>
      <c r="D47" s="33">
        <v>15285.141</v>
      </c>
      <c r="E47" s="33">
        <v>381.75742000000002</v>
      </c>
      <c r="F47" s="33">
        <v>381.75742000000002</v>
      </c>
      <c r="G47" s="33">
        <v>15.655087</v>
      </c>
      <c r="H47" s="33">
        <v>9373.3633000000009</v>
      </c>
      <c r="I47" s="33">
        <v>32.882792999999999</v>
      </c>
      <c r="J47" s="33">
        <v>217.96200999999999</v>
      </c>
      <c r="K47" s="33">
        <v>0</v>
      </c>
      <c r="L47" s="33">
        <v>220.99979999999999</v>
      </c>
      <c r="M47" s="33"/>
      <c r="N47" s="33">
        <v>21.069704000000002</v>
      </c>
      <c r="P47" s="35" t="s">
        <v>46</v>
      </c>
      <c r="Q47" s="36">
        <v>35.035921347200002</v>
      </c>
      <c r="R47" s="36">
        <v>32.8828512706</v>
      </c>
      <c r="S47" s="36">
        <v>13.0712874288</v>
      </c>
      <c r="T47" s="36">
        <v>217.96172767199999</v>
      </c>
      <c r="U47" s="36">
        <v>5888.6081229299998</v>
      </c>
      <c r="V47" s="36">
        <v>0</v>
      </c>
      <c r="W47" s="36">
        <v>19426.424429399998</v>
      </c>
      <c r="X47" s="36">
        <v>11.4054042458</v>
      </c>
      <c r="Y47" s="36">
        <v>5426.3697798200001</v>
      </c>
      <c r="Z47" s="36">
        <v>0</v>
      </c>
      <c r="AA47" s="36">
        <v>245.835355918</v>
      </c>
      <c r="AB47" s="36">
        <v>220.998532334</v>
      </c>
      <c r="AC47" s="36">
        <v>0</v>
      </c>
      <c r="AD47" s="36">
        <v>5.3804618959199999</v>
      </c>
      <c r="AE47" s="36">
        <v>0</v>
      </c>
      <c r="AF47" s="36">
        <v>21.042164039300001</v>
      </c>
      <c r="AG47" s="36">
        <v>13756.576699200001</v>
      </c>
      <c r="AH47" s="36">
        <v>1528.5099743400001</v>
      </c>
      <c r="AI47" s="36">
        <v>15285.086673600001</v>
      </c>
      <c r="AJ47" s="36">
        <v>0</v>
      </c>
      <c r="AK47" s="36">
        <v>45.732981704399997</v>
      </c>
      <c r="AL47" s="36">
        <v>0</v>
      </c>
      <c r="AM47" s="36">
        <v>6652.5311267899997</v>
      </c>
      <c r="AN47" s="36">
        <v>0</v>
      </c>
      <c r="AO47" s="36">
        <v>0</v>
      </c>
      <c r="AP47" s="36">
        <v>0</v>
      </c>
      <c r="AQ47" s="36">
        <v>0</v>
      </c>
      <c r="AR47" s="36">
        <v>21.531062263999999</v>
      </c>
      <c r="AS47" s="36">
        <v>0</v>
      </c>
      <c r="AT47" s="36">
        <v>381.775724389</v>
      </c>
      <c r="AU47" s="36">
        <v>381.775724389</v>
      </c>
      <c r="AV47" s="36">
        <v>0</v>
      </c>
      <c r="AW47" s="36">
        <v>277.65162183000001</v>
      </c>
      <c r="AX47" s="36">
        <v>0</v>
      </c>
      <c r="AY47" s="36">
        <v>0</v>
      </c>
      <c r="AZ47" s="36">
        <v>250.77583133499999</v>
      </c>
      <c r="BA47" s="36">
        <v>0</v>
      </c>
      <c r="BB47" s="36">
        <v>5.34459684629</v>
      </c>
      <c r="BC47" s="36">
        <v>0</v>
      </c>
      <c r="BD47" s="36">
        <v>1.0498378660400001</v>
      </c>
      <c r="BE47" s="36">
        <v>13.361450272000001</v>
      </c>
      <c r="BF47" s="36">
        <v>0</v>
      </c>
      <c r="BG47" s="36">
        <v>89.712814420399994</v>
      </c>
      <c r="BH47" s="36">
        <v>0</v>
      </c>
      <c r="BI47" s="36">
        <v>15.6550097103</v>
      </c>
      <c r="BJ47" s="36">
        <v>0</v>
      </c>
      <c r="BK47" s="36">
        <v>21.795386373500001</v>
      </c>
      <c r="BL47" s="36">
        <v>70.966220901200003</v>
      </c>
      <c r="BM47" s="36">
        <v>0</v>
      </c>
      <c r="BN47" s="36">
        <v>5466.0011250699999</v>
      </c>
      <c r="BO47" s="36">
        <v>9373.3257293700008</v>
      </c>
      <c r="BP47" s="36">
        <v>37.7901958283</v>
      </c>
    </row>
    <row r="48" spans="1:68" x14ac:dyDescent="0.25">
      <c r="A48" s="35"/>
    </row>
    <row r="49" spans="1:68" x14ac:dyDescent="0.25">
      <c r="A49" s="35" t="s">
        <v>48</v>
      </c>
      <c r="B49" s="33">
        <v>54794.612999999998</v>
      </c>
      <c r="C49" s="33"/>
      <c r="D49" s="33">
        <v>48148.535000000003</v>
      </c>
      <c r="E49" s="33">
        <v>1757.5635373999999</v>
      </c>
      <c r="F49" s="33">
        <v>1755.1867999999999</v>
      </c>
      <c r="G49" s="33">
        <v>4209.5995999999996</v>
      </c>
      <c r="H49" s="33">
        <v>58983.805</v>
      </c>
      <c r="I49" s="33">
        <v>96.465430999999995</v>
      </c>
      <c r="J49" s="33">
        <v>870.69122000000004</v>
      </c>
      <c r="K49" s="33">
        <v>3.0002174999999999E-2</v>
      </c>
      <c r="L49" s="33">
        <v>547.30260999999996</v>
      </c>
      <c r="M49" s="33"/>
      <c r="N49" s="33">
        <v>55.671585</v>
      </c>
      <c r="P49" s="35" t="s">
        <v>48</v>
      </c>
      <c r="Q49" s="36">
        <v>102.80844095099999</v>
      </c>
      <c r="R49" s="36">
        <v>96.465516592900002</v>
      </c>
      <c r="S49" s="36">
        <v>94.433777679599999</v>
      </c>
      <c r="T49" s="36">
        <v>870.69209477699997</v>
      </c>
      <c r="U49" s="36">
        <v>40392.094050899999</v>
      </c>
      <c r="V49" s="36">
        <v>3.0004786473199999E-2</v>
      </c>
      <c r="W49" s="36">
        <v>54794.483248099998</v>
      </c>
      <c r="X49" s="36">
        <v>36.411618194200003</v>
      </c>
      <c r="Y49" s="36">
        <v>28215.726351599998</v>
      </c>
      <c r="Z49" s="36">
        <v>0</v>
      </c>
      <c r="AA49" s="36">
        <v>595.52133711500005</v>
      </c>
      <c r="AB49" s="36">
        <v>547.30204289200003</v>
      </c>
      <c r="AC49" s="36">
        <v>0</v>
      </c>
      <c r="AD49" s="36">
        <v>20.191210528500001</v>
      </c>
      <c r="AE49" s="36">
        <v>0</v>
      </c>
      <c r="AF49" s="36">
        <v>55.5987406458</v>
      </c>
      <c r="AG49" s="36">
        <v>43333.582389100004</v>
      </c>
      <c r="AH49" s="36">
        <v>4814.84621186</v>
      </c>
      <c r="AI49" s="36">
        <v>48148.428601</v>
      </c>
      <c r="AJ49" s="36">
        <v>0</v>
      </c>
      <c r="AK49" s="36">
        <v>246.27788493</v>
      </c>
      <c r="AL49" s="36">
        <v>0</v>
      </c>
      <c r="AM49" s="36">
        <v>46472.861629400002</v>
      </c>
      <c r="AN49" s="36">
        <v>0</v>
      </c>
      <c r="AO49" s="36">
        <v>0</v>
      </c>
      <c r="AP49" s="36">
        <v>0</v>
      </c>
      <c r="AQ49" s="36">
        <v>0</v>
      </c>
      <c r="AR49" s="36">
        <v>98.992367841199993</v>
      </c>
      <c r="AS49" s="36">
        <v>0</v>
      </c>
      <c r="AT49" s="36">
        <v>1757.64756253</v>
      </c>
      <c r="AU49" s="36">
        <v>1755.2708174500001</v>
      </c>
      <c r="AV49" s="36">
        <v>2.3767450861700001</v>
      </c>
      <c r="AW49" s="36">
        <v>1276.5447010299999</v>
      </c>
      <c r="AX49" s="36">
        <v>0</v>
      </c>
      <c r="AY49" s="36">
        <v>0</v>
      </c>
      <c r="AZ49" s="36">
        <v>1152.9798691000001</v>
      </c>
      <c r="BA49" s="36">
        <v>0</v>
      </c>
      <c r="BB49" s="36">
        <v>24.5725822765</v>
      </c>
      <c r="BC49" s="36">
        <v>0</v>
      </c>
      <c r="BD49" s="36">
        <v>4.8267445851700002</v>
      </c>
      <c r="BE49" s="36">
        <v>61.431385693099998</v>
      </c>
      <c r="BF49" s="36">
        <v>0</v>
      </c>
      <c r="BG49" s="36">
        <v>412.46798614400001</v>
      </c>
      <c r="BH49" s="36">
        <v>0</v>
      </c>
      <c r="BI49" s="36">
        <v>4209.5852388000003</v>
      </c>
      <c r="BJ49" s="36">
        <v>0</v>
      </c>
      <c r="BK49" s="36">
        <v>158.579329828</v>
      </c>
      <c r="BL49" s="36">
        <v>512.35822257899997</v>
      </c>
      <c r="BM49" s="36">
        <v>0</v>
      </c>
      <c r="BN49" s="36">
        <v>29282.920393</v>
      </c>
      <c r="BO49" s="36">
        <v>58983.6218954</v>
      </c>
      <c r="BP49" s="36">
        <v>260.90966456400002</v>
      </c>
    </row>
    <row r="50" spans="1:68" x14ac:dyDescent="0.25">
      <c r="A50" s="35"/>
    </row>
    <row r="51" spans="1:68" x14ac:dyDescent="0.25">
      <c r="A51" s="35" t="s">
        <v>50</v>
      </c>
      <c r="B51" s="33">
        <v>1190.1244999999999</v>
      </c>
      <c r="C51" s="33"/>
      <c r="D51" s="33">
        <v>1968.9550999999999</v>
      </c>
      <c r="E51" s="33">
        <v>130.55229500000002</v>
      </c>
      <c r="F51" s="33">
        <v>94.758865</v>
      </c>
      <c r="G51" s="33">
        <v>155.67705000000001</v>
      </c>
      <c r="H51" s="33">
        <v>46310.012000000002</v>
      </c>
      <c r="I51" s="33">
        <v>0</v>
      </c>
      <c r="J51" s="33">
        <v>117.86042999999999</v>
      </c>
      <c r="K51" s="33">
        <v>0</v>
      </c>
      <c r="L51" s="33">
        <v>42.356667000000002</v>
      </c>
      <c r="M51" s="33"/>
      <c r="N51" s="33">
        <v>0</v>
      </c>
      <c r="P51" s="35" t="s">
        <v>50</v>
      </c>
      <c r="Q51" s="36">
        <v>0</v>
      </c>
      <c r="R51" s="36">
        <v>0</v>
      </c>
      <c r="S51" s="36">
        <v>165.49816700100001</v>
      </c>
      <c r="T51" s="36">
        <v>118.28038361999999</v>
      </c>
      <c r="U51" s="36">
        <v>0</v>
      </c>
      <c r="V51" s="36">
        <v>0</v>
      </c>
      <c r="W51" s="36">
        <v>1190.1183381400001</v>
      </c>
      <c r="X51" s="36">
        <v>0</v>
      </c>
      <c r="Y51" s="36">
        <v>3227.3254603</v>
      </c>
      <c r="Z51" s="36">
        <v>0</v>
      </c>
      <c r="AA51" s="36">
        <v>43.344169129299999</v>
      </c>
      <c r="AB51" s="36">
        <v>42.356197230399999</v>
      </c>
      <c r="AC51" s="36">
        <v>0</v>
      </c>
      <c r="AD51" s="36">
        <v>9.47416539562</v>
      </c>
      <c r="AE51" s="36">
        <v>0</v>
      </c>
      <c r="AF51" s="36">
        <v>0</v>
      </c>
      <c r="AG51" s="36">
        <v>1772.0504119</v>
      </c>
      <c r="AH51" s="36">
        <v>196.896927895</v>
      </c>
      <c r="AI51" s="36">
        <v>1968.9473398</v>
      </c>
      <c r="AJ51" s="36">
        <v>0</v>
      </c>
      <c r="AK51" s="36">
        <v>188.71745579500001</v>
      </c>
      <c r="AL51" s="36">
        <v>0</v>
      </c>
      <c r="AM51" s="36">
        <v>43061.829283899999</v>
      </c>
      <c r="AN51" s="36">
        <v>0</v>
      </c>
      <c r="AO51" s="36">
        <v>0</v>
      </c>
      <c r="AP51" s="36">
        <v>0</v>
      </c>
      <c r="AQ51" s="36">
        <v>0</v>
      </c>
      <c r="AR51" s="36">
        <v>5.3443767079500004</v>
      </c>
      <c r="AS51" s="36">
        <v>0</v>
      </c>
      <c r="AT51" s="36">
        <v>130.556312633</v>
      </c>
      <c r="AU51" s="36">
        <v>94.763055297099996</v>
      </c>
      <c r="AV51" s="36">
        <v>35.793257335600003</v>
      </c>
      <c r="AW51" s="36">
        <v>68.917714646999997</v>
      </c>
      <c r="AX51" s="36">
        <v>0</v>
      </c>
      <c r="AY51" s="36">
        <v>0</v>
      </c>
      <c r="AZ51" s="36">
        <v>62.246748794299997</v>
      </c>
      <c r="BA51" s="36">
        <v>0</v>
      </c>
      <c r="BB51" s="36">
        <v>1.32661399218</v>
      </c>
      <c r="BC51" s="36">
        <v>0</v>
      </c>
      <c r="BD51" s="36">
        <v>0.26058670028699998</v>
      </c>
      <c r="BE51" s="36">
        <v>3.3165271146499999</v>
      </c>
      <c r="BF51" s="36">
        <v>0</v>
      </c>
      <c r="BG51" s="36">
        <v>22.2682268352</v>
      </c>
      <c r="BH51" s="36">
        <v>0</v>
      </c>
      <c r="BI51" s="36">
        <v>155.67771079100001</v>
      </c>
      <c r="BJ51" s="36">
        <v>0</v>
      </c>
      <c r="BK51" s="36">
        <v>279.49118832800002</v>
      </c>
      <c r="BL51" s="36">
        <v>953.19536724099999</v>
      </c>
      <c r="BM51" s="36">
        <v>0</v>
      </c>
      <c r="BN51" s="36">
        <v>9292.7186464400002</v>
      </c>
      <c r="BO51" s="36">
        <v>46309.660957699998</v>
      </c>
      <c r="BP51" s="36">
        <v>1791.64267187</v>
      </c>
    </row>
    <row r="52" spans="1:68" x14ac:dyDescent="0.25">
      <c r="A52" s="35"/>
    </row>
    <row r="53" spans="1:68" x14ac:dyDescent="0.25">
      <c r="A53" s="35"/>
    </row>
    <row r="54" spans="1:68" x14ac:dyDescent="0.25">
      <c r="A54" s="35"/>
    </row>
    <row r="55" spans="1:68" x14ac:dyDescent="0.25">
      <c r="A55" s="35" t="s">
        <v>1</v>
      </c>
      <c r="B55" s="33">
        <v>1553.3598999999999</v>
      </c>
      <c r="C55" s="33"/>
      <c r="D55" s="33">
        <v>1184.1318000000001</v>
      </c>
      <c r="E55" s="33">
        <v>30.88078917</v>
      </c>
      <c r="F55" s="33">
        <v>30.729467</v>
      </c>
      <c r="G55" s="33">
        <v>179.65733</v>
      </c>
      <c r="H55" s="33">
        <v>115029.87</v>
      </c>
      <c r="I55" s="33">
        <v>1.7108863999999999</v>
      </c>
      <c r="J55" s="33">
        <v>3611.2883000000002</v>
      </c>
      <c r="K55" s="33">
        <v>1.6628661999999999E-3</v>
      </c>
      <c r="L55" s="33">
        <v>19.394881999999999</v>
      </c>
      <c r="M55" s="33"/>
      <c r="N55" s="33">
        <v>1.1656565999999999</v>
      </c>
      <c r="P55" s="35" t="s">
        <v>1</v>
      </c>
      <c r="Q55" s="36">
        <v>0</v>
      </c>
      <c r="R55" s="36">
        <v>0</v>
      </c>
      <c r="S55" s="36">
        <v>0</v>
      </c>
      <c r="T55" s="36">
        <v>0</v>
      </c>
      <c r="U55" s="36">
        <v>0</v>
      </c>
      <c r="V55" s="36">
        <v>0</v>
      </c>
      <c r="W55" s="36">
        <v>0</v>
      </c>
      <c r="X55" s="36">
        <v>0</v>
      </c>
      <c r="Y55" s="36">
        <v>0</v>
      </c>
      <c r="Z55" s="36">
        <v>0</v>
      </c>
      <c r="AA55" s="36">
        <v>0</v>
      </c>
      <c r="AB55" s="36">
        <v>0</v>
      </c>
      <c r="AC55" s="36">
        <v>0</v>
      </c>
      <c r="AD55" s="36">
        <v>0</v>
      </c>
      <c r="AE55" s="36">
        <v>0</v>
      </c>
      <c r="AF55" s="36">
        <v>0</v>
      </c>
      <c r="AG55" s="36">
        <v>0</v>
      </c>
      <c r="AH55" s="36">
        <v>0</v>
      </c>
      <c r="AI55" s="36">
        <v>0</v>
      </c>
      <c r="AJ55" s="36">
        <v>0</v>
      </c>
      <c r="AK55" s="36">
        <v>0</v>
      </c>
      <c r="AL55" s="36">
        <v>0</v>
      </c>
      <c r="AM55" s="36">
        <v>0</v>
      </c>
      <c r="AN55" s="36">
        <v>0</v>
      </c>
      <c r="AO55" s="36">
        <v>0</v>
      </c>
      <c r="AP55" s="36">
        <v>0</v>
      </c>
      <c r="AQ55" s="36">
        <v>0</v>
      </c>
      <c r="AR55" s="36">
        <v>0</v>
      </c>
      <c r="AS55" s="36">
        <v>0</v>
      </c>
      <c r="AT55" s="36">
        <v>0</v>
      </c>
      <c r="AU55" s="36">
        <v>0</v>
      </c>
      <c r="AV55" s="36">
        <v>0</v>
      </c>
      <c r="AW55" s="36">
        <v>0</v>
      </c>
      <c r="AX55" s="36">
        <v>0</v>
      </c>
      <c r="AY55" s="36">
        <v>0</v>
      </c>
      <c r="AZ55" s="36">
        <v>0</v>
      </c>
      <c r="BA55" s="36">
        <v>0</v>
      </c>
      <c r="BB55" s="36">
        <v>0</v>
      </c>
      <c r="BC55" s="36">
        <v>0</v>
      </c>
      <c r="BD55" s="36">
        <v>0</v>
      </c>
      <c r="BE55" s="36">
        <v>0</v>
      </c>
      <c r="BF55" s="36">
        <v>0</v>
      </c>
      <c r="BG55" s="36">
        <v>0</v>
      </c>
      <c r="BH55" s="36">
        <v>0</v>
      </c>
      <c r="BI55" s="36">
        <v>0</v>
      </c>
      <c r="BJ55" s="36">
        <v>0</v>
      </c>
      <c r="BK55" s="36">
        <v>0</v>
      </c>
      <c r="BL55" s="36">
        <v>0</v>
      </c>
      <c r="BM55" s="36">
        <v>0</v>
      </c>
      <c r="BN55" s="36">
        <v>0</v>
      </c>
      <c r="BO55" s="36">
        <v>0</v>
      </c>
      <c r="BP55" s="36">
        <v>0</v>
      </c>
    </row>
    <row r="56" spans="1:68" x14ac:dyDescent="0.25">
      <c r="A56" s="35" t="s">
        <v>11</v>
      </c>
    </row>
    <row r="57" spans="1:68" x14ac:dyDescent="0.25">
      <c r="A57" s="35" t="s">
        <v>58</v>
      </c>
    </row>
    <row r="58" spans="1:68" x14ac:dyDescent="0.25">
      <c r="A58" s="35" t="s">
        <v>75</v>
      </c>
    </row>
    <row r="59" spans="1:68" x14ac:dyDescent="0.25">
      <c r="A59" s="35" t="s">
        <v>333</v>
      </c>
    </row>
    <row r="60" spans="1:68" s="35" customFormat="1" x14ac:dyDescent="0.25"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</row>
    <row r="61" spans="1:68" x14ac:dyDescent="0.25">
      <c r="A61" s="2" t="s">
        <v>55</v>
      </c>
      <c r="B61" s="1">
        <f>SUM(B3:B55)</f>
        <v>783961.48340799985</v>
      </c>
      <c r="C61" s="1">
        <f t="shared" ref="C61:N61" si="0">SUM(C3:C55)</f>
        <v>0</v>
      </c>
      <c r="D61" s="1">
        <f t="shared" si="0"/>
        <v>796675.24789999996</v>
      </c>
      <c r="E61" s="1">
        <f t="shared" si="0"/>
        <v>27278.7226284563</v>
      </c>
      <c r="F61" s="1">
        <f t="shared" si="0"/>
        <v>21595.766148120001</v>
      </c>
      <c r="G61" s="1">
        <f t="shared" si="0"/>
        <v>25667.459901647999</v>
      </c>
      <c r="H61" s="1">
        <f t="shared" si="0"/>
        <v>2670051.1042420999</v>
      </c>
      <c r="I61" s="1">
        <f t="shared" si="0"/>
        <v>1009.1761285629997</v>
      </c>
      <c r="J61" s="1">
        <f t="shared" si="0"/>
        <v>13755.620896800001</v>
      </c>
      <c r="K61" s="1">
        <f t="shared" si="0"/>
        <v>0.74757035607299993</v>
      </c>
      <c r="L61" s="1">
        <f t="shared" si="0"/>
        <v>6226.1837685999981</v>
      </c>
      <c r="M61" s="1">
        <f t="shared" si="0"/>
        <v>0</v>
      </c>
      <c r="N61" s="1">
        <f t="shared" si="0"/>
        <v>518.25122081843006</v>
      </c>
      <c r="Q61" s="70">
        <f t="shared" ref="Q61:BP61" si="1">SUM(Q3:Q54)</f>
        <v>1074.8105552840855</v>
      </c>
      <c r="R61" s="70">
        <f t="shared" si="1"/>
        <v>1007.4640889204676</v>
      </c>
      <c r="S61" s="70">
        <f t="shared" si="1"/>
        <v>5946.4322485332241</v>
      </c>
      <c r="T61" s="70">
        <f t="shared" si="1"/>
        <v>20649.051850843003</v>
      </c>
      <c r="U61" s="70">
        <f t="shared" si="1"/>
        <v>1452729.7329922419</v>
      </c>
      <c r="V61" s="70">
        <f t="shared" si="1"/>
        <v>0.74590468761507756</v>
      </c>
      <c r="W61" s="70">
        <f t="shared" si="1"/>
        <v>782405.20308420714</v>
      </c>
      <c r="X61" s="70">
        <f t="shared" si="1"/>
        <v>299.20781107454258</v>
      </c>
      <c r="Y61" s="70">
        <f t="shared" si="1"/>
        <v>791055.11108791502</v>
      </c>
      <c r="Z61" s="70">
        <f t="shared" si="1"/>
        <v>0</v>
      </c>
      <c r="AA61" s="70">
        <f t="shared" si="1"/>
        <v>176599.91819697633</v>
      </c>
      <c r="AB61" s="70">
        <f t="shared" si="1"/>
        <v>6206.7650269487194</v>
      </c>
      <c r="AC61" s="70">
        <f t="shared" si="1"/>
        <v>0</v>
      </c>
      <c r="AD61" s="70">
        <f t="shared" si="1"/>
        <v>461.63538381203676</v>
      </c>
      <c r="AE61" s="70">
        <f t="shared" si="1"/>
        <v>0</v>
      </c>
      <c r="AF61" s="70">
        <f t="shared" si="1"/>
        <v>558.92516713390762</v>
      </c>
      <c r="AG61" s="70">
        <f t="shared" si="1"/>
        <v>715939.5345608393</v>
      </c>
      <c r="AH61" s="70">
        <f t="shared" si="1"/>
        <v>79548.825879550277</v>
      </c>
      <c r="AI61" s="70">
        <f t="shared" si="1"/>
        <v>795488.3604400797</v>
      </c>
      <c r="AJ61" s="70">
        <f t="shared" si="1"/>
        <v>0</v>
      </c>
      <c r="AK61" s="70">
        <f t="shared" si="1"/>
        <v>11601.928736005459</v>
      </c>
      <c r="AL61" s="70">
        <f t="shared" si="1"/>
        <v>0</v>
      </c>
      <c r="AM61" s="70">
        <f t="shared" si="1"/>
        <v>2040119.8631509205</v>
      </c>
      <c r="AN61" s="70">
        <f t="shared" si="1"/>
        <v>0</v>
      </c>
      <c r="AO61" s="70">
        <f t="shared" si="1"/>
        <v>0</v>
      </c>
      <c r="AP61" s="70">
        <f t="shared" si="1"/>
        <v>0</v>
      </c>
      <c r="AQ61" s="70">
        <f t="shared" si="1"/>
        <v>0</v>
      </c>
      <c r="AR61" s="70">
        <f t="shared" si="1"/>
        <v>1216.265159106242</v>
      </c>
      <c r="AS61" s="70">
        <f t="shared" si="1"/>
        <v>0</v>
      </c>
      <c r="AT61" s="70">
        <f t="shared" si="1"/>
        <v>27248.862252124731</v>
      </c>
      <c r="AU61" s="70">
        <f t="shared" si="1"/>
        <v>21566.065758864475</v>
      </c>
      <c r="AV61" s="70">
        <f t="shared" si="1"/>
        <v>5682.7964932646391</v>
      </c>
      <c r="AW61" s="70">
        <f t="shared" si="1"/>
        <v>15684.215252115951</v>
      </c>
      <c r="AX61" s="70">
        <f t="shared" si="1"/>
        <v>0</v>
      </c>
      <c r="AY61" s="70">
        <f t="shared" si="1"/>
        <v>0</v>
      </c>
      <c r="AZ61" s="70">
        <f t="shared" si="1"/>
        <v>14166.039519736516</v>
      </c>
      <c r="BA61" s="70">
        <f t="shared" si="1"/>
        <v>0</v>
      </c>
      <c r="BB61" s="70">
        <f t="shared" si="1"/>
        <v>301.90986214907906</v>
      </c>
      <c r="BC61" s="70">
        <f t="shared" si="1"/>
        <v>0</v>
      </c>
      <c r="BD61" s="70">
        <f t="shared" si="1"/>
        <v>59.303726555592576</v>
      </c>
      <c r="BE61" s="70">
        <f t="shared" si="1"/>
        <v>754.77457379784892</v>
      </c>
      <c r="BF61" s="70">
        <f t="shared" si="1"/>
        <v>0</v>
      </c>
      <c r="BG61" s="70">
        <f t="shared" si="1"/>
        <v>5067.7722063923638</v>
      </c>
      <c r="BH61" s="70">
        <f t="shared" si="1"/>
        <v>0</v>
      </c>
      <c r="BI61" s="70">
        <f t="shared" si="1"/>
        <v>25487.698702115191</v>
      </c>
      <c r="BJ61" s="70">
        <f t="shared" si="1"/>
        <v>0</v>
      </c>
      <c r="BK61" s="70">
        <f t="shared" si="1"/>
        <v>10034.054611027432</v>
      </c>
      <c r="BL61" s="70">
        <f t="shared" si="1"/>
        <v>33415.355280410964</v>
      </c>
      <c r="BM61" s="70">
        <f t="shared" si="1"/>
        <v>0</v>
      </c>
      <c r="BN61" s="70">
        <f t="shared" si="1"/>
        <v>910508.51310481993</v>
      </c>
      <c r="BO61" s="70">
        <f t="shared" si="1"/>
        <v>2555006.336540747</v>
      </c>
      <c r="BP61" s="70">
        <f t="shared" si="1"/>
        <v>19059.814439151163</v>
      </c>
    </row>
    <row r="62" spans="1:68" x14ac:dyDescent="0.25">
      <c r="A62" s="2" t="s">
        <v>56</v>
      </c>
      <c r="B62" s="1">
        <f>SUM(B2:B51)</f>
        <v>782408.12350799982</v>
      </c>
      <c r="C62" s="1">
        <f t="shared" ref="C62:N62" si="2">SUM(C2:C51)</f>
        <v>0</v>
      </c>
      <c r="D62" s="1">
        <f t="shared" si="2"/>
        <v>795491.11609999998</v>
      </c>
      <c r="E62" s="1">
        <f t="shared" si="2"/>
        <v>27247.841839286299</v>
      </c>
      <c r="F62" s="1">
        <f t="shared" si="2"/>
        <v>21565.03668112</v>
      </c>
      <c r="G62" s="1">
        <f t="shared" si="2"/>
        <v>25487.802571647997</v>
      </c>
      <c r="H62" s="1">
        <f t="shared" si="2"/>
        <v>2555021.2342420998</v>
      </c>
      <c r="I62" s="1">
        <f t="shared" si="2"/>
        <v>1007.4652421629996</v>
      </c>
      <c r="J62" s="1">
        <f t="shared" si="2"/>
        <v>10144.332596800001</v>
      </c>
      <c r="K62" s="1">
        <f t="shared" si="2"/>
        <v>0.74590748987299993</v>
      </c>
      <c r="L62" s="1">
        <f t="shared" si="2"/>
        <v>6206.7888865999985</v>
      </c>
      <c r="M62" s="1">
        <f t="shared" si="2"/>
        <v>0</v>
      </c>
      <c r="N62" s="1">
        <f t="shared" si="2"/>
        <v>517.08556421843002</v>
      </c>
      <c r="Q62" s="70">
        <f t="shared" ref="Q62:AV62" si="3">Q61 - Q55 - Q56 - Q57 - Q58 - Q54</f>
        <v>1074.8105552840855</v>
      </c>
      <c r="R62" s="70">
        <f t="shared" si="3"/>
        <v>1007.4640889204676</v>
      </c>
      <c r="S62" s="70">
        <f t="shared" si="3"/>
        <v>5946.4322485332241</v>
      </c>
      <c r="T62" s="70">
        <f t="shared" si="3"/>
        <v>20649.051850843003</v>
      </c>
      <c r="U62" s="70">
        <f t="shared" si="3"/>
        <v>1452729.7329922419</v>
      </c>
      <c r="V62" s="70">
        <f t="shared" si="3"/>
        <v>0.74590468761507756</v>
      </c>
      <c r="W62" s="70">
        <f t="shared" si="3"/>
        <v>782405.20308420714</v>
      </c>
      <c r="X62" s="70">
        <f t="shared" si="3"/>
        <v>299.20781107454258</v>
      </c>
      <c r="Y62" s="70">
        <f t="shared" si="3"/>
        <v>791055.11108791502</v>
      </c>
      <c r="Z62" s="70">
        <f t="shared" si="3"/>
        <v>0</v>
      </c>
      <c r="AA62" s="70">
        <f t="shared" si="3"/>
        <v>176599.91819697633</v>
      </c>
      <c r="AB62" s="70">
        <f t="shared" si="3"/>
        <v>6206.7650269487194</v>
      </c>
      <c r="AC62" s="70">
        <f t="shared" si="3"/>
        <v>0</v>
      </c>
      <c r="AD62" s="70">
        <f t="shared" si="3"/>
        <v>461.63538381203676</v>
      </c>
      <c r="AE62" s="70">
        <f t="shared" si="3"/>
        <v>0</v>
      </c>
      <c r="AF62" s="70">
        <f t="shared" si="3"/>
        <v>558.92516713390762</v>
      </c>
      <c r="AG62" s="70">
        <f t="shared" si="3"/>
        <v>715939.5345608393</v>
      </c>
      <c r="AH62" s="70">
        <f t="shared" si="3"/>
        <v>79548.825879550277</v>
      </c>
      <c r="AI62" s="70">
        <f t="shared" si="3"/>
        <v>795488.3604400797</v>
      </c>
      <c r="AJ62" s="70">
        <f t="shared" si="3"/>
        <v>0</v>
      </c>
      <c r="AK62" s="70">
        <f t="shared" si="3"/>
        <v>11601.928736005459</v>
      </c>
      <c r="AL62" s="70">
        <f t="shared" si="3"/>
        <v>0</v>
      </c>
      <c r="AM62" s="70">
        <f t="shared" si="3"/>
        <v>2040119.8631509205</v>
      </c>
      <c r="AN62" s="70">
        <f t="shared" si="3"/>
        <v>0</v>
      </c>
      <c r="AO62" s="70">
        <f t="shared" si="3"/>
        <v>0</v>
      </c>
      <c r="AP62" s="70">
        <f t="shared" si="3"/>
        <v>0</v>
      </c>
      <c r="AQ62" s="70">
        <f t="shared" si="3"/>
        <v>0</v>
      </c>
      <c r="AR62" s="70">
        <f t="shared" si="3"/>
        <v>1216.265159106242</v>
      </c>
      <c r="AS62" s="70">
        <f t="shared" si="3"/>
        <v>0</v>
      </c>
      <c r="AT62" s="70">
        <f t="shared" si="3"/>
        <v>27248.862252124731</v>
      </c>
      <c r="AU62" s="70">
        <f t="shared" si="3"/>
        <v>21566.065758864475</v>
      </c>
      <c r="AV62" s="70">
        <f t="shared" si="3"/>
        <v>5682.7964932646391</v>
      </c>
      <c r="AW62" s="70">
        <f t="shared" ref="AW62:BP62" si="4">AW61 - AW55 - AW56 - AW57 - AW58 - AW54</f>
        <v>15684.215252115951</v>
      </c>
      <c r="AX62" s="70">
        <f t="shared" si="4"/>
        <v>0</v>
      </c>
      <c r="AY62" s="70">
        <f t="shared" si="4"/>
        <v>0</v>
      </c>
      <c r="AZ62" s="70">
        <f t="shared" si="4"/>
        <v>14166.039519736516</v>
      </c>
      <c r="BA62" s="70">
        <f t="shared" si="4"/>
        <v>0</v>
      </c>
      <c r="BB62" s="70">
        <f t="shared" si="4"/>
        <v>301.90986214907906</v>
      </c>
      <c r="BC62" s="70">
        <f t="shared" si="4"/>
        <v>0</v>
      </c>
      <c r="BD62" s="70">
        <f t="shared" si="4"/>
        <v>59.303726555592576</v>
      </c>
      <c r="BE62" s="70">
        <f t="shared" si="4"/>
        <v>754.77457379784892</v>
      </c>
      <c r="BF62" s="70">
        <f t="shared" si="4"/>
        <v>0</v>
      </c>
      <c r="BG62" s="70">
        <f t="shared" si="4"/>
        <v>5067.7722063923638</v>
      </c>
      <c r="BH62" s="70">
        <f t="shared" si="4"/>
        <v>0</v>
      </c>
      <c r="BI62" s="70">
        <f t="shared" si="4"/>
        <v>25487.698702115191</v>
      </c>
      <c r="BJ62" s="70">
        <f t="shared" si="4"/>
        <v>0</v>
      </c>
      <c r="BK62" s="70">
        <f t="shared" si="4"/>
        <v>10034.054611027432</v>
      </c>
      <c r="BL62" s="70">
        <f t="shared" si="4"/>
        <v>33415.355280410964</v>
      </c>
      <c r="BM62" s="70">
        <f t="shared" si="4"/>
        <v>0</v>
      </c>
      <c r="BN62" s="70">
        <f t="shared" si="4"/>
        <v>910508.51310481993</v>
      </c>
      <c r="BO62" s="70">
        <f t="shared" si="4"/>
        <v>2555006.336540747</v>
      </c>
      <c r="BP62" s="70">
        <f t="shared" si="4"/>
        <v>19059.814439151163</v>
      </c>
    </row>
    <row r="63" spans="1:68" x14ac:dyDescent="0.25">
      <c r="A63" s="35" t="s">
        <v>336</v>
      </c>
      <c r="B63" s="33">
        <f>+B3+B5+B8+B9+B11+B12+B14+B15+B16+B17+B18+B19+B20+B21+B22+B23+B24+B25+B26+B28+B30+B31+B33+B34+B35+B36+B37+B39+B40+B41+B42+B43+B44+B46+B47+B49+B50</f>
        <v>671908.85315899993</v>
      </c>
      <c r="C63" s="33">
        <f t="shared" ref="C63:L63" si="5">+C3+C5+C8+C9+C11+C12+C14+C15+C16+C17+C18+C19+C20+C21+C22+C23+C24+C25+C26+C28+C30+C31+C33+C34+C35+C36+C37+C39+C40+C41+C42+C43+C44+C46+C47+C49+C50</f>
        <v>0</v>
      </c>
      <c r="D63" s="33">
        <f t="shared" si="5"/>
        <v>671021.99143699999</v>
      </c>
      <c r="E63" s="33">
        <f t="shared" si="5"/>
        <v>18427.149654403303</v>
      </c>
      <c r="F63" s="33">
        <f t="shared" si="5"/>
        <v>18269.659725289999</v>
      </c>
      <c r="G63" s="33">
        <f t="shared" si="5"/>
        <v>22638.499047763995</v>
      </c>
      <c r="H63" s="33">
        <f t="shared" si="5"/>
        <v>1987310.1312411001</v>
      </c>
      <c r="I63" s="33">
        <f t="shared" si="5"/>
        <v>878.05007468899987</v>
      </c>
      <c r="J63" s="33">
        <f t="shared" si="5"/>
        <v>8352.0220495499998</v>
      </c>
      <c r="K63" s="33">
        <f t="shared" si="5"/>
        <v>0.69970619814299995</v>
      </c>
      <c r="L63" s="33">
        <f t="shared" si="5"/>
        <v>5280.5453011899981</v>
      </c>
      <c r="M63" s="33">
        <f>+M3+M5+M8+M9+M11+M12+M14+N15+M16+M17+M18+M19+M20+M21+M22+M23+M24+M25+M26+M28+M30+M31+M33+M34+M35+M36+M37+M39+M40+M41+M42+M43+M44+M46+M47+M49+M50</f>
        <v>11.784364999999999</v>
      </c>
      <c r="N63" s="33" t="e">
        <f>+N3+N5+N8+N9+N11+N12+N14+#REF!+N16+N17+N18+N19+N20+N21+N22+N23+N24+N25+N26+N28+N30+N31+N33+N34+N35+N36+N37+N39+N40+N41+N42+N43+N44+N46+N47+N49+N50</f>
        <v>#REF!</v>
      </c>
      <c r="Q63" s="36">
        <f t="shared" ref="Q63:BP63" si="6">+Q3+Q5+Q8+Q9+Q11+Q12+Q14+Q15+Q16+Q17+Q18+Q19+Q20+Q21+Q22+Q23+Q24+Q25+Q26+Q28+Q30+Q31+Q33+Q34+Q35+Q36+Q37+Q39+Q40+Q41+Q42+Q43+Q44+Q46+Q47+Q49+Q50</f>
        <v>937.01276644982772</v>
      </c>
      <c r="R63" s="36">
        <f t="shared" si="6"/>
        <v>878.04890536362882</v>
      </c>
      <c r="S63" s="36">
        <f t="shared" si="6"/>
        <v>5052.8899185111104</v>
      </c>
      <c r="T63" s="36">
        <f t="shared" si="6"/>
        <v>17531.875131947898</v>
      </c>
      <c r="U63" s="36">
        <f t="shared" si="6"/>
        <v>682907.19308429933</v>
      </c>
      <c r="V63" s="36">
        <f t="shared" si="6"/>
        <v>0.69970125969921648</v>
      </c>
      <c r="W63" s="36">
        <f t="shared" si="6"/>
        <v>671907.07231490442</v>
      </c>
      <c r="X63" s="36">
        <f t="shared" si="6"/>
        <v>264.27624971415861</v>
      </c>
      <c r="Y63" s="36">
        <f t="shared" si="6"/>
        <v>571219.61967921047</v>
      </c>
      <c r="Z63" s="36">
        <f t="shared" si="6"/>
        <v>0</v>
      </c>
      <c r="AA63" s="36">
        <f t="shared" si="6"/>
        <v>138534.45787031527</v>
      </c>
      <c r="AB63" s="36">
        <f t="shared" si="6"/>
        <v>5280.5342303816296</v>
      </c>
      <c r="AC63" s="36">
        <f t="shared" si="6"/>
        <v>0</v>
      </c>
      <c r="AD63" s="36">
        <f t="shared" si="6"/>
        <v>396.32709433148148</v>
      </c>
      <c r="AE63" s="36">
        <f t="shared" si="6"/>
        <v>0</v>
      </c>
      <c r="AF63" s="36">
        <f t="shared" si="6"/>
        <v>438.42371484808319</v>
      </c>
      <c r="AG63" s="36">
        <f t="shared" si="6"/>
        <v>603918.17851323425</v>
      </c>
      <c r="AH63" s="36">
        <f t="shared" si="6"/>
        <v>67102.010298924666</v>
      </c>
      <c r="AI63" s="36">
        <f t="shared" si="6"/>
        <v>671020.18881194317</v>
      </c>
      <c r="AJ63" s="36">
        <f t="shared" si="6"/>
        <v>0</v>
      </c>
      <c r="AK63" s="36">
        <f t="shared" si="6"/>
        <v>9983.594010847195</v>
      </c>
      <c r="AL63" s="36">
        <f t="shared" si="6"/>
        <v>0</v>
      </c>
      <c r="AM63" s="36">
        <f t="shared" si="6"/>
        <v>1578558.3267804508</v>
      </c>
      <c r="AN63" s="36">
        <f t="shared" si="6"/>
        <v>0</v>
      </c>
      <c r="AO63" s="36">
        <f t="shared" si="6"/>
        <v>0</v>
      </c>
      <c r="AP63" s="36">
        <f t="shared" si="6"/>
        <v>0</v>
      </c>
      <c r="AQ63" s="36">
        <f t="shared" si="6"/>
        <v>0</v>
      </c>
      <c r="AR63" s="36">
        <f t="shared" si="6"/>
        <v>1030.4068318431412</v>
      </c>
      <c r="AS63" s="36">
        <f t="shared" si="6"/>
        <v>0</v>
      </c>
      <c r="AT63" s="36">
        <f t="shared" si="6"/>
        <v>18428.032598597558</v>
      </c>
      <c r="AU63" s="36">
        <f t="shared" si="6"/>
        <v>18270.542764748097</v>
      </c>
      <c r="AV63" s="36">
        <f t="shared" si="6"/>
        <v>157.48983385332755</v>
      </c>
      <c r="AW63" s="36">
        <f t="shared" si="6"/>
        <v>13287.50140168631</v>
      </c>
      <c r="AX63" s="36">
        <f t="shared" si="6"/>
        <v>0</v>
      </c>
      <c r="AY63" s="36">
        <f t="shared" si="6"/>
        <v>0</v>
      </c>
      <c r="AZ63" s="36">
        <f t="shared" si="6"/>
        <v>12001.317994374374</v>
      </c>
      <c r="BA63" s="36">
        <f t="shared" si="6"/>
        <v>0</v>
      </c>
      <c r="BB63" s="36">
        <f t="shared" si="6"/>
        <v>255.77482625501835</v>
      </c>
      <c r="BC63" s="36">
        <f t="shared" si="6"/>
        <v>0</v>
      </c>
      <c r="BD63" s="36">
        <f t="shared" si="6"/>
        <v>50.241516239899312</v>
      </c>
      <c r="BE63" s="36">
        <f t="shared" si="6"/>
        <v>639.43704387400487</v>
      </c>
      <c r="BF63" s="36">
        <f t="shared" si="6"/>
        <v>0</v>
      </c>
      <c r="BG63" s="36">
        <f t="shared" si="6"/>
        <v>4293.362802944368</v>
      </c>
      <c r="BH63" s="36">
        <f t="shared" si="6"/>
        <v>0</v>
      </c>
      <c r="BI63" s="36">
        <f t="shared" si="6"/>
        <v>22638.399675672241</v>
      </c>
      <c r="BJ63" s="36">
        <f t="shared" si="6"/>
        <v>0</v>
      </c>
      <c r="BK63" s="36">
        <f t="shared" si="6"/>
        <v>8526.0096044424808</v>
      </c>
      <c r="BL63" s="36">
        <f t="shared" si="6"/>
        <v>27569.256237291655</v>
      </c>
      <c r="BM63" s="36">
        <f t="shared" si="6"/>
        <v>0</v>
      </c>
      <c r="BN63" s="36">
        <f t="shared" si="6"/>
        <v>708167.67555154709</v>
      </c>
      <c r="BO63" s="36">
        <f t="shared" si="6"/>
        <v>1987302.6892765507</v>
      </c>
      <c r="BP63" s="36">
        <f t="shared" si="6"/>
        <v>14704.543507682281</v>
      </c>
    </row>
    <row r="64" spans="1:68" x14ac:dyDescent="0.25">
      <c r="B64" s="33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4" sqref="H4"/>
    </sheetView>
  </sheetViews>
  <sheetFormatPr defaultRowHeight="15" x14ac:dyDescent="0.25"/>
  <cols>
    <col min="1" max="1" width="18.7109375" style="35" bestFit="1" customWidth="1"/>
    <col min="2" max="2" width="10" style="35" customWidth="1"/>
    <col min="3" max="16384" width="9.140625" style="35"/>
  </cols>
  <sheetData>
    <row r="1" spans="1:10" x14ac:dyDescent="0.25">
      <c r="B1" s="68" t="s">
        <v>464</v>
      </c>
      <c r="J1" s="68" t="s">
        <v>285</v>
      </c>
    </row>
    <row r="2" spans="1:10" x14ac:dyDescent="0.25">
      <c r="A2" s="35" t="s">
        <v>178</v>
      </c>
      <c r="B2" s="35" t="s">
        <v>59</v>
      </c>
      <c r="C2" s="35" t="s">
        <v>57</v>
      </c>
      <c r="D2" s="35" t="s">
        <v>60</v>
      </c>
      <c r="E2" s="35" t="s">
        <v>54</v>
      </c>
      <c r="F2" s="35" t="s">
        <v>53</v>
      </c>
      <c r="G2" s="35" t="s">
        <v>61</v>
      </c>
      <c r="H2" s="35" t="s">
        <v>62</v>
      </c>
      <c r="J2" s="35" t="s">
        <v>62</v>
      </c>
    </row>
    <row r="3" spans="1:10" x14ac:dyDescent="0.25">
      <c r="A3" s="35" t="s">
        <v>0</v>
      </c>
      <c r="B3" s="33">
        <f>'onroad RPD'!L3+'onroad RPV'!AE3</f>
        <v>341190.50166000001</v>
      </c>
      <c r="C3" s="33">
        <f>'onroad RPD'!BB3+'onroad RPV'!CP3</f>
        <v>1793.06920115</v>
      </c>
      <c r="D3" s="33">
        <f>'onroad RPD'!AW3+'onroad RPD'!BD3+'onroad RPD'!BE3+'onroad RPV'!CK3+'onroad RPV'!CR3+'onroad RPV'!CS3</f>
        <v>62639.664544232997</v>
      </c>
      <c r="E3" s="33">
        <f>F3+'onroad RPD'!BP3+'onroad RPV'!DC3</f>
        <v>4549.6844949218339</v>
      </c>
      <c r="F3" s="33">
        <f>'onroad RPD'!BL3+'onroad RPD'!BQ3+'onroad RPD'!BX3+'onroad RPD'!BY3+'onroad RPD'!CA3+'onroad RPV'!CZ3+'onroad RPV'!DD3+'onroad RPV'!DK3+'onroad RPV'!DL3+'onroad RPV'!DN3</f>
        <v>2742.1918385713343</v>
      </c>
      <c r="G3" s="33">
        <f>'onroad RPD'!CC3+'onroad RPV'!DP3</f>
        <v>272.46065934130002</v>
      </c>
      <c r="H3" s="33">
        <f>'onroad RPD'!CK3+'onroad RPP'!AA3+'onroad RPV'!DV3</f>
        <v>29830.526679690003</v>
      </c>
      <c r="J3" s="33">
        <f>'onroad_rfl RPD'!AA3+'onroad_rfl RPV'!AA3</f>
        <v>2397.5295013085001</v>
      </c>
    </row>
    <row r="4" spans="1:10" x14ac:dyDescent="0.25">
      <c r="A4" s="35" t="s">
        <v>2</v>
      </c>
      <c r="B4" s="33">
        <f>'onroad RPD'!L4+'onroad RPV'!AE4</f>
        <v>325472.58747000003</v>
      </c>
      <c r="C4" s="33">
        <f>'onroad RPD'!BB4+'onroad RPV'!CP4</f>
        <v>1637.6796212100001</v>
      </c>
      <c r="D4" s="33">
        <f>'onroad RPD'!AW4+'onroad RPD'!BD4+'onroad RPD'!BE4+'onroad RPV'!CK4+'onroad RPV'!CR4+'onroad RPV'!CS4</f>
        <v>53713.286164141093</v>
      </c>
      <c r="E4" s="33">
        <f>F4+'onroad RPD'!BP4+'onroad RPV'!DC4</f>
        <v>3822.17211257293</v>
      </c>
      <c r="F4" s="33">
        <f>'onroad RPD'!BL4+'onroad RPD'!BQ4+'onroad RPD'!BX4+'onroad RPD'!BY4+'onroad RPD'!CA4+'onroad RPV'!CZ4+'onroad RPV'!DD4+'onroad RPV'!DK4+'onroad RPV'!DL4+'onroad RPV'!DN4</f>
        <v>2221.7237654629303</v>
      </c>
      <c r="G4" s="33">
        <f>'onroad RPD'!CC4+'onroad RPV'!DP4</f>
        <v>243.06729488053</v>
      </c>
      <c r="H4" s="33">
        <f>'onroad RPD'!CK4+'onroad RPP'!AA4+'onroad RPV'!DV4</f>
        <v>37737.669952030003</v>
      </c>
      <c r="J4" s="33">
        <f>'onroad_rfl RPD'!AA4+'onroad_rfl RPV'!AA4</f>
        <v>1771.6119328648001</v>
      </c>
    </row>
    <row r="5" spans="1:10" x14ac:dyDescent="0.25">
      <c r="A5" s="35" t="s">
        <v>3</v>
      </c>
      <c r="B5" s="33">
        <f>'onroad RPD'!L5+'onroad RPV'!AE5</f>
        <v>179957.66462940001</v>
      </c>
      <c r="C5" s="33">
        <f>'onroad RPD'!BB5+'onroad RPV'!CP5</f>
        <v>920.23048312399999</v>
      </c>
      <c r="D5" s="33">
        <f>'onroad RPD'!AW5+'onroad RPD'!BD5+'onroad RPD'!BE5+'onroad RPV'!CK5+'onroad RPV'!CR5+'onroad RPV'!CS5</f>
        <v>38511.146665455708</v>
      </c>
      <c r="E5" s="33">
        <f>F5+'onroad RPD'!BP5+'onroad RPV'!DC5</f>
        <v>2458.5518655167516</v>
      </c>
      <c r="F5" s="33">
        <f>'onroad RPD'!BL5+'onroad RPD'!BQ5+'onroad RPD'!BX5+'onroad RPD'!BY5+'onroad RPD'!CA5+'onroad RPV'!CZ5+'onroad RPV'!DD5+'onroad RPV'!DK5+'onroad RPV'!DL5+'onroad RPV'!DN5</f>
        <v>1607.6257877555915</v>
      </c>
      <c r="G5" s="33">
        <f>'onroad RPD'!CC5+'onroad RPV'!DP5</f>
        <v>150.25215487847998</v>
      </c>
      <c r="H5" s="33">
        <f>'onroad RPD'!CK5+'onroad RPP'!AA5+'onroad RPV'!DV5</f>
        <v>15353.464048099999</v>
      </c>
      <c r="J5" s="33">
        <f>'onroad_rfl RPD'!AA5+'onroad_rfl RPV'!AA5</f>
        <v>1213.8787830250001</v>
      </c>
    </row>
    <row r="6" spans="1:10" x14ac:dyDescent="0.25">
      <c r="A6" s="35" t="s">
        <v>4</v>
      </c>
      <c r="B6" s="33">
        <f>'onroad RPD'!L6+'onroad RPV'!AE6</f>
        <v>887756.65851600002</v>
      </c>
      <c r="C6" s="33">
        <f>'onroad RPD'!BB6+'onroad RPV'!CP6</f>
        <v>13913.515409</v>
      </c>
      <c r="D6" s="33">
        <f>'onroad RPD'!AW6+'onroad RPD'!BD6+'onroad RPD'!BE6+'onroad RPV'!CK6+'onroad RPV'!CR6+'onroad RPV'!CS6</f>
        <v>246335.555127934</v>
      </c>
      <c r="E6" s="33">
        <f>F6+'onroad RPD'!BP6+'onroad RPV'!DC6</f>
        <v>25163.878111158403</v>
      </c>
      <c r="F6" s="33">
        <f>'onroad RPD'!BL6+'onroad RPD'!BQ6+'onroad RPD'!BX6+'onroad RPD'!BY6+'onroad RPD'!CA6+'onroad RPV'!CZ6+'onroad RPV'!DD6+'onroad RPV'!DK6+'onroad RPV'!DL6+'onroad RPV'!DN6</f>
        <v>11827.265913890404</v>
      </c>
      <c r="G6" s="33">
        <f>'onroad RPD'!CC6+'onroad RPV'!DP6</f>
        <v>2189.9398359436</v>
      </c>
      <c r="H6" s="33">
        <f>'onroad RPD'!CK6+'onroad RPP'!AA6+'onroad RPV'!DV6</f>
        <v>102014.42903170001</v>
      </c>
      <c r="J6" s="33">
        <f>'onroad_rfl RPD'!AA6+'onroad_rfl RPV'!AA6</f>
        <v>2303.0854999009002</v>
      </c>
    </row>
    <row r="7" spans="1:10" x14ac:dyDescent="0.25">
      <c r="A7" s="35" t="s">
        <v>5</v>
      </c>
      <c r="B7" s="33">
        <f>'onroad RPD'!L7+'onroad RPV'!AE7</f>
        <v>313767.03948799998</v>
      </c>
      <c r="C7" s="33">
        <f>'onroad RPD'!BB7+'onroad RPV'!CP7</f>
        <v>1272.8951440599999</v>
      </c>
      <c r="D7" s="33">
        <f>'onroad RPD'!AW7+'onroad RPD'!BD7+'onroad RPD'!BE7+'onroad RPV'!CK7+'onroad RPV'!CR7+'onroad RPV'!CS7</f>
        <v>41243.392994975999</v>
      </c>
      <c r="E7" s="33">
        <f>F7+'onroad RPD'!BP7+'onroad RPV'!DC7</f>
        <v>3302.7969688453818</v>
      </c>
      <c r="F7" s="33">
        <f>'onroad RPD'!BL7+'onroad RPD'!BQ7+'onroad RPD'!BX7+'onroad RPD'!BY7+'onroad RPD'!CA7+'onroad RPV'!CZ7+'onroad RPV'!DD7+'onroad RPV'!DK7+'onroad RPV'!DL7+'onroad RPV'!DN7</f>
        <v>2017.0172853510819</v>
      </c>
      <c r="G7" s="33">
        <f>'onroad RPD'!CC7+'onroad RPV'!DP7</f>
        <v>178.55629335499</v>
      </c>
      <c r="H7" s="33">
        <f>'onroad RPD'!CK7+'onroad RPP'!AA7+'onroad RPV'!DV7</f>
        <v>27686.30141208</v>
      </c>
      <c r="J7" s="33">
        <f>'onroad_rfl RPD'!AA7+'onroad_rfl RPV'!AA7</f>
        <v>1474.0133648956999</v>
      </c>
    </row>
    <row r="8" spans="1:10" x14ac:dyDescent="0.25">
      <c r="A8" s="35" t="s">
        <v>6</v>
      </c>
      <c r="B8" s="33">
        <f>'onroad RPD'!L8+'onroad RPV'!AE8</f>
        <v>156770.4725994</v>
      </c>
      <c r="C8" s="33">
        <f>'onroad RPD'!BB8+'onroad RPV'!CP8</f>
        <v>798.84789007500001</v>
      </c>
      <c r="D8" s="33">
        <f>'onroad RPD'!AW8+'onroad RPD'!BD8+'onroad RPD'!BE8+'onroad RPV'!CK8+'onroad RPV'!CR8+'onroad RPV'!CS8</f>
        <v>16843.9251384497</v>
      </c>
      <c r="E8" s="33">
        <f>F8+'onroad RPD'!BP8+'onroad RPV'!DC8</f>
        <v>1529.3671824704488</v>
      </c>
      <c r="F8" s="33">
        <f>'onroad RPD'!BL8+'onroad RPD'!BQ8+'onroad RPD'!BX8+'onroad RPD'!BY8+'onroad RPD'!CA8+'onroad RPV'!CZ8+'onroad RPV'!DD8+'onroad RPV'!DK8+'onroad RPV'!DL8+'onroad RPV'!DN8</f>
        <v>929.16864626944891</v>
      </c>
      <c r="G8" s="33">
        <f>'onroad RPD'!CC8+'onroad RPV'!DP8</f>
        <v>99.873314793289993</v>
      </c>
      <c r="H8" s="33">
        <f>'onroad RPD'!CK8+'onroad RPP'!AA8+'onroad RPV'!DV8</f>
        <v>11074.148378440001</v>
      </c>
      <c r="J8" s="33">
        <f>'onroad_rfl RPD'!AA8+'onroad_rfl RPV'!AA8</f>
        <v>239.70593185979999</v>
      </c>
    </row>
    <row r="9" spans="1:10" x14ac:dyDescent="0.25">
      <c r="A9" s="35" t="s">
        <v>7</v>
      </c>
      <c r="B9" s="33">
        <f>'onroad RPD'!L9+'onroad RPV'!AE9</f>
        <v>50627.783409600001</v>
      </c>
      <c r="C9" s="33">
        <f>'onroad RPD'!BB9+'onroad RPV'!CP9</f>
        <v>243.319133268</v>
      </c>
      <c r="D9" s="33">
        <f>'onroad RPD'!AW9+'onroad RPD'!BD9+'onroad RPD'!BE9+'onroad RPV'!CK9+'onroad RPV'!CR9+'onroad RPV'!CS9</f>
        <v>6493.3204990039003</v>
      </c>
      <c r="E9" s="33">
        <f>F9+'onroad RPD'!BP9+'onroad RPV'!DC9</f>
        <v>435.25213275332095</v>
      </c>
      <c r="F9" s="33">
        <f>'onroad RPD'!BL9+'onroad RPD'!BQ9+'onroad RPD'!BX9+'onroad RPD'!BY9+'onroad RPD'!CA9+'onroad RPV'!CZ9+'onroad RPV'!DD9+'onroad RPV'!DK9+'onroad RPV'!DL9+'onroad RPV'!DN9</f>
        <v>279.807274815271</v>
      </c>
      <c r="G9" s="33">
        <f>'onroad RPD'!CC9+'onroad RPV'!DP9</f>
        <v>31.828489268990001</v>
      </c>
      <c r="H9" s="33">
        <f>'onroad RPD'!CK9+'onroad RPP'!AA9+'onroad RPV'!DV9</f>
        <v>4063.2816790039997</v>
      </c>
      <c r="J9" s="33">
        <f>'onroad_rfl RPD'!AA9+'onroad_rfl RPV'!AA9</f>
        <v>97.796729380329992</v>
      </c>
    </row>
    <row r="10" spans="1:10" x14ac:dyDescent="0.25">
      <c r="A10" s="35" t="s">
        <v>8</v>
      </c>
      <c r="B10" s="33">
        <f>'onroad RPD'!L10+'onroad RPV'!AE10</f>
        <v>19227.941355070001</v>
      </c>
      <c r="C10" s="33">
        <f>'onroad RPD'!BB10+'onroad RPV'!CP10</f>
        <v>112.462091876</v>
      </c>
      <c r="D10" s="33">
        <f>'onroad RPD'!AW10+'onroad RPD'!BD10+'onroad RPD'!BE10+'onroad RPV'!CK10+'onroad RPV'!CR10+'onroad RPV'!CS10</f>
        <v>2138.6796089927502</v>
      </c>
      <c r="E10" s="33">
        <f>F10+'onroad RPD'!BP10+'onroad RPV'!DC10</f>
        <v>291.17562432334404</v>
      </c>
      <c r="F10" s="33">
        <f>'onroad RPD'!BL10+'onroad RPD'!BQ10+'onroad RPD'!BX10+'onroad RPD'!BY10+'onroad RPD'!CA10+'onroad RPV'!CZ10+'onroad RPV'!DD10+'onroad RPV'!DK10+'onroad RPV'!DL10+'onroad RPV'!DN10</f>
        <v>146.22173210526705</v>
      </c>
      <c r="G10" s="33">
        <f>'onroad RPD'!CC10+'onroad RPV'!DP10</f>
        <v>15.619346095108</v>
      </c>
      <c r="H10" s="33">
        <f>'onroad RPD'!CK10+'onroad RPP'!AA10+'onroad RPV'!DV10</f>
        <v>1179.266934541</v>
      </c>
      <c r="J10" s="33">
        <f>'onroad_rfl RPD'!AA10+'onroad_rfl RPV'!AA10</f>
        <v>31.554188186265002</v>
      </c>
    </row>
    <row r="11" spans="1:10" x14ac:dyDescent="0.25">
      <c r="A11" s="35" t="s">
        <v>9</v>
      </c>
      <c r="B11" s="33">
        <f>'onroad RPD'!L11+'onroad RPV'!AE11</f>
        <v>1044442.0221149999</v>
      </c>
      <c r="C11" s="33">
        <f>'onroad RPD'!BB11+'onroad RPV'!CP11</f>
        <v>5216.5970385299997</v>
      </c>
      <c r="D11" s="33">
        <f>'onroad RPD'!AW11+'onroad RPD'!BD11+'onroad RPD'!BE11+'onroad RPV'!CK11+'onroad RPV'!CR11+'onroad RPV'!CS11</f>
        <v>136703.32605618998</v>
      </c>
      <c r="E11" s="33">
        <f>F11+'onroad RPD'!BP11+'onroad RPV'!DC11</f>
        <v>12533.26482442501</v>
      </c>
      <c r="F11" s="33">
        <f>'onroad RPD'!BL11+'onroad RPD'!BQ11+'onroad RPD'!BX11+'onroad RPD'!BY11+'onroad RPD'!CA11+'onroad RPV'!CZ11+'onroad RPV'!DD11+'onroad RPV'!DK11+'onroad RPV'!DL11+'onroad RPV'!DN11</f>
        <v>6501.7956608147115</v>
      </c>
      <c r="G11" s="33">
        <f>'onroad RPD'!CC11+'onroad RPV'!DP11</f>
        <v>760.17869840809999</v>
      </c>
      <c r="H11" s="33">
        <f>'onroad RPD'!CK11+'onroad RPP'!AA11+'onroad RPV'!DV11</f>
        <v>92381.022828799993</v>
      </c>
      <c r="J11" s="33">
        <f>'onroad_rfl RPD'!AA11+'onroad_rfl RPV'!AA11</f>
        <v>5038.2045368449999</v>
      </c>
    </row>
    <row r="12" spans="1:10" x14ac:dyDescent="0.25">
      <c r="A12" s="35" t="s">
        <v>10</v>
      </c>
      <c r="B12" s="33">
        <f>'onroad RPD'!L12+'onroad RPV'!AE12</f>
        <v>652310.88</v>
      </c>
      <c r="C12" s="33">
        <f>'onroad RPD'!BB12+'onroad RPV'!CP12</f>
        <v>3144.5402221600002</v>
      </c>
      <c r="D12" s="33">
        <f>'onroad RPD'!AW12+'onroad RPD'!BD12+'onroad RPD'!BE12+'onroad RPV'!CK12+'onroad RPV'!CR12+'onroad RPV'!CS12</f>
        <v>111462.87726806299</v>
      </c>
      <c r="E12" s="33">
        <f>F12+'onroad RPD'!BP12+'onroad RPV'!DC12</f>
        <v>7876.6547602082946</v>
      </c>
      <c r="F12" s="33">
        <f>'onroad RPD'!BL12+'onroad RPD'!BQ12+'onroad RPD'!BX12+'onroad RPD'!BY12+'onroad RPD'!CA12+'onroad RPV'!CZ12+'onroad RPV'!DD12+'onroad RPV'!DK12+'onroad RPV'!DL12+'onroad RPV'!DN12</f>
        <v>4961.7569209998956</v>
      </c>
      <c r="G12" s="33">
        <f>'onroad RPD'!CC12+'onroad RPV'!DP12</f>
        <v>458.61562589510004</v>
      </c>
      <c r="H12" s="33">
        <f>'onroad RPD'!CK12+'onroad RPP'!AA12+'onroad RPV'!DV12</f>
        <v>55512.336130199998</v>
      </c>
      <c r="J12" s="33">
        <f>'onroad_rfl RPD'!AA12+'onroad_rfl RPV'!AA12</f>
        <v>4050.7728666179996</v>
      </c>
    </row>
    <row r="13" spans="1:10" x14ac:dyDescent="0.25">
      <c r="A13" s="35" t="s">
        <v>12</v>
      </c>
      <c r="B13" s="33">
        <f>'onroad RPD'!L13+'onroad RPV'!AE13</f>
        <v>138577.0615258</v>
      </c>
      <c r="C13" s="33">
        <f>'onroad RPD'!BB13+'onroad RPV'!CP13</f>
        <v>514.54665234399999</v>
      </c>
      <c r="D13" s="33">
        <f>'onroad RPD'!AW13+'onroad RPD'!BD13+'onroad RPD'!BE13+'onroad RPV'!CK13+'onroad RPV'!CR13+'onroad RPV'!CS13</f>
        <v>24678.225563670901</v>
      </c>
      <c r="E13" s="33">
        <f>F13+'onroad RPD'!BP13+'onroad RPV'!DC13</f>
        <v>1380.803590419185</v>
      </c>
      <c r="F13" s="33">
        <f>'onroad RPD'!BL13+'onroad RPD'!BQ13+'onroad RPD'!BX13+'onroad RPD'!BY13+'onroad RPD'!CA13+'onroad RPV'!CZ13+'onroad RPV'!DD13+'onroad RPV'!DK13+'onroad RPV'!DL13+'onroad RPV'!DN13</f>
        <v>973.59338940698512</v>
      </c>
      <c r="G13" s="33">
        <f>'onroad RPD'!CC13+'onroad RPV'!DP13</f>
        <v>73.720916272970001</v>
      </c>
      <c r="H13" s="33">
        <f>'onroad RPD'!CK13+'onroad RPP'!AA13+'onroad RPV'!DV13</f>
        <v>14099.1337215</v>
      </c>
      <c r="J13" s="33">
        <f>'onroad_rfl RPD'!AA13+'onroad_rfl RPV'!AA13</f>
        <v>837.61702985650004</v>
      </c>
    </row>
    <row r="14" spans="1:10" x14ac:dyDescent="0.25">
      <c r="A14" s="35" t="s">
        <v>13</v>
      </c>
      <c r="B14" s="33">
        <f>'onroad RPD'!L14+'onroad RPV'!AE14</f>
        <v>523328.83657699998</v>
      </c>
      <c r="C14" s="33">
        <f>'onroad RPD'!BB14+'onroad RPV'!CP14</f>
        <v>2678.7409029</v>
      </c>
      <c r="D14" s="33">
        <f>'onroad RPD'!AW14+'onroad RPD'!BD14+'onroad RPD'!BE14+'onroad RPV'!CK14+'onroad RPV'!CR14+'onroad RPV'!CS14</f>
        <v>73043.414137705986</v>
      </c>
      <c r="E14" s="33">
        <f>F14+'onroad RPD'!BP14+'onroad RPV'!DC14</f>
        <v>7422.2805485703702</v>
      </c>
      <c r="F14" s="33">
        <f>'onroad RPD'!BL14+'onroad RPD'!BQ14+'onroad RPD'!BX14+'onroad RPD'!BY14+'onroad RPD'!CA14+'onroad RPV'!CZ14+'onroad RPV'!DD14+'onroad RPV'!DK14+'onroad RPV'!DL14+'onroad RPV'!DN14</f>
        <v>4135.6424285558705</v>
      </c>
      <c r="G14" s="33">
        <f>'onroad RPD'!CC14+'onroad RPV'!DP14</f>
        <v>421.81796975140003</v>
      </c>
      <c r="H14" s="33">
        <f>'onroad RPD'!CK14+'onroad RPP'!AA14+'onroad RPV'!DV14</f>
        <v>34467.593787730002</v>
      </c>
      <c r="J14" s="33">
        <f>'onroad_rfl RPD'!AA14+'onroad_rfl RPV'!AA14</f>
        <v>2144.6110622542001</v>
      </c>
    </row>
    <row r="15" spans="1:10" x14ac:dyDescent="0.25">
      <c r="A15" s="35" t="s">
        <v>14</v>
      </c>
      <c r="B15" s="33">
        <f>'onroad RPD'!L15+'onroad RPV'!AE15</f>
        <v>441227.43958999997</v>
      </c>
      <c r="C15" s="33">
        <f>'onroad RPD'!BB15+'onroad RPV'!CP15</f>
        <v>2105.1864160700002</v>
      </c>
      <c r="D15" s="33">
        <f>'onroad RPD'!AW15+'onroad RPD'!BD15+'onroad RPD'!BE15+'onroad RPV'!CK15+'onroad RPV'!CR15+'onroad RPV'!CS15</f>
        <v>67978.124246578998</v>
      </c>
      <c r="E15" s="33">
        <f>F15+'onroad RPD'!BP15+'onroad RPV'!DC15</f>
        <v>5610.4054477314157</v>
      </c>
      <c r="F15" s="33">
        <f>'onroad RPD'!BL15+'onroad RPD'!BQ15+'onroad RPD'!BX15+'onroad RPD'!BY15+'onroad RPD'!CA15+'onroad RPV'!CZ15+'onroad RPV'!DD15+'onroad RPV'!DK15+'onroad RPV'!DL15+'onroad RPV'!DN15</f>
        <v>3375.8782195249159</v>
      </c>
      <c r="G15" s="33">
        <f>'onroad RPD'!CC15+'onroad RPV'!DP15</f>
        <v>310.0558505281</v>
      </c>
      <c r="H15" s="33">
        <f>'onroad RPD'!CK15+'onroad RPP'!AA15+'onroad RPV'!DV15</f>
        <v>32763.244295609999</v>
      </c>
      <c r="J15" s="33">
        <f>'onroad_rfl RPD'!AA15+'onroad_rfl RPV'!AA15</f>
        <v>2453.556242866</v>
      </c>
    </row>
    <row r="16" spans="1:10" x14ac:dyDescent="0.25">
      <c r="A16" s="35" t="s">
        <v>15</v>
      </c>
      <c r="B16" s="33">
        <f>'onroad RPD'!L16+'onroad RPV'!AE16</f>
        <v>216824.3014195</v>
      </c>
      <c r="C16" s="33">
        <f>'onroad RPD'!BB16+'onroad RPV'!CP16</f>
        <v>878.27401821199999</v>
      </c>
      <c r="D16" s="33">
        <f>'onroad RPD'!AW16+'onroad RPD'!BD16+'onroad RPD'!BE16+'onroad RPV'!CK16+'onroad RPV'!CR16+'onroad RPV'!CS16</f>
        <v>29859.882900410503</v>
      </c>
      <c r="E16" s="33">
        <f>F16+'onroad RPD'!BP16+'onroad RPV'!DC16</f>
        <v>1859.9774129829457</v>
      </c>
      <c r="F16" s="33">
        <f>'onroad RPD'!BL16+'onroad RPD'!BQ16+'onroad RPD'!BX16+'onroad RPD'!BY16+'onroad RPD'!CA16+'onroad RPV'!CZ16+'onroad RPV'!DD16+'onroad RPV'!DK16+'onroad RPV'!DL16+'onroad RPV'!DN16</f>
        <v>1304.2719729418454</v>
      </c>
      <c r="G16" s="33">
        <f>'onroad RPD'!CC16+'onroad RPV'!DP16</f>
        <v>122.33148715261001</v>
      </c>
      <c r="H16" s="33">
        <f>'onroad RPD'!CK16+'onroad RPP'!AA16+'onroad RPV'!DV16</f>
        <v>17095.316877900001</v>
      </c>
      <c r="J16" s="33">
        <f>'onroad_rfl RPD'!AA16+'onroad_rfl RPV'!AA16</f>
        <v>959.68651940140001</v>
      </c>
    </row>
    <row r="17" spans="1:10" x14ac:dyDescent="0.25">
      <c r="A17" s="35" t="s">
        <v>16</v>
      </c>
      <c r="B17" s="33">
        <f>'onroad RPD'!L17+'onroad RPV'!AE17</f>
        <v>176183.0183393</v>
      </c>
      <c r="C17" s="33">
        <f>'onroad RPD'!BB17+'onroad RPV'!CP17</f>
        <v>829.03341389800005</v>
      </c>
      <c r="D17" s="33">
        <f>'onroad RPD'!AW17+'onroad RPD'!BD17+'onroad RPD'!BE17+'onroad RPV'!CK17+'onroad RPV'!CR17+'onroad RPV'!CS17</f>
        <v>27740.235356017605</v>
      </c>
      <c r="E17" s="33">
        <f>F17+'onroad RPD'!BP17+'onroad RPV'!DC17</f>
        <v>2073.2320798818823</v>
      </c>
      <c r="F17" s="33">
        <f>'onroad RPD'!BL17+'onroad RPD'!BQ17+'onroad RPD'!BX17+'onroad RPD'!BY17+'onroad RPD'!CA17+'onroad RPV'!CZ17+'onroad RPV'!DD17+'onroad RPV'!DK17+'onroad RPV'!DL17+'onroad RPV'!DN17</f>
        <v>1294.1403668674022</v>
      </c>
      <c r="G17" s="33">
        <f>'onroad RPD'!CC17+'onroad RPV'!DP17</f>
        <v>123.57849853965999</v>
      </c>
      <c r="H17" s="33">
        <f>'onroad RPD'!CK17+'onroad RPP'!AA17+'onroad RPV'!DV17</f>
        <v>14955.2329969</v>
      </c>
      <c r="J17" s="33">
        <f>'onroad_rfl RPD'!AA17+'onroad_rfl RPV'!AA17</f>
        <v>1003.6885730435</v>
      </c>
    </row>
    <row r="18" spans="1:10" x14ac:dyDescent="0.25">
      <c r="A18" s="35" t="s">
        <v>17</v>
      </c>
      <c r="B18" s="33">
        <f>'onroad RPD'!L18+'onroad RPV'!AE18</f>
        <v>279706.657343</v>
      </c>
      <c r="C18" s="33">
        <f>'onroad RPD'!BB18+'onroad RPV'!CP18</f>
        <v>1393.8544671699999</v>
      </c>
      <c r="D18" s="33">
        <f>'onroad RPD'!AW18+'onroad RPD'!BD18+'onroad RPD'!BE18+'onroad RPV'!CK18+'onroad RPV'!CR18+'onroad RPV'!CS18</f>
        <v>50608.809693012998</v>
      </c>
      <c r="E18" s="33">
        <f>F18+'onroad RPD'!BP18+'onroad RPV'!DC18</f>
        <v>3140.0682364352829</v>
      </c>
      <c r="F18" s="33">
        <f>'onroad RPD'!BL18+'onroad RPD'!BQ18+'onroad RPD'!BX18+'onroad RPD'!BY18+'onroad RPD'!CA18+'onroad RPV'!CZ18+'onroad RPV'!DD18+'onroad RPV'!DK18+'onroad RPV'!DL18+'onroad RPV'!DN18</f>
        <v>2065.3106238396831</v>
      </c>
      <c r="G18" s="33">
        <f>'onroad RPD'!CC18+'onroad RPV'!DP18</f>
        <v>199.98759917728</v>
      </c>
      <c r="H18" s="33">
        <f>'onroad RPD'!CK18+'onroad RPP'!AA18+'onroad RPV'!DV18</f>
        <v>21659.26348496</v>
      </c>
      <c r="J18" s="33">
        <f>'onroad_rfl RPD'!AA18+'onroad_rfl RPV'!AA18</f>
        <v>1411.3075826805</v>
      </c>
    </row>
    <row r="19" spans="1:10" x14ac:dyDescent="0.25">
      <c r="A19" s="35" t="s">
        <v>18</v>
      </c>
      <c r="B19" s="33">
        <f>'onroad RPD'!L19+'onroad RPV'!AE19</f>
        <v>263938.2106399</v>
      </c>
      <c r="C19" s="33">
        <f>'onroad RPD'!BB19+'onroad RPV'!CP19</f>
        <v>1284.6655486499999</v>
      </c>
      <c r="D19" s="33">
        <f>'onroad RPD'!AW19+'onroad RPD'!BD19+'onroad RPD'!BE19+'onroad RPV'!CK19+'onroad RPV'!CR19+'onroad RPV'!CS19</f>
        <v>47546.729082733</v>
      </c>
      <c r="E19" s="33">
        <f>F19+'onroad RPD'!BP19+'onroad RPV'!DC19</f>
        <v>3218.2665083283832</v>
      </c>
      <c r="F19" s="33">
        <f>'onroad RPD'!BL19+'onroad RPD'!BQ19+'onroad RPD'!BX19+'onroad RPD'!BY19+'onroad RPD'!CA19+'onroad RPV'!CZ19+'onroad RPV'!DD19+'onroad RPV'!DK19+'onroad RPV'!DL19+'onroad RPV'!DN19</f>
        <v>1944.638028136083</v>
      </c>
      <c r="G19" s="33">
        <f>'onroad RPD'!CC19+'onroad RPV'!DP19</f>
        <v>194.99809528275</v>
      </c>
      <c r="H19" s="33">
        <f>'onroad RPD'!CK19+'onroad RPP'!AA19+'onroad RPV'!DV19</f>
        <v>26360.1926724</v>
      </c>
      <c r="J19" s="33">
        <f>'onroad_rfl RPD'!AA19+'onroad_rfl RPV'!AA19</f>
        <v>1643.7716984424999</v>
      </c>
    </row>
    <row r="20" spans="1:10" x14ac:dyDescent="0.25">
      <c r="A20" s="35" t="s">
        <v>19</v>
      </c>
      <c r="B20" s="33">
        <f>'onroad RPD'!L20+'onroad RPV'!AE20</f>
        <v>76412.928308300005</v>
      </c>
      <c r="C20" s="33">
        <f>'onroad RPD'!BB20+'onroad RPV'!CP20</f>
        <v>385.44721535000002</v>
      </c>
      <c r="D20" s="33">
        <f>'onroad RPD'!AW20+'onroad RPD'!BD20+'onroad RPD'!BE20+'onroad RPV'!CK20+'onroad RPV'!CR20+'onroad RPV'!CS20</f>
        <v>12658.183733464</v>
      </c>
      <c r="E20" s="33">
        <f>F20+'onroad RPD'!BP20+'onroad RPV'!DC20</f>
        <v>916.5321359529521</v>
      </c>
      <c r="F20" s="33">
        <f>'onroad RPD'!BL20+'onroad RPD'!BQ20+'onroad RPD'!BX20+'onroad RPD'!BY20+'onroad RPD'!CA20+'onroad RPV'!CZ20+'onroad RPV'!DD20+'onroad RPV'!DK20+'onroad RPV'!DL20+'onroad RPV'!DN20</f>
        <v>623.76324332544209</v>
      </c>
      <c r="G20" s="33">
        <f>'onroad RPD'!CC20+'onroad RPV'!DP20</f>
        <v>53.37570948498</v>
      </c>
      <c r="H20" s="33">
        <f>'onroad RPD'!CK20+'onroad RPP'!AA20+'onroad RPV'!DV20</f>
        <v>6141.287677798</v>
      </c>
      <c r="J20" s="33">
        <f>'onroad_rfl RPD'!AA20+'onroad_rfl RPV'!AA20</f>
        <v>219.45617183510001</v>
      </c>
    </row>
    <row r="21" spans="1:10" x14ac:dyDescent="0.25">
      <c r="A21" s="35" t="s">
        <v>20</v>
      </c>
      <c r="B21" s="33">
        <f>'onroad RPD'!L21+'onroad RPV'!AE21</f>
        <v>269286.69665900001</v>
      </c>
      <c r="C21" s="33">
        <f>'onroad RPD'!BB21+'onroad RPV'!CP21</f>
        <v>1514.73085038</v>
      </c>
      <c r="D21" s="33">
        <f>'onroad RPD'!AW21+'onroad RPD'!BD21+'onroad RPD'!BE21+'onroad RPV'!CK21+'onroad RPV'!CR21+'onroad RPV'!CS21</f>
        <v>36130.534724940801</v>
      </c>
      <c r="E21" s="33">
        <f>F21+'onroad RPD'!BP21+'onroad RPV'!DC21</f>
        <v>3138.8857991891791</v>
      </c>
      <c r="F21" s="33">
        <f>'onroad RPD'!BL21+'onroad RPD'!BQ21+'onroad RPD'!BX21+'onroad RPD'!BY21+'onroad RPD'!CA21+'onroad RPV'!CZ21+'onroad RPV'!DD21+'onroad RPV'!DK21+'onroad RPV'!DL21+'onroad RPV'!DN21</f>
        <v>1891.572450259179</v>
      </c>
      <c r="G21" s="33">
        <f>'onroad RPD'!CC21+'onroad RPV'!DP21</f>
        <v>204.75203138166</v>
      </c>
      <c r="H21" s="33">
        <f>'onroad RPD'!CK21+'onroad RPP'!AA21+'onroad RPV'!DV21</f>
        <v>19431.806530059999</v>
      </c>
      <c r="J21" s="33">
        <f>'onroad_rfl RPD'!AA21+'onroad_rfl RPV'!AA21</f>
        <v>633.5686885371</v>
      </c>
    </row>
    <row r="22" spans="1:10" x14ac:dyDescent="0.25">
      <c r="A22" s="35" t="s">
        <v>129</v>
      </c>
      <c r="B22" s="33">
        <f>'onroad RPD'!L22+'onroad RPV'!AE22</f>
        <v>261000.34435</v>
      </c>
      <c r="C22" s="33">
        <f>'onroad RPD'!BB22+'onroad RPV'!CP22</f>
        <v>1318.2327298499999</v>
      </c>
      <c r="D22" s="33">
        <f>'onroad RPD'!AW22+'onroad RPD'!BD22+'onroad RPD'!BE22+'onroad RPV'!CK22+'onroad RPV'!CR22+'onroad RPV'!CS22</f>
        <v>28416.017779228005</v>
      </c>
      <c r="E22" s="33">
        <f>F22+'onroad RPD'!BP22+'onroad RPV'!DC22</f>
        <v>3327.6654130133361</v>
      </c>
      <c r="F22" s="33">
        <f>'onroad RPD'!BL22+'onroad RPD'!BQ22+'onroad RPD'!BX22+'onroad RPD'!BY22+'onroad RPD'!CA22+'onroad RPV'!CZ22+'onroad RPV'!DD22+'onroad RPV'!DK22+'onroad RPV'!DL22+'onroad RPV'!DN22</f>
        <v>1872.6874585669361</v>
      </c>
      <c r="G22" s="33">
        <f>'onroad RPD'!CC22+'onroad RPV'!DP22</f>
        <v>187.91738592409999</v>
      </c>
      <c r="H22" s="33">
        <f>'onroad RPD'!CK22+'onroad RPP'!AA22+'onroad RPV'!DV22</f>
        <v>16997.04172786</v>
      </c>
      <c r="J22" s="33">
        <f>'onroad_rfl RPD'!AA22+'onroad_rfl RPV'!AA22</f>
        <v>394.77818400379999</v>
      </c>
    </row>
    <row r="23" spans="1:10" x14ac:dyDescent="0.25">
      <c r="A23" s="35" t="s">
        <v>22</v>
      </c>
      <c r="B23" s="33">
        <f>'onroad RPD'!L23+'onroad RPV'!AE23</f>
        <v>696132.64095699997</v>
      </c>
      <c r="C23" s="33">
        <f>'onroad RPD'!BB23+'onroad RPV'!CP23</f>
        <v>2901.4251057500001</v>
      </c>
      <c r="D23" s="33">
        <f>'onroad RPD'!AW23+'onroad RPD'!BD23+'onroad RPD'!BE23+'onroad RPV'!CK23+'onroad RPV'!CR23+'onroad RPV'!CS23</f>
        <v>88402.500060325008</v>
      </c>
      <c r="E23" s="33">
        <f>F23+'onroad RPD'!BP23+'onroad RPV'!DC23</f>
        <v>6924.9557112718812</v>
      </c>
      <c r="F23" s="33">
        <f>'onroad RPD'!BL23+'onroad RPD'!BQ23+'onroad RPD'!BX23+'onroad RPD'!BY23+'onroad RPD'!CA23+'onroad RPV'!CZ23+'onroad RPV'!DD23+'onroad RPV'!DK23+'onroad RPV'!DL23+'onroad RPV'!DN23</f>
        <v>4446.6137213403817</v>
      </c>
      <c r="G23" s="33">
        <f>'onroad RPD'!CC23+'onroad RPV'!DP23</f>
        <v>376.1835696668</v>
      </c>
      <c r="H23" s="33">
        <f>'onroad RPD'!CK23+'onroad RPP'!AA23+'onroad RPV'!DV23</f>
        <v>50807.868646219998</v>
      </c>
      <c r="J23" s="33">
        <f>'onroad_rfl RPD'!AA23+'onroad_rfl RPV'!AA23</f>
        <v>3838.9732590009999</v>
      </c>
    </row>
    <row r="24" spans="1:10" x14ac:dyDescent="0.25">
      <c r="A24" s="35" t="s">
        <v>23</v>
      </c>
      <c r="B24" s="33">
        <f>'onroad RPD'!L24+'onroad RPV'!AE24</f>
        <v>394392.23831699998</v>
      </c>
      <c r="C24" s="33">
        <f>'onroad RPD'!BB24+'onroad RPV'!CP24</f>
        <v>1590.30498784</v>
      </c>
      <c r="D24" s="33">
        <f>'onroad RPD'!AW24+'onroad RPD'!BD24+'onroad RPD'!BE24+'onroad RPV'!CK24+'onroad RPV'!CR24+'onroad RPV'!CS24</f>
        <v>52761.656090511991</v>
      </c>
      <c r="E24" s="33">
        <f>F24+'onroad RPD'!BP24+'onroad RPV'!DC24</f>
        <v>4829.6785039592705</v>
      </c>
      <c r="F24" s="33">
        <f>'onroad RPD'!BL24+'onroad RPD'!BQ24+'onroad RPD'!BX24+'onroad RPD'!BY24+'onroad RPD'!CA24+'onroad RPV'!CZ24+'onroad RPV'!DD24+'onroad RPV'!DK24+'onroad RPV'!DL24+'onroad RPV'!DN24</f>
        <v>3125.6800587969706</v>
      </c>
      <c r="G24" s="33">
        <f>'onroad RPD'!CC24+'onroad RPV'!DP24</f>
        <v>233.22667268559999</v>
      </c>
      <c r="H24" s="33">
        <f>'onroad RPD'!CK24+'onroad RPP'!AA24+'onroad RPV'!DV24</f>
        <v>31008.689828639999</v>
      </c>
      <c r="J24" s="33">
        <f>'onroad_rfl RPD'!AA24+'onroad_rfl RPV'!AA24</f>
        <v>2070.4953124619997</v>
      </c>
    </row>
    <row r="25" spans="1:10" x14ac:dyDescent="0.25">
      <c r="A25" s="35" t="s">
        <v>24</v>
      </c>
      <c r="B25" s="33">
        <f>'onroad RPD'!L25+'onroad RPV'!AE25</f>
        <v>184362.0210069</v>
      </c>
      <c r="C25" s="33">
        <f>'onroad RPD'!BB25+'onroad RPV'!CP25</f>
        <v>1073.29515429</v>
      </c>
      <c r="D25" s="33">
        <f>'onroad RPD'!AW25+'onroad RPD'!BD25+'onroad RPD'!BE25+'onroad RPV'!CK25+'onroad RPV'!CR25+'onroad RPV'!CS25</f>
        <v>34272.791874599003</v>
      </c>
      <c r="E25" s="33">
        <f>F25+'onroad RPD'!BP25+'onroad RPV'!DC25</f>
        <v>2462.1342436038044</v>
      </c>
      <c r="F25" s="33">
        <f>'onroad RPD'!BL25+'onroad RPD'!BQ25+'onroad RPD'!BX25+'onroad RPD'!BY25+'onroad RPD'!CA25+'onroad RPV'!CZ25+'onroad RPV'!DD25+'onroad RPV'!DK25+'onroad RPV'!DL25+'onroad RPV'!DN25</f>
        <v>1499.8139439337242</v>
      </c>
      <c r="G25" s="33">
        <f>'onroad RPD'!CC25+'onroad RPV'!DP25</f>
        <v>156.49119221674002</v>
      </c>
      <c r="H25" s="33">
        <f>'onroad RPD'!CK25+'onroad RPP'!AA25+'onroad RPV'!DV25</f>
        <v>14522.29604171</v>
      </c>
      <c r="J25" s="33">
        <f>'onroad_rfl RPD'!AA25+'onroad_rfl RPV'!AA25</f>
        <v>1392.3418699384001</v>
      </c>
    </row>
    <row r="26" spans="1:10" x14ac:dyDescent="0.25">
      <c r="A26" s="35" t="s">
        <v>25</v>
      </c>
      <c r="B26" s="33">
        <f>'onroad RPD'!L26+'onroad RPV'!AE26</f>
        <v>404646.93163100001</v>
      </c>
      <c r="C26" s="33">
        <f>'onroad RPD'!BB26+'onroad RPV'!CP26</f>
        <v>1791.3116719300001</v>
      </c>
      <c r="D26" s="33">
        <f>'onroad RPD'!AW26+'onroad RPD'!BD26+'onroad RPD'!BE26+'onroad RPV'!CK26+'onroad RPV'!CR26+'onroad RPV'!CS26</f>
        <v>127574.30074449501</v>
      </c>
      <c r="E26" s="33">
        <f>F26+'onroad RPD'!BP26+'onroad RPV'!DC26</f>
        <v>6292.5828217130256</v>
      </c>
      <c r="F26" s="33">
        <f>'onroad RPD'!BL26+'onroad RPD'!BQ26+'onroad RPD'!BX26+'onroad RPD'!BY26+'onroad RPD'!CA26+'onroad RPV'!CZ26+'onroad RPV'!DD26+'onroad RPV'!DK26+'onroad RPV'!DL26+'onroad RPV'!DN26</f>
        <v>4380.6151902793254</v>
      </c>
      <c r="G26" s="33">
        <f>'onroad RPD'!CC26+'onroad RPV'!DP26</f>
        <v>319.98383785340002</v>
      </c>
      <c r="H26" s="33">
        <f>'onroad RPD'!CK26+'onroad RPP'!AA26+'onroad RPV'!DV26</f>
        <v>42949.36870313</v>
      </c>
      <c r="J26" s="33">
        <f>'onroad_rfl RPD'!AA26+'onroad_rfl RPV'!AA26</f>
        <v>1941.8734604186</v>
      </c>
    </row>
    <row r="27" spans="1:10" x14ac:dyDescent="0.25">
      <c r="A27" s="35" t="s">
        <v>26</v>
      </c>
      <c r="B27" s="33">
        <f>'onroad RPD'!L27+'onroad RPV'!AE27</f>
        <v>86402.942144800007</v>
      </c>
      <c r="C27" s="33">
        <f>'onroad RPD'!BB27+'onroad RPV'!CP27</f>
        <v>328.57697207699999</v>
      </c>
      <c r="D27" s="33">
        <f>'onroad RPD'!AW27+'onroad RPD'!BD27+'onroad RPD'!BE27+'onroad RPV'!CK27+'onroad RPV'!CR27+'onroad RPV'!CS27</f>
        <v>12355.714946527201</v>
      </c>
      <c r="E27" s="33">
        <f>F27+'onroad RPD'!BP27+'onroad RPV'!DC27</f>
        <v>827.81088163142704</v>
      </c>
      <c r="F27" s="33">
        <f>'onroad RPD'!BL27+'onroad RPD'!BQ27+'onroad RPD'!BX27+'onroad RPD'!BY27+'onroad RPD'!CA27+'onroad RPV'!CZ27+'onroad RPV'!DD27+'onroad RPV'!DK27+'onroad RPV'!DL27+'onroad RPV'!DN27</f>
        <v>569.78438779327701</v>
      </c>
      <c r="G27" s="33">
        <f>'onroad RPD'!CC27+'onroad RPV'!DP27</f>
        <v>47.66691638847</v>
      </c>
      <c r="H27" s="33">
        <f>'onroad RPD'!CK27+'onroad RPP'!AA27+'onroad RPV'!DV27</f>
        <v>6698.0835429700001</v>
      </c>
      <c r="J27" s="33">
        <f>'onroad_rfl RPD'!AA27+'onroad_rfl RPV'!AA27</f>
        <v>372.52520154399997</v>
      </c>
    </row>
    <row r="28" spans="1:10" x14ac:dyDescent="0.25">
      <c r="A28" s="35" t="s">
        <v>27</v>
      </c>
      <c r="B28" s="33">
        <f>'onroad RPD'!L28+'onroad RPV'!AE28</f>
        <v>121770.10402900001</v>
      </c>
      <c r="C28" s="33">
        <f>'onroad RPD'!BB28+'onroad RPV'!CP28</f>
        <v>535.17636245799997</v>
      </c>
      <c r="D28" s="33">
        <f>'onroad RPD'!AW28+'onroad RPD'!BD28+'onroad RPD'!BE28+'onroad RPV'!CK28+'onroad RPV'!CR28+'onroad RPV'!CS28</f>
        <v>18706.626663154802</v>
      </c>
      <c r="E28" s="33">
        <f>F28+'onroad RPD'!BP28+'onroad RPV'!DC28</f>
        <v>1352.0984017098788</v>
      </c>
      <c r="F28" s="33">
        <f>'onroad RPD'!BL28+'onroad RPD'!BQ28+'onroad RPD'!BX28+'onroad RPD'!BY28+'onroad RPD'!CA28+'onroad RPV'!CZ28+'onroad RPV'!DD28+'onroad RPV'!DK28+'onroad RPV'!DL28+'onroad RPV'!DN28</f>
        <v>885.4239439030988</v>
      </c>
      <c r="G28" s="33">
        <f>'onroad RPD'!CC28+'onroad RPV'!DP28</f>
        <v>80.783859549870002</v>
      </c>
      <c r="H28" s="33">
        <f>'onroad RPD'!CK28+'onroad RPP'!AA28+'onroad RPV'!DV28</f>
        <v>9261.0932485600006</v>
      </c>
      <c r="J28" s="33">
        <f>'onroad_rfl RPD'!AA28+'onroad_rfl RPV'!AA28</f>
        <v>627.80744110720002</v>
      </c>
    </row>
    <row r="29" spans="1:10" x14ac:dyDescent="0.25">
      <c r="A29" s="35" t="s">
        <v>28</v>
      </c>
      <c r="B29" s="33">
        <f>'onroad RPD'!L29+'onroad RPV'!AE29</f>
        <v>135638.26449079998</v>
      </c>
      <c r="C29" s="33">
        <f>'onroad RPD'!BB29+'onroad RPV'!CP29</f>
        <v>673.42870322800002</v>
      </c>
      <c r="D29" s="33">
        <f>'onroad RPD'!AW29+'onroad RPD'!BD29+'onroad RPD'!BE29+'onroad RPV'!CK29+'onroad RPV'!CR29+'onroad RPV'!CS29</f>
        <v>25960.101903887597</v>
      </c>
      <c r="E29" s="33">
        <f>F29+'onroad RPD'!BP29+'onroad RPV'!DC29</f>
        <v>1860.0785539196743</v>
      </c>
      <c r="F29" s="33">
        <f>'onroad RPD'!BL29+'onroad RPD'!BQ29+'onroad RPD'!BX29+'onroad RPD'!BY29+'onroad RPD'!CA29+'onroad RPV'!CZ29+'onroad RPV'!DD29+'onroad RPV'!DK29+'onroad RPV'!DL29+'onroad RPV'!DN29</f>
        <v>1077.9224726273844</v>
      </c>
      <c r="G29" s="33">
        <f>'onroad RPD'!CC29+'onroad RPV'!DP29</f>
        <v>102.17642191211</v>
      </c>
      <c r="H29" s="33">
        <f>'onroad RPD'!CK29+'onroad RPP'!AA29+'onroad RPV'!DV29</f>
        <v>16900.909413789999</v>
      </c>
      <c r="J29" s="33">
        <f>'onroad_rfl RPD'!AA29+'onroad_rfl RPV'!AA29</f>
        <v>350.30401198840002</v>
      </c>
    </row>
    <row r="30" spans="1:10" x14ac:dyDescent="0.25">
      <c r="A30" s="35" t="s">
        <v>29</v>
      </c>
      <c r="B30" s="33">
        <f>'onroad RPD'!L30+'onroad RPV'!AE30</f>
        <v>69162.891858799994</v>
      </c>
      <c r="C30" s="33">
        <f>'onroad RPD'!BB30+'onroad RPV'!CP30</f>
        <v>332.82722696100001</v>
      </c>
      <c r="D30" s="33">
        <f>'onroad RPD'!AW30+'onroad RPD'!BD30+'onroad RPD'!BE30+'onroad RPV'!CK30+'onroad RPV'!CR30+'onroad RPV'!CS30</f>
        <v>8634.7601545837988</v>
      </c>
      <c r="E30" s="33">
        <f>F30+'onroad RPD'!BP30+'onroad RPV'!DC30</f>
        <v>837.98875111521636</v>
      </c>
      <c r="F30" s="33">
        <f>'onroad RPD'!BL30+'onroad RPD'!BQ30+'onroad RPD'!BX30+'onroad RPD'!BY30+'onroad RPD'!CA30+'onroad RPV'!CZ30+'onroad RPV'!DD30+'onroad RPV'!DK30+'onroad RPV'!DL30+'onroad RPV'!DN30</f>
        <v>517.44505633093638</v>
      </c>
      <c r="G30" s="33">
        <f>'onroad RPD'!CC30+'onroad RPV'!DP30</f>
        <v>45.997159030959999</v>
      </c>
      <c r="H30" s="33">
        <f>'onroad RPD'!CK30+'onroad RPP'!AA30+'onroad RPV'!DV30</f>
        <v>5079.374748315</v>
      </c>
      <c r="J30" s="33">
        <f>'onroad_rfl RPD'!AA30+'onroad_rfl RPV'!AA30</f>
        <v>190.30911911619</v>
      </c>
    </row>
    <row r="31" spans="1:10" x14ac:dyDescent="0.25">
      <c r="A31" s="35" t="s">
        <v>30</v>
      </c>
      <c r="B31" s="33">
        <f>'onroad RPD'!L31+'onroad RPV'!AE31</f>
        <v>312260.410798</v>
      </c>
      <c r="C31" s="33">
        <f>'onroad RPD'!BB31+'onroad RPV'!CP31</f>
        <v>1805.85878501</v>
      </c>
      <c r="D31" s="33">
        <f>'onroad RPD'!AW31+'onroad RPD'!BD31+'onroad RPD'!BE31+'onroad RPV'!CK31+'onroad RPV'!CR31+'onroad RPV'!CS31</f>
        <v>31266.298742926505</v>
      </c>
      <c r="E31" s="33">
        <f>F31+'onroad RPD'!BP31+'onroad RPV'!DC31</f>
        <v>4004.8842890141041</v>
      </c>
      <c r="F31" s="33">
        <f>'onroad RPD'!BL31+'onroad RPD'!BQ31+'onroad RPD'!BX31+'onroad RPD'!BY31+'onroad RPD'!CA31+'onroad RPV'!CZ31+'onroad RPV'!DD31+'onroad RPV'!DK31+'onroad RPV'!DL31+'onroad RPV'!DN31</f>
        <v>2099.423767950304</v>
      </c>
      <c r="G31" s="33">
        <f>'onroad RPD'!CC31+'onroad RPV'!DP31</f>
        <v>247.92367855039998</v>
      </c>
      <c r="H31" s="33">
        <f>'onroad RPD'!CK31+'onroad RPP'!AA31+'onroad RPV'!DV31</f>
        <v>19353.60082856</v>
      </c>
      <c r="J31" s="33">
        <f>'onroad_rfl RPD'!AA31+'onroad_rfl RPV'!AA31</f>
        <v>571.53856650440002</v>
      </c>
    </row>
    <row r="32" spans="1:10" x14ac:dyDescent="0.25">
      <c r="A32" s="35" t="s">
        <v>31</v>
      </c>
      <c r="B32" s="33">
        <f>'onroad RPD'!L32+'onroad RPV'!AE32</f>
        <v>137042.71307940001</v>
      </c>
      <c r="C32" s="33">
        <f>'onroad RPD'!BB32+'onroad RPV'!CP32</f>
        <v>711.20515556700002</v>
      </c>
      <c r="D32" s="33">
        <f>'onroad RPD'!AW32+'onroad RPD'!BD32+'onroad RPD'!BE32+'onroad RPV'!CK32+'onroad RPV'!CR32+'onroad RPV'!CS32</f>
        <v>31640.882384564204</v>
      </c>
      <c r="E32" s="33">
        <f>F32+'onroad RPD'!BP32+'onroad RPV'!DC32</f>
        <v>1841.6713534147491</v>
      </c>
      <c r="F32" s="33">
        <f>'onroad RPD'!BL32+'onroad RPD'!BQ32+'onroad RPD'!BX32+'onroad RPD'!BY32+'onroad RPD'!CA32+'onroad RPV'!CZ32+'onroad RPV'!DD32+'onroad RPV'!DK32+'onroad RPV'!DL32+'onroad RPV'!DN32</f>
        <v>1234.3933485922992</v>
      </c>
      <c r="G32" s="33">
        <f>'onroad RPD'!CC32+'onroad RPV'!DP32</f>
        <v>110.8114171532</v>
      </c>
      <c r="H32" s="33">
        <f>'onroad RPD'!CK32+'onroad RPP'!AA32+'onroad RPV'!DV32</f>
        <v>13633.039255739999</v>
      </c>
      <c r="J32" s="33">
        <f>'onroad_rfl RPD'!AA32+'onroad_rfl RPV'!AA32</f>
        <v>877.43444182819997</v>
      </c>
    </row>
    <row r="33" spans="1:10" x14ac:dyDescent="0.25">
      <c r="A33" s="35" t="s">
        <v>32</v>
      </c>
      <c r="B33" s="33">
        <f>'onroad RPD'!L33+'onroad RPV'!AE33</f>
        <v>610561.80634299992</v>
      </c>
      <c r="C33" s="33">
        <f>'onroad RPD'!BB33+'onroad RPV'!CP33</f>
        <v>3514.7240147000002</v>
      </c>
      <c r="D33" s="33">
        <f>'onroad RPD'!AW33+'onroad RPD'!BD33+'onroad RPD'!BE33+'onroad RPV'!CK33+'onroad RPV'!CR33+'onroad RPV'!CS33</f>
        <v>94615.613253626012</v>
      </c>
      <c r="E33" s="33">
        <f>F33+'onroad RPD'!BP33+'onroad RPV'!DC33</f>
        <v>8826.2687747761411</v>
      </c>
      <c r="F33" s="33">
        <f>'onroad RPD'!BL33+'onroad RPD'!BQ33+'onroad RPD'!BX33+'onroad RPD'!BY33+'onroad RPD'!CA33+'onroad RPV'!CZ33+'onroad RPV'!DD33+'onroad RPV'!DK33+'onroad RPV'!DL33+'onroad RPV'!DN33</f>
        <v>5155.9808386569421</v>
      </c>
      <c r="G33" s="33">
        <f>'onroad RPD'!CC33+'onroad RPV'!DP33</f>
        <v>479.35934183099999</v>
      </c>
      <c r="H33" s="33">
        <f>'onroad RPD'!CK33+'onroad RPP'!AA33+'onroad RPV'!DV33</f>
        <v>45705.62366456</v>
      </c>
      <c r="J33" s="33">
        <f>'onroad_rfl RPD'!AA33+'onroad_rfl RPV'!AA33</f>
        <v>2480.1618156599998</v>
      </c>
    </row>
    <row r="34" spans="1:10" x14ac:dyDescent="0.25">
      <c r="A34" s="35" t="s">
        <v>33</v>
      </c>
      <c r="B34" s="33">
        <f>'onroad RPD'!L34+'onroad RPV'!AE34</f>
        <v>686888.15031299996</v>
      </c>
      <c r="C34" s="33">
        <f>'onroad RPD'!BB34+'onroad RPV'!CP34</f>
        <v>3332.0144118600001</v>
      </c>
      <c r="D34" s="33">
        <f>'onroad RPD'!AW34+'onroad RPD'!BD34+'onroad RPD'!BE34+'onroad RPV'!CK34+'onroad RPV'!CR34+'onroad RPV'!CS34</f>
        <v>102022.71766228799</v>
      </c>
      <c r="E34" s="33">
        <f>F34+'onroad RPD'!BP34+'onroad RPV'!DC34</f>
        <v>6817.568035818419</v>
      </c>
      <c r="F34" s="33">
        <f>'onroad RPD'!BL34+'onroad RPD'!BQ34+'onroad RPD'!BX34+'onroad RPD'!BY34+'onroad RPD'!CA34+'onroad RPV'!CZ34+'onroad RPV'!DD34+'onroad RPV'!DK34+'onroad RPV'!DL34+'onroad RPV'!DN34</f>
        <v>4134.962321716419</v>
      </c>
      <c r="G34" s="33">
        <f>'onroad RPD'!CC34+'onroad RPV'!DP34</f>
        <v>415.41389704280004</v>
      </c>
      <c r="H34" s="33">
        <f>'onroad RPD'!CK34+'onroad RPP'!AA34+'onroad RPV'!DV34</f>
        <v>59109.652587100005</v>
      </c>
      <c r="J34" s="33">
        <f>'onroad_rfl RPD'!AA34+'onroad_rfl RPV'!AA34</f>
        <v>5368.3070383739996</v>
      </c>
    </row>
    <row r="35" spans="1:10" x14ac:dyDescent="0.25">
      <c r="A35" s="35" t="s">
        <v>34</v>
      </c>
      <c r="B35" s="33">
        <f>'onroad RPD'!L35+'onroad RPV'!AE35</f>
        <v>58609.492238999999</v>
      </c>
      <c r="C35" s="33">
        <f>'onroad RPD'!BB35+'onroad RPV'!CP35</f>
        <v>257.62441968100001</v>
      </c>
      <c r="D35" s="33">
        <f>'onroad RPD'!AW35+'onroad RPD'!BD35+'onroad RPD'!BE35+'onroad RPV'!CK35+'onroad RPV'!CR35+'onroad RPV'!CS35</f>
        <v>9461.5294271216007</v>
      </c>
      <c r="E35" s="33">
        <f>F35+'onroad RPD'!BP35+'onroad RPV'!DC35</f>
        <v>727.58663941326608</v>
      </c>
      <c r="F35" s="33">
        <f>'onroad RPD'!BL35+'onroad RPD'!BQ35+'onroad RPD'!BX35+'onroad RPD'!BY35+'onroad RPD'!CA35+'onroad RPV'!CZ35+'onroad RPV'!DD35+'onroad RPV'!DK35+'onroad RPV'!DL35+'onroad RPV'!DN35</f>
        <v>507.63406159951609</v>
      </c>
      <c r="G35" s="33">
        <f>'onroad RPD'!CC35+'onroad RPV'!DP35</f>
        <v>39.10774971235</v>
      </c>
      <c r="H35" s="33">
        <f>'onroad RPD'!CK35+'onroad RPP'!AA35+'onroad RPV'!DV35</f>
        <v>4135.3655814840004</v>
      </c>
      <c r="J35" s="33">
        <f>'onroad_rfl RPD'!AA35+'onroad_rfl RPV'!AA35</f>
        <v>307.97431801599998</v>
      </c>
    </row>
    <row r="36" spans="1:10" x14ac:dyDescent="0.25">
      <c r="A36" s="35" t="s">
        <v>35</v>
      </c>
      <c r="B36" s="33">
        <f>'onroad RPD'!L36+'onroad RPV'!AE36</f>
        <v>809252.84885299997</v>
      </c>
      <c r="C36" s="33">
        <f>'onroad RPD'!BB36+'onroad RPV'!CP36</f>
        <v>3659.8763435000001</v>
      </c>
      <c r="D36" s="33">
        <f>'onroad RPD'!AW36+'onroad RPD'!BD36+'onroad RPD'!BE36+'onroad RPV'!CK36+'onroad RPV'!CR36+'onroad RPV'!CS36</f>
        <v>135071.91925370702</v>
      </c>
      <c r="E36" s="33">
        <f>F36+'onroad RPD'!BP36+'onroad RPV'!DC36</f>
        <v>11575.327095722219</v>
      </c>
      <c r="F36" s="33">
        <f>'onroad RPD'!BL36+'onroad RPD'!BQ36+'onroad RPD'!BX36+'onroad RPD'!BY36+'onroad RPD'!CA36+'onroad RPV'!CZ36+'onroad RPV'!DD36+'onroad RPV'!DK36+'onroad RPV'!DL36+'onroad RPV'!DN36</f>
        <v>7053.5688745535199</v>
      </c>
      <c r="G36" s="33">
        <f>'onroad RPD'!CC36+'onroad RPV'!DP36</f>
        <v>544.64143305079995</v>
      </c>
      <c r="H36" s="33">
        <f>'onroad RPD'!CK36+'onroad RPP'!AA36+'onroad RPV'!DV36</f>
        <v>70266.8732858</v>
      </c>
      <c r="J36" s="33">
        <f>'onroad_rfl RPD'!AA36+'onroad_rfl RPV'!AA36</f>
        <v>3962.0765982820003</v>
      </c>
    </row>
    <row r="37" spans="1:10" x14ac:dyDescent="0.25">
      <c r="A37" s="35" t="s">
        <v>36</v>
      </c>
      <c r="B37" s="33">
        <f>'onroad RPD'!L37+'onroad RPV'!AE37</f>
        <v>258568.67879199999</v>
      </c>
      <c r="C37" s="33">
        <f>'onroad RPD'!BB37+'onroad RPV'!CP37</f>
        <v>1313.3639524099999</v>
      </c>
      <c r="D37" s="33">
        <f>'onroad RPD'!AW37+'onroad RPD'!BD37+'onroad RPD'!BE37+'onroad RPV'!CK37+'onroad RPV'!CR37+'onroad RPV'!CS37</f>
        <v>45160.811397605801</v>
      </c>
      <c r="E37" s="33">
        <f>F37+'onroad RPD'!BP37+'onroad RPV'!DC37</f>
        <v>3317.336687185893</v>
      </c>
      <c r="F37" s="33">
        <f>'onroad RPD'!BL37+'onroad RPD'!BQ37+'onroad RPD'!BX37+'onroad RPD'!BY37+'onroad RPD'!CA37+'onroad RPV'!CZ37+'onroad RPV'!DD37+'onroad RPV'!DK37+'onroad RPV'!DL37+'onroad RPV'!DN37</f>
        <v>2021.7591985657932</v>
      </c>
      <c r="G37" s="33">
        <f>'onroad RPD'!CC37+'onroad RPV'!DP37</f>
        <v>200.67724529430001</v>
      </c>
      <c r="H37" s="33">
        <f>'onroad RPD'!CK37+'onroad RPP'!AA37+'onroad RPV'!DV37</f>
        <v>22611.50704004</v>
      </c>
      <c r="J37" s="33">
        <f>'onroad_rfl RPD'!AA37+'onroad_rfl RPV'!AA37</f>
        <v>1728.3241657454998</v>
      </c>
    </row>
    <row r="38" spans="1:10" x14ac:dyDescent="0.25">
      <c r="A38" s="35" t="s">
        <v>37</v>
      </c>
      <c r="B38" s="33">
        <f>'onroad RPD'!L38+'onroad RPV'!AE38</f>
        <v>194651.13821429998</v>
      </c>
      <c r="C38" s="33">
        <f>'onroad RPD'!BB38+'onroad RPV'!CP38</f>
        <v>915.65902519300005</v>
      </c>
      <c r="D38" s="33">
        <f>'onroad RPD'!AW38+'onroad RPD'!BD38+'onroad RPD'!BE38+'onroad RPV'!CK38+'onroad RPV'!CR38+'onroad RPV'!CS38</f>
        <v>33957.577111489001</v>
      </c>
      <c r="E38" s="33">
        <f>F38+'onroad RPD'!BP38+'onroad RPV'!DC38</f>
        <v>2395.4194426848271</v>
      </c>
      <c r="F38" s="33">
        <f>'onroad RPD'!BL38+'onroad RPD'!BQ38+'onroad RPD'!BX38+'onroad RPD'!BY38+'onroad RPD'!CA38+'onroad RPV'!CZ38+'onroad RPV'!DD38+'onroad RPV'!DK38+'onroad RPV'!DL38+'onroad RPV'!DN38</f>
        <v>1494.8017525532268</v>
      </c>
      <c r="G38" s="33">
        <f>'onroad RPD'!CC38+'onroad RPV'!DP38</f>
        <v>131.35778114177</v>
      </c>
      <c r="H38" s="33">
        <f>'onroad RPD'!CK38+'onroad RPP'!AA38+'onroad RPV'!DV38</f>
        <v>15867.825934369999</v>
      </c>
      <c r="J38" s="33">
        <f>'onroad_rfl RPD'!AA38+'onroad_rfl RPV'!AA38</f>
        <v>821.79530423489996</v>
      </c>
    </row>
    <row r="39" spans="1:10" x14ac:dyDescent="0.25">
      <c r="A39" s="35" t="s">
        <v>130</v>
      </c>
      <c r="B39" s="33">
        <f>'onroad RPD'!L39+'onroad RPV'!AE39</f>
        <v>641453.64231899998</v>
      </c>
      <c r="C39" s="33">
        <f>'onroad RPD'!BB39+'onroad RPV'!CP39</f>
        <v>2961.4662544799999</v>
      </c>
      <c r="D39" s="33">
        <f>'onroad RPD'!AW39+'onroad RPD'!BD39+'onroad RPD'!BE39+'onroad RPV'!CK39+'onroad RPV'!CR39+'onroad RPV'!CS39</f>
        <v>99960.413513715001</v>
      </c>
      <c r="E39" s="33">
        <f>F39+'onroad RPD'!BP39+'onroad RPV'!DC39</f>
        <v>6527.7515390900471</v>
      </c>
      <c r="F39" s="33">
        <f>'onroad RPD'!BL39+'onroad RPD'!BQ39+'onroad RPD'!BX39+'onroad RPD'!BY39+'onroad RPD'!CA39+'onroad RPV'!CZ39+'onroad RPV'!DD39+'onroad RPV'!DK39+'onroad RPV'!DL39+'onroad RPV'!DN39</f>
        <v>4417.0073736856466</v>
      </c>
      <c r="G39" s="33">
        <f>'onroad RPD'!CC39+'onroad RPV'!DP39</f>
        <v>392.19935919469998</v>
      </c>
      <c r="H39" s="33">
        <f>'onroad RPD'!CK39+'onroad RPP'!AA39+'onroad RPV'!DV39</f>
        <v>57385.235441800003</v>
      </c>
      <c r="J39" s="33">
        <f>'onroad_rfl RPD'!AA39+'onroad_rfl RPV'!AA39</f>
        <v>2765.311665487</v>
      </c>
    </row>
    <row r="40" spans="1:10" x14ac:dyDescent="0.25">
      <c r="A40" s="35" t="s">
        <v>39</v>
      </c>
      <c r="B40" s="33">
        <f>'onroad RPD'!L40+'onroad RPV'!AE40</f>
        <v>42316.039968999998</v>
      </c>
      <c r="C40" s="33">
        <f>'onroad RPD'!BB40+'onroad RPV'!CP40</f>
        <v>217.64791654999999</v>
      </c>
      <c r="D40" s="33">
        <f>'onroad RPD'!AW40+'onroad RPD'!BD40+'onroad RPD'!BE40+'onroad RPV'!CK40+'onroad RPV'!CR40+'onroad RPV'!CS40</f>
        <v>4164.0721136671</v>
      </c>
      <c r="E40" s="33">
        <f>F40+'onroad RPD'!BP40+'onroad RPV'!DC40</f>
        <v>467.75216451842499</v>
      </c>
      <c r="F40" s="33">
        <f>'onroad RPD'!BL40+'onroad RPD'!BQ40+'onroad RPD'!BX40+'onroad RPD'!BY40+'onroad RPD'!CA40+'onroad RPV'!CZ40+'onroad RPV'!DD40+'onroad RPV'!DK40+'onroad RPV'!DL40+'onroad RPV'!DN40</f>
        <v>273.093642575155</v>
      </c>
      <c r="G40" s="33">
        <f>'onroad RPD'!CC40+'onroad RPV'!DP40</f>
        <v>27.039655079860001</v>
      </c>
      <c r="H40" s="33">
        <f>'onroad RPD'!CK40+'onroad RPP'!AA40+'onroad RPV'!DV40</f>
        <v>3010.7421691609998</v>
      </c>
      <c r="J40" s="33">
        <f>'onroad_rfl RPD'!AA40+'onroad_rfl RPV'!AA40</f>
        <v>64.10393608327</v>
      </c>
    </row>
    <row r="41" spans="1:10" x14ac:dyDescent="0.25">
      <c r="A41" s="35" t="s">
        <v>40</v>
      </c>
      <c r="B41" s="33">
        <f>'onroad RPD'!L41+'onroad RPV'!AE41</f>
        <v>267296.75307109999</v>
      </c>
      <c r="C41" s="33">
        <f>'onroad RPD'!BB41+'onroad RPV'!CP41</f>
        <v>1358.41736954</v>
      </c>
      <c r="D41" s="33">
        <f>'onroad RPD'!AW41+'onroad RPD'!BD41+'onroad RPD'!BE41+'onroad RPV'!CK41+'onroad RPV'!CR41+'onroad RPV'!CS41</f>
        <v>46845.124100948909</v>
      </c>
      <c r="E41" s="33">
        <f>F41+'onroad RPD'!BP41+'onroad RPV'!DC41</f>
        <v>3641.7217517066838</v>
      </c>
      <c r="F41" s="33">
        <f>'onroad RPD'!BL41+'onroad RPD'!BQ41+'onroad RPD'!BX41+'onroad RPD'!BY41+'onroad RPD'!CA41+'onroad RPV'!CZ41+'onroad RPV'!DD41+'onroad RPV'!DK41+'onroad RPV'!DL41+'onroad RPV'!DN41</f>
        <v>2211.6737384331841</v>
      </c>
      <c r="G41" s="33">
        <f>'onroad RPD'!CC41+'onroad RPV'!DP41</f>
        <v>209.72343133854</v>
      </c>
      <c r="H41" s="33">
        <f>'onroad RPD'!CK41+'onroad RPP'!AA41+'onroad RPV'!DV41</f>
        <v>23450.30078555</v>
      </c>
      <c r="J41" s="33">
        <f>'onroad_rfl RPD'!AA41+'onroad_rfl RPV'!AA41</f>
        <v>1859.471038744</v>
      </c>
    </row>
    <row r="42" spans="1:10" x14ac:dyDescent="0.25">
      <c r="A42" s="35" t="s">
        <v>41</v>
      </c>
      <c r="B42" s="33">
        <f>'onroad RPD'!L42+'onroad RPV'!AE42</f>
        <v>65989.020264199993</v>
      </c>
      <c r="C42" s="33">
        <f>'onroad RPD'!BB42+'onroad RPV'!CP42</f>
        <v>253.54841886200001</v>
      </c>
      <c r="D42" s="33">
        <f>'onroad RPD'!AW42+'onroad RPD'!BD42+'onroad RPD'!BE42+'onroad RPV'!CK42+'onroad RPV'!CR42+'onroad RPV'!CS42</f>
        <v>8955.7229738710994</v>
      </c>
      <c r="E42" s="33">
        <f>F42+'onroad RPD'!BP42+'onroad RPV'!DC42</f>
        <v>634.65180236536742</v>
      </c>
      <c r="F42" s="33">
        <f>'onroad RPD'!BL42+'onroad RPD'!BQ42+'onroad RPD'!BX42+'onroad RPD'!BY42+'onroad RPD'!CA42+'onroad RPV'!CZ42+'onroad RPV'!DD42+'onroad RPV'!DK42+'onroad RPV'!DL42+'onroad RPV'!DN42</f>
        <v>437.20701896541738</v>
      </c>
      <c r="G42" s="33">
        <f>'onroad RPD'!CC42+'onroad RPV'!DP42</f>
        <v>36.838995313780003</v>
      </c>
      <c r="H42" s="33">
        <f>'onroad RPD'!CK42+'onroad RPP'!AA42+'onroad RPV'!DV42</f>
        <v>5300.7258262249998</v>
      </c>
      <c r="J42" s="33">
        <f>'onroad_rfl RPD'!AA42+'onroad_rfl RPV'!AA42</f>
        <v>311.90198587879996</v>
      </c>
    </row>
    <row r="43" spans="1:10" x14ac:dyDescent="0.25">
      <c r="A43" s="35" t="s">
        <v>42</v>
      </c>
      <c r="B43" s="33">
        <f>'onroad RPD'!L43+'onroad RPV'!AE43</f>
        <v>370278.10111699998</v>
      </c>
      <c r="C43" s="33">
        <f>'onroad RPD'!BB43+'onroad RPV'!CP43</f>
        <v>1960.5706033700001</v>
      </c>
      <c r="D43" s="33">
        <f>'onroad RPD'!AW43+'onroad RPD'!BD43+'onroad RPD'!BE43+'onroad RPV'!CK43+'onroad RPV'!CR43+'onroad RPV'!CS43</f>
        <v>66407.099964473004</v>
      </c>
      <c r="E43" s="33">
        <f>F43+'onroad RPD'!BP43+'onroad RPV'!DC43</f>
        <v>5135.5278299214124</v>
      </c>
      <c r="F43" s="33">
        <f>'onroad RPD'!BL43+'onroad RPD'!BQ43+'onroad RPD'!BX43+'onroad RPD'!BY43+'onroad RPD'!CA43+'onroad RPV'!CZ43+'onroad RPV'!DD43+'onroad RPV'!DK43+'onroad RPV'!DL43+'onroad RPV'!DN43</f>
        <v>3128.7679919077132</v>
      </c>
      <c r="G43" s="33">
        <f>'onroad RPD'!CC43+'onroad RPV'!DP43</f>
        <v>302.89662421615998</v>
      </c>
      <c r="H43" s="33">
        <f>'onroad RPD'!CK43+'onroad RPP'!AA43+'onroad RPV'!DV43</f>
        <v>31073.887529390002</v>
      </c>
      <c r="J43" s="33">
        <f>'onroad_rfl RPD'!AA43+'onroad_rfl RPV'!AA43</f>
        <v>2535.9272425723998</v>
      </c>
    </row>
    <row r="44" spans="1:10" x14ac:dyDescent="0.25">
      <c r="A44" s="35" t="s">
        <v>43</v>
      </c>
      <c r="B44" s="33">
        <f>'onroad RPD'!L44+'onroad RPV'!AE44</f>
        <v>1217657.354452</v>
      </c>
      <c r="C44" s="33">
        <f>'onroad RPD'!BB44+'onroad RPV'!CP44</f>
        <v>6380.3572901099997</v>
      </c>
      <c r="D44" s="33">
        <f>'onroad RPD'!AW44+'onroad RPD'!BD44+'onroad RPD'!BE44+'onroad RPV'!CK44+'onroad RPV'!CR44+'onroad RPV'!CS44</f>
        <v>215016.29897983698</v>
      </c>
      <c r="E44" s="33">
        <f>F44+'onroad RPD'!BP44+'onroad RPV'!DC44</f>
        <v>14231.032713554581</v>
      </c>
      <c r="F44" s="33">
        <f>'onroad RPD'!BL44+'onroad RPD'!BQ44+'onroad RPD'!BX44+'onroad RPD'!BY44+'onroad RPD'!CA44+'onroad RPV'!CZ44+'onroad RPV'!DD44+'onroad RPV'!DK44+'onroad RPV'!DL44+'onroad RPV'!DN44</f>
        <v>9134.138022610281</v>
      </c>
      <c r="G44" s="33">
        <f>'onroad RPD'!CC44+'onroad RPV'!DP44</f>
        <v>756.87364497350006</v>
      </c>
      <c r="H44" s="33">
        <f>'onroad RPD'!CK44+'onroad RPP'!AA44+'onroad RPV'!DV44</f>
        <v>75211.831141600007</v>
      </c>
      <c r="J44" s="33">
        <f>'onroad_rfl RPD'!AA44+'onroad_rfl RPV'!AA44</f>
        <v>6697.9129674570004</v>
      </c>
    </row>
    <row r="45" spans="1:10" x14ac:dyDescent="0.25">
      <c r="A45" s="35" t="s">
        <v>44</v>
      </c>
      <c r="B45" s="33">
        <f>'onroad RPD'!L45+'onroad RPV'!AE45</f>
        <v>198742.8782141</v>
      </c>
      <c r="C45" s="33">
        <f>'onroad RPD'!BB45+'onroad RPV'!CP45</f>
        <v>890.49917996800002</v>
      </c>
      <c r="D45" s="33">
        <f>'onroad RPD'!AW45+'onroad RPD'!BD45+'onroad RPD'!BE45+'onroad RPV'!CK45+'onroad RPV'!CR45+'onroad RPV'!CS45</f>
        <v>33027.4453083021</v>
      </c>
      <c r="E45" s="33">
        <f>F45+'onroad RPD'!BP45+'onroad RPV'!DC45</f>
        <v>2468.827632794435</v>
      </c>
      <c r="F45" s="33">
        <f>'onroad RPD'!BL45+'onroad RPD'!BQ45+'onroad RPD'!BX45+'onroad RPD'!BY45+'onroad RPD'!CA45+'onroad RPV'!CZ45+'onroad RPV'!DD45+'onroad RPV'!DK45+'onroad RPV'!DL45+'onroad RPV'!DN45</f>
        <v>1595.0840036531349</v>
      </c>
      <c r="G45" s="33">
        <f>'onroad RPD'!CC45+'onroad RPV'!DP45</f>
        <v>129.38073611152998</v>
      </c>
      <c r="H45" s="33">
        <f>'onroad RPD'!CK45+'onroad RPP'!AA45+'onroad RPV'!DV45</f>
        <v>15379.775846230001</v>
      </c>
      <c r="J45" s="33">
        <f>'onroad_rfl RPD'!AA45+'onroad_rfl RPV'!AA45</f>
        <v>1214.7300026559999</v>
      </c>
    </row>
    <row r="46" spans="1:10" x14ac:dyDescent="0.25">
      <c r="A46" s="35" t="s">
        <v>45</v>
      </c>
      <c r="B46" s="33">
        <f>'onroad RPD'!L46+'onroad RPV'!AE46</f>
        <v>36288.180180700001</v>
      </c>
      <c r="C46" s="33">
        <f>'onroad RPD'!BB46+'onroad RPV'!CP46</f>
        <v>192.101582941</v>
      </c>
      <c r="D46" s="33">
        <f>'onroad RPD'!AW46+'onroad RPD'!BD46+'onroad RPD'!BE46+'onroad RPV'!CK46+'onroad RPV'!CR46+'onroad RPV'!CS46</f>
        <v>4764.2057655204098</v>
      </c>
      <c r="E46" s="33">
        <f>F46+'onroad RPD'!BP46+'onroad RPV'!DC46</f>
        <v>413.87825995200524</v>
      </c>
      <c r="F46" s="33">
        <f>'onroad RPD'!BL46+'onroad RPD'!BQ46+'onroad RPD'!BX46+'onroad RPD'!BY46+'onroad RPD'!CA46+'onroad RPV'!CZ46+'onroad RPV'!DD46+'onroad RPV'!DK46+'onroad RPV'!DL46+'onroad RPV'!DN46</f>
        <v>274.71875247369525</v>
      </c>
      <c r="G46" s="33">
        <f>'onroad RPD'!CC46+'onroad RPV'!DP46</f>
        <v>24.759252980680003</v>
      </c>
      <c r="H46" s="33">
        <f>'onroad RPD'!CK46+'onroad RPP'!AA46+'onroad RPV'!DV46</f>
        <v>2793.0905866080002</v>
      </c>
      <c r="J46" s="33">
        <f>'onroad_rfl RPD'!AA46+'onroad_rfl RPV'!AA46</f>
        <v>56.43842472739</v>
      </c>
    </row>
    <row r="47" spans="1:10" x14ac:dyDescent="0.25">
      <c r="A47" s="35" t="s">
        <v>46</v>
      </c>
      <c r="B47" s="33">
        <f>'onroad RPD'!L47+'onroad RPV'!AE47</f>
        <v>424404.28543499997</v>
      </c>
      <c r="C47" s="33">
        <f>'onroad RPD'!BB47+'onroad RPV'!CP47</f>
        <v>2270.8891352199998</v>
      </c>
      <c r="D47" s="33">
        <f>'onroad RPD'!AW47+'onroad RPD'!BD47+'onroad RPD'!BE47+'onroad RPV'!CK47+'onroad RPV'!CR47+'onroad RPV'!CS47</f>
        <v>70407.965399567009</v>
      </c>
      <c r="E47" s="33">
        <f>F47+'onroad RPD'!BP47+'onroad RPV'!DC47</f>
        <v>4082.0203004478658</v>
      </c>
      <c r="F47" s="33">
        <f>'onroad RPD'!BL47+'onroad RPD'!BQ47+'onroad RPD'!BX47+'onroad RPD'!BY47+'onroad RPD'!CA47+'onroad RPV'!CZ47+'onroad RPV'!DD47+'onroad RPV'!DK47+'onroad RPV'!DL47+'onroad RPV'!DN47</f>
        <v>2764.368132070766</v>
      </c>
      <c r="G47" s="33">
        <f>'onroad RPD'!CC47+'onroad RPV'!DP47</f>
        <v>282.87947912829998</v>
      </c>
      <c r="H47" s="33">
        <f>'onroad RPD'!CK47+'onroad RPP'!AA47+'onroad RPV'!DV47</f>
        <v>36247.235883939997</v>
      </c>
      <c r="J47" s="33">
        <f>'onroad_rfl RPD'!AA47+'onroad_rfl RPV'!AA47</f>
        <v>1521.9713584449999</v>
      </c>
    </row>
    <row r="48" spans="1:10" x14ac:dyDescent="0.25">
      <c r="A48" s="35" t="s">
        <v>47</v>
      </c>
      <c r="B48" s="33">
        <f>'onroad RPD'!L48+'onroad RPV'!AE48</f>
        <v>486749.09079400002</v>
      </c>
      <c r="C48" s="33">
        <f>'onroad RPD'!BB48+'onroad RPV'!CP48</f>
        <v>1853.1456167900001</v>
      </c>
      <c r="D48" s="33">
        <f>'onroad RPD'!AW48+'onroad RPD'!BD48+'onroad RPD'!BE48+'onroad RPV'!CK48+'onroad RPV'!CR48+'onroad RPV'!CS48</f>
        <v>86563.012975213016</v>
      </c>
      <c r="E48" s="33">
        <f>F48+'onroad RPD'!BP48+'onroad RPV'!DC48</f>
        <v>5534.695364723003</v>
      </c>
      <c r="F48" s="33">
        <f>'onroad RPD'!BL48+'onroad RPD'!BQ48+'onroad RPD'!BX48+'onroad RPD'!BY48+'onroad RPD'!CA48+'onroad RPV'!CZ48+'onroad RPV'!DD48+'onroad RPV'!DK48+'onroad RPV'!DL48+'onroad RPV'!DN48</f>
        <v>3662.1607584240032</v>
      </c>
      <c r="G48" s="33">
        <f>'onroad RPD'!CC48+'onroad RPV'!DP48</f>
        <v>259.03384989199998</v>
      </c>
      <c r="H48" s="33">
        <f>'onroad RPD'!CK48+'onroad RPP'!AA48+'onroad RPV'!DV48</f>
        <v>43329.792423349994</v>
      </c>
      <c r="J48" s="33">
        <f>'onroad_rfl RPD'!AA48+'onroad_rfl RPV'!AA48</f>
        <v>1783.9028581590001</v>
      </c>
    </row>
    <row r="49" spans="1:10" x14ac:dyDescent="0.25">
      <c r="A49" s="35" t="s">
        <v>48</v>
      </c>
      <c r="B49" s="33">
        <f>'onroad RPD'!L49+'onroad RPV'!AE49</f>
        <v>100297.7039314</v>
      </c>
      <c r="C49" s="33">
        <f>'onroad RPD'!BB49+'onroad RPV'!CP49</f>
        <v>490.28921908199999</v>
      </c>
      <c r="D49" s="33">
        <f>'onroad RPD'!AW49+'onroad RPD'!BD49+'onroad RPD'!BE49+'onroad RPV'!CK49+'onroad RPV'!CR49+'onroad RPV'!CS49</f>
        <v>16984.9023083385</v>
      </c>
      <c r="E49" s="33">
        <f>F49+'onroad RPD'!BP49+'onroad RPV'!DC49</f>
        <v>1146.4429785385983</v>
      </c>
      <c r="F49" s="33">
        <f>'onroad RPD'!BL49+'onroad RPD'!BQ49+'onroad RPD'!BX49+'onroad RPD'!BY49+'onroad RPD'!CA49+'onroad RPV'!CZ49+'onroad RPV'!DD49+'onroad RPV'!DK49+'onroad RPV'!DL49+'onroad RPV'!DN49</f>
        <v>744.57407041497811</v>
      </c>
      <c r="G49" s="33">
        <f>'onroad RPD'!CC49+'onroad RPV'!DP49</f>
        <v>70.342313789870005</v>
      </c>
      <c r="H49" s="33">
        <f>'onroad RPD'!CK49+'onroad RPP'!AA49+'onroad RPV'!DV49</f>
        <v>8388.0123519900008</v>
      </c>
      <c r="J49" s="33">
        <f>'onroad_rfl RPD'!AA49+'onroad_rfl RPV'!AA49</f>
        <v>580.0904357974</v>
      </c>
    </row>
    <row r="50" spans="1:10" x14ac:dyDescent="0.25">
      <c r="A50" s="35" t="s">
        <v>49</v>
      </c>
      <c r="B50" s="33">
        <f>'onroad RPD'!L50+'onroad RPV'!AE50</f>
        <v>371932.28327699995</v>
      </c>
      <c r="C50" s="33">
        <f>'onroad RPD'!BB50+'onroad RPV'!CP50</f>
        <v>1551.1485498699999</v>
      </c>
      <c r="D50" s="33">
        <f>'onroad RPD'!AW50+'onroad RPD'!BD50+'onroad RPD'!BE50+'onroad RPV'!CK50+'onroad RPV'!CR50+'onroad RPV'!CS50</f>
        <v>52492.2902412318</v>
      </c>
      <c r="E50" s="33">
        <f>F50+'onroad RPD'!BP50+'onroad RPV'!DC50</f>
        <v>4300.8632987718884</v>
      </c>
      <c r="F50" s="33">
        <f>'onroad RPD'!BL50+'onroad RPD'!BQ50+'onroad RPD'!BX50+'onroad RPD'!BY50+'onroad RPD'!CA50+'onroad RPV'!CZ50+'onroad RPV'!DD50+'onroad RPV'!DK50+'onroad RPV'!DL50+'onroad RPV'!DN50</f>
        <v>2760.6697785595884</v>
      </c>
      <c r="G50" s="33">
        <f>'onroad RPD'!CC50+'onroad RPV'!DP50</f>
        <v>236.83129111209999</v>
      </c>
      <c r="H50" s="33">
        <f>'onroad RPD'!CK50+'onroad RPP'!AA50+'onroad RPV'!DV50</f>
        <v>25938.059900600001</v>
      </c>
      <c r="J50" s="33">
        <f>'onroad_rfl RPD'!AA50+'onroad_rfl RPV'!AA50</f>
        <v>1727.2370394493</v>
      </c>
    </row>
    <row r="51" spans="1:10" x14ac:dyDescent="0.25">
      <c r="A51" s="35" t="s">
        <v>50</v>
      </c>
      <c r="B51" s="33">
        <f>'onroad RPD'!L51+'onroad RPV'!AE51</f>
        <v>61699.590465300003</v>
      </c>
      <c r="C51" s="33">
        <f>'onroad RPD'!BB51+'onroad RPV'!CP51</f>
        <v>263.66771927999997</v>
      </c>
      <c r="D51" s="33">
        <f>'onroad RPD'!AW51+'onroad RPD'!BD51+'onroad RPD'!BE51+'onroad RPV'!CK51+'onroad RPV'!CR51+'onroad RPV'!CS51</f>
        <v>12337.6660067718</v>
      </c>
      <c r="E51" s="33">
        <f>F51+'onroad RPD'!BP51+'onroad RPV'!DC51</f>
        <v>774.25450360169384</v>
      </c>
      <c r="F51" s="33">
        <f>'onroad RPD'!BL51+'onroad RPD'!BQ51+'onroad RPD'!BX51+'onroad RPD'!BY51+'onroad RPD'!CA51+'onroad RPV'!CZ51+'onroad RPV'!DD51+'onroad RPV'!DK51+'onroad RPV'!DL51+'onroad RPV'!DN51</f>
        <v>550.89157520512379</v>
      </c>
      <c r="G51" s="33">
        <f>'onroad RPD'!CC51+'onroad RPV'!DP51</f>
        <v>43.786128307530007</v>
      </c>
      <c r="H51" s="33">
        <f>'onroad RPD'!CK51+'onroad RPP'!AA51+'onroad RPV'!DV51</f>
        <v>5020.6043307460004</v>
      </c>
      <c r="J51" s="33">
        <f>'onroad_rfl RPD'!AA51+'onroad_rfl RPV'!AA51</f>
        <v>314.0236363345</v>
      </c>
    </row>
    <row r="53" spans="1:10" s="2" customFormat="1" x14ac:dyDescent="0.25">
      <c r="A53" s="2" t="s">
        <v>463</v>
      </c>
      <c r="B53" s="1">
        <f t="shared" ref="B53:H53" si="0">SUM(B2:B51)</f>
        <v>16063457.242551068</v>
      </c>
      <c r="C53" s="1">
        <f t="shared" si="0"/>
        <v>87336.28959779501</v>
      </c>
      <c r="D53" s="1">
        <f t="shared" si="0"/>
        <v>2684537.3526080707</v>
      </c>
      <c r="E53" s="1">
        <f t="shared" si="0"/>
        <v>208303.72557664046</v>
      </c>
      <c r="F53" s="1">
        <f t="shared" si="0"/>
        <v>124876.25080563204</v>
      </c>
      <c r="G53" s="1">
        <f t="shared" si="0"/>
        <v>12597.314190874115</v>
      </c>
      <c r="H53" s="1">
        <f t="shared" si="0"/>
        <v>1341243.0274154821</v>
      </c>
      <c r="I53" s="1"/>
      <c r="J53" s="1">
        <f>SUM(J2:J51)</f>
        <v>78655.459603816751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65"/>
  <sheetViews>
    <sheetView zoomScale="85" zoomScaleNormal="85" workbookViewId="0">
      <pane xSplit="2" ySplit="2" topLeftCell="BJ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RowHeight="15" x14ac:dyDescent="0.25"/>
  <cols>
    <col min="1" max="1" width="9.140625" style="35"/>
    <col min="2" max="2" width="18.7109375" bestFit="1" customWidth="1"/>
    <col min="3" max="3" width="9.85546875" customWidth="1"/>
    <col min="4" max="4" width="6.7109375" bestFit="1" customWidth="1"/>
    <col min="5" max="5" width="14.5703125" bestFit="1" customWidth="1"/>
    <col min="6" max="6" width="5.7109375" bestFit="1" customWidth="1"/>
    <col min="7" max="7" width="9" bestFit="1" customWidth="1"/>
    <col min="8" max="8" width="17.28515625" bestFit="1" customWidth="1"/>
    <col min="9" max="9" width="10.42578125" bestFit="1" customWidth="1"/>
    <col min="10" max="10" width="13.42578125" bestFit="1" customWidth="1"/>
    <col min="11" max="11" width="6.7109375" bestFit="1" customWidth="1"/>
    <col min="12" max="12" width="10.28515625" bestFit="1" customWidth="1"/>
    <col min="13" max="13" width="15" bestFit="1" customWidth="1"/>
    <col min="14" max="14" width="11.5703125" bestFit="1" customWidth="1"/>
    <col min="15" max="15" width="14.42578125" bestFit="1" customWidth="1"/>
    <col min="16" max="16" width="18.85546875" bestFit="1" customWidth="1"/>
    <col min="17" max="17" width="15.140625" bestFit="1" customWidth="1"/>
    <col min="18" max="20" width="6.7109375" bestFit="1" customWidth="1"/>
    <col min="21" max="21" width="14.5703125" bestFit="1" customWidth="1"/>
    <col min="22" max="22" width="11.140625" bestFit="1" customWidth="1"/>
    <col min="23" max="23" width="14" bestFit="1" customWidth="1"/>
    <col min="24" max="24" width="18.42578125" bestFit="1" customWidth="1"/>
    <col min="25" max="25" width="14.7109375" bestFit="1" customWidth="1"/>
    <col min="26" max="26" width="14.42578125" bestFit="1" customWidth="1"/>
    <col min="27" max="27" width="14" bestFit="1" customWidth="1"/>
    <col min="28" max="28" width="14.5703125" bestFit="1" customWidth="1"/>
    <col min="29" max="29" width="14.42578125" bestFit="1" customWidth="1"/>
    <col min="30" max="30" width="10.28515625" bestFit="1" customWidth="1"/>
    <col min="31" max="31" width="11.28515625" bestFit="1" customWidth="1"/>
    <col min="32" max="32" width="15.28515625" bestFit="1" customWidth="1"/>
    <col min="33" max="33" width="12" bestFit="1" customWidth="1"/>
    <col min="34" max="34" width="14" bestFit="1" customWidth="1"/>
    <col min="35" max="35" width="10.28515625" bestFit="1" customWidth="1"/>
    <col min="36" max="36" width="9.28515625" bestFit="1" customWidth="1"/>
    <col min="37" max="37" width="10.28515625" bestFit="1" customWidth="1"/>
    <col min="38" max="38" width="18.42578125" bestFit="1" customWidth="1"/>
    <col min="39" max="39" width="9.7109375" bestFit="1" customWidth="1"/>
    <col min="40" max="40" width="10.42578125" bestFit="1" customWidth="1"/>
    <col min="41" max="41" width="13.42578125" bestFit="1" customWidth="1"/>
    <col min="42" max="42" width="11.42578125" bestFit="1" customWidth="1"/>
    <col min="43" max="43" width="10.140625" bestFit="1" customWidth="1"/>
    <col min="44" max="44" width="11" bestFit="1" customWidth="1"/>
    <col min="45" max="45" width="9.85546875" bestFit="1" customWidth="1"/>
    <col min="46" max="46" width="14.7109375" bestFit="1" customWidth="1"/>
    <col min="47" max="47" width="6.7109375" bestFit="1" customWidth="1"/>
    <col min="48" max="48" width="15.42578125" bestFit="1" customWidth="1"/>
    <col min="49" max="50" width="6.7109375" bestFit="1" customWidth="1"/>
    <col min="51" max="51" width="5.140625" bestFit="1" customWidth="1"/>
    <col min="52" max="52" width="6.5703125" bestFit="1" customWidth="1"/>
    <col min="53" max="53" width="14.140625" bestFit="1" customWidth="1"/>
    <col min="54" max="54" width="7.7109375" bestFit="1" customWidth="1"/>
    <col min="55" max="55" width="10" bestFit="1" customWidth="1"/>
    <col min="56" max="56" width="9.28515625" bestFit="1" customWidth="1"/>
    <col min="57" max="57" width="7.7109375" bestFit="1" customWidth="1"/>
    <col min="58" max="58" width="6" bestFit="1" customWidth="1"/>
    <col min="59" max="59" width="6.7109375" bestFit="1" customWidth="1"/>
    <col min="60" max="60" width="4.28515625" bestFit="1" customWidth="1"/>
    <col min="61" max="61" width="7.7109375" bestFit="1" customWidth="1"/>
    <col min="62" max="62" width="4.5703125" bestFit="1" customWidth="1"/>
    <col min="63" max="63" width="4.140625" bestFit="1" customWidth="1"/>
    <col min="64" max="64" width="7.85546875" customWidth="1"/>
    <col min="65" max="65" width="5.7109375" bestFit="1" customWidth="1"/>
    <col min="66" max="66" width="5.85546875" bestFit="1" customWidth="1"/>
    <col min="67" max="67" width="3.28515625" bestFit="1" customWidth="1"/>
    <col min="68" max="68" width="6.7109375" bestFit="1" customWidth="1"/>
    <col min="69" max="69" width="7.85546875" bestFit="1" customWidth="1"/>
    <col min="70" max="70" width="5.7109375" bestFit="1" customWidth="1"/>
    <col min="71" max="71" width="5.28515625" bestFit="1" customWidth="1"/>
    <col min="72" max="72" width="8.7109375" bestFit="1" customWidth="1"/>
    <col min="73" max="73" width="4.85546875" bestFit="1" customWidth="1"/>
    <col min="74" max="74" width="7.85546875" bestFit="1" customWidth="1"/>
    <col min="75" max="75" width="5.85546875" bestFit="1" customWidth="1"/>
    <col min="76" max="76" width="6" bestFit="1" customWidth="1"/>
    <col min="77" max="77" width="6.7109375" bestFit="1" customWidth="1"/>
    <col min="78" max="79" width="5.7109375" bestFit="1" customWidth="1"/>
    <col min="80" max="80" width="3.85546875" bestFit="1" customWidth="1"/>
    <col min="81" max="81" width="6.7109375" bestFit="1" customWidth="1"/>
    <col min="82" max="83" width="5.28515625" bestFit="1" customWidth="1"/>
    <col min="84" max="84" width="14.7109375" bestFit="1" customWidth="1"/>
    <col min="85" max="85" width="9.7109375" bestFit="1" customWidth="1"/>
    <col min="86" max="86" width="6.7109375" bestFit="1" customWidth="1"/>
    <col min="87" max="87" width="4.85546875" bestFit="1" customWidth="1"/>
    <col min="88" max="88" width="6.7109375" bestFit="1" customWidth="1"/>
    <col min="89" max="89" width="9.140625" bestFit="1" customWidth="1"/>
    <col min="90" max="90" width="6.7109375" bestFit="1" customWidth="1"/>
  </cols>
  <sheetData>
    <row r="1" spans="1:92" x14ac:dyDescent="0.25">
      <c r="A1" s="35" t="s">
        <v>435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</row>
    <row r="2" spans="1:92" x14ac:dyDescent="0.25">
      <c r="A2" s="35" t="s">
        <v>318</v>
      </c>
      <c r="B2" s="35" t="s">
        <v>178</v>
      </c>
      <c r="C2" s="35" t="s">
        <v>179</v>
      </c>
      <c r="D2" s="35" t="s">
        <v>131</v>
      </c>
      <c r="E2" s="35" t="s">
        <v>132</v>
      </c>
      <c r="F2" s="35" t="s">
        <v>133</v>
      </c>
      <c r="G2" s="35" t="s">
        <v>64</v>
      </c>
      <c r="H2" s="35" t="s">
        <v>180</v>
      </c>
      <c r="I2" s="35" t="s">
        <v>181</v>
      </c>
      <c r="J2" s="35" t="s">
        <v>182</v>
      </c>
      <c r="K2" s="35" t="s">
        <v>134</v>
      </c>
      <c r="L2" s="35" t="s">
        <v>59</v>
      </c>
      <c r="M2" s="35" t="s">
        <v>183</v>
      </c>
      <c r="N2" s="35" t="s">
        <v>184</v>
      </c>
      <c r="O2" s="35" t="s">
        <v>185</v>
      </c>
      <c r="P2" s="35" t="s">
        <v>186</v>
      </c>
      <c r="Q2" s="35" t="s">
        <v>187</v>
      </c>
      <c r="R2" s="35" t="s">
        <v>136</v>
      </c>
      <c r="S2" s="35" t="s">
        <v>137</v>
      </c>
      <c r="T2" s="35" t="s">
        <v>138</v>
      </c>
      <c r="U2" s="35" t="s">
        <v>188</v>
      </c>
      <c r="V2" s="35" t="s">
        <v>189</v>
      </c>
      <c r="W2" s="35" t="s">
        <v>190</v>
      </c>
      <c r="X2" s="35" t="s">
        <v>191</v>
      </c>
      <c r="Y2" s="35" t="s">
        <v>192</v>
      </c>
      <c r="Z2" s="35" t="s">
        <v>193</v>
      </c>
      <c r="AA2" s="35" t="s">
        <v>194</v>
      </c>
      <c r="AB2" s="35" t="s">
        <v>195</v>
      </c>
      <c r="AC2" s="35" t="s">
        <v>196</v>
      </c>
      <c r="AD2" s="35" t="s">
        <v>197</v>
      </c>
      <c r="AE2" s="35" t="s">
        <v>198</v>
      </c>
      <c r="AF2" s="35" t="s">
        <v>199</v>
      </c>
      <c r="AG2" s="35" t="s">
        <v>200</v>
      </c>
      <c r="AH2" s="35" t="s">
        <v>201</v>
      </c>
      <c r="AI2" s="35" t="s">
        <v>202</v>
      </c>
      <c r="AJ2" s="35" t="s">
        <v>203</v>
      </c>
      <c r="AK2" s="35" t="s">
        <v>204</v>
      </c>
      <c r="AL2" s="35" t="s">
        <v>205</v>
      </c>
      <c r="AM2" s="35" t="s">
        <v>206</v>
      </c>
      <c r="AN2" s="35" t="s">
        <v>207</v>
      </c>
      <c r="AO2" s="35" t="s">
        <v>208</v>
      </c>
      <c r="AP2" s="35" t="s">
        <v>209</v>
      </c>
      <c r="AQ2" s="35" t="s">
        <v>210</v>
      </c>
      <c r="AR2" s="35" t="s">
        <v>211</v>
      </c>
      <c r="AS2" s="35" t="s">
        <v>212</v>
      </c>
      <c r="AT2" s="35" t="s">
        <v>213</v>
      </c>
      <c r="AU2" s="35" t="s">
        <v>139</v>
      </c>
      <c r="AV2" s="35" t="s">
        <v>140</v>
      </c>
      <c r="AW2" s="35" t="s">
        <v>141</v>
      </c>
      <c r="AX2" s="35" t="s">
        <v>142</v>
      </c>
      <c r="AY2" s="35" t="s">
        <v>143</v>
      </c>
      <c r="AZ2" s="35" t="s">
        <v>144</v>
      </c>
      <c r="BA2" s="35" t="s">
        <v>214</v>
      </c>
      <c r="BB2" s="35" t="s">
        <v>57</v>
      </c>
      <c r="BC2" s="35" t="s">
        <v>128</v>
      </c>
      <c r="BD2" s="35" t="s">
        <v>145</v>
      </c>
      <c r="BE2" s="35" t="s">
        <v>146</v>
      </c>
      <c r="BF2" s="35" t="s">
        <v>147</v>
      </c>
      <c r="BG2" s="35" t="s">
        <v>148</v>
      </c>
      <c r="BH2" s="35" t="s">
        <v>149</v>
      </c>
      <c r="BI2" s="35" t="s">
        <v>150</v>
      </c>
      <c r="BJ2" s="35" t="s">
        <v>151</v>
      </c>
      <c r="BK2" s="35" t="s">
        <v>152</v>
      </c>
      <c r="BL2" s="35" t="s">
        <v>153</v>
      </c>
      <c r="BM2" s="35" t="s">
        <v>154</v>
      </c>
      <c r="BN2" s="35" t="s">
        <v>155</v>
      </c>
      <c r="BO2" s="35" t="s">
        <v>156</v>
      </c>
      <c r="BP2" s="35" t="s">
        <v>157</v>
      </c>
      <c r="BQ2" s="35" t="s">
        <v>158</v>
      </c>
      <c r="BR2" s="35" t="s">
        <v>159</v>
      </c>
      <c r="BS2" s="35" t="s">
        <v>160</v>
      </c>
      <c r="BT2" s="35" t="s">
        <v>161</v>
      </c>
      <c r="BU2" s="35" t="s">
        <v>162</v>
      </c>
      <c r="BV2" s="35" t="s">
        <v>163</v>
      </c>
      <c r="BW2" s="35" t="s">
        <v>164</v>
      </c>
      <c r="BX2" s="35" t="s">
        <v>165</v>
      </c>
      <c r="BY2" s="35" t="s">
        <v>166</v>
      </c>
      <c r="BZ2" s="35" t="s">
        <v>167</v>
      </c>
      <c r="CA2" s="35" t="s">
        <v>168</v>
      </c>
      <c r="CB2" s="35" t="s">
        <v>169</v>
      </c>
      <c r="CC2" s="35" t="s">
        <v>61</v>
      </c>
      <c r="CD2" s="35" t="s">
        <v>170</v>
      </c>
      <c r="CE2" s="35" t="s">
        <v>171</v>
      </c>
      <c r="CF2" s="35" t="s">
        <v>215</v>
      </c>
      <c r="CG2" s="35" t="s">
        <v>216</v>
      </c>
      <c r="CH2" s="35" t="s">
        <v>172</v>
      </c>
      <c r="CI2" s="35" t="s">
        <v>173</v>
      </c>
      <c r="CJ2" s="35" t="s">
        <v>174</v>
      </c>
      <c r="CK2" s="35" t="s">
        <v>175</v>
      </c>
      <c r="CL2" s="35" t="s">
        <v>176</v>
      </c>
      <c r="CM2" s="35" t="s">
        <v>54</v>
      </c>
      <c r="CN2" s="35" t="s">
        <v>53</v>
      </c>
    </row>
    <row r="3" spans="1:92" x14ac:dyDescent="0.25">
      <c r="A3" s="35">
        <v>1</v>
      </c>
      <c r="B3" s="35" t="s">
        <v>0</v>
      </c>
      <c r="C3" s="33">
        <v>14.5462990985</v>
      </c>
      <c r="D3" s="33">
        <v>126.36491360399999</v>
      </c>
      <c r="E3" s="33">
        <v>109.774757674</v>
      </c>
      <c r="F3" s="33">
        <v>36.0462645028</v>
      </c>
      <c r="G3" s="33">
        <v>148.39279728</v>
      </c>
      <c r="H3" s="33">
        <v>462.50522050199999</v>
      </c>
      <c r="I3" s="33">
        <v>1304.26163509</v>
      </c>
      <c r="J3" s="33">
        <v>16.477730784599999</v>
      </c>
      <c r="K3" s="33">
        <v>888.88364131499998</v>
      </c>
      <c r="L3" s="33">
        <v>223872.17517599999</v>
      </c>
      <c r="M3" s="33">
        <v>0.36774874656899997</v>
      </c>
      <c r="N3" s="33">
        <v>25.613903677500002</v>
      </c>
      <c r="O3" s="33">
        <v>2.8375315762899998E-2</v>
      </c>
      <c r="P3" s="33">
        <v>44.956747228799998</v>
      </c>
      <c r="Q3" s="33">
        <v>70.938472553599993</v>
      </c>
      <c r="R3" s="33">
        <v>679.53345883400004</v>
      </c>
      <c r="S3" s="33">
        <v>139.39857949099999</v>
      </c>
      <c r="T3" s="33">
        <v>349.935022925</v>
      </c>
      <c r="U3" s="33">
        <v>5.5344705129299996</v>
      </c>
      <c r="V3" s="33">
        <v>249.96420969499999</v>
      </c>
      <c r="W3" s="33">
        <v>0.77608434799799997</v>
      </c>
      <c r="X3" s="33">
        <v>1684.7143154800001</v>
      </c>
      <c r="Y3" s="33">
        <v>1940.20944979</v>
      </c>
      <c r="Z3" s="33">
        <v>109.774738785</v>
      </c>
      <c r="AA3" s="33">
        <v>14.546330230400001</v>
      </c>
      <c r="AB3" s="33">
        <v>142.490909765</v>
      </c>
      <c r="AC3" s="33">
        <v>16.477726842999999</v>
      </c>
      <c r="AD3" s="33">
        <v>223872.209022</v>
      </c>
      <c r="AE3" s="33">
        <v>74.356791513999994</v>
      </c>
      <c r="AF3" s="33">
        <v>225.36811618900001</v>
      </c>
      <c r="AG3" s="33">
        <v>351.70277592100001</v>
      </c>
      <c r="AH3" s="33">
        <v>25.089751268299999</v>
      </c>
      <c r="AI3" s="33">
        <v>1793.06569541</v>
      </c>
      <c r="AJ3" s="33">
        <v>36994.2444674</v>
      </c>
      <c r="AK3" s="33">
        <v>6616.9314245200003</v>
      </c>
      <c r="AL3" s="33">
        <v>5406.4348119099996</v>
      </c>
      <c r="AM3" s="33">
        <v>970.74824744</v>
      </c>
      <c r="AN3" s="33">
        <v>85.024234074999995</v>
      </c>
      <c r="AO3" s="33">
        <v>122.38034174000001</v>
      </c>
      <c r="AP3" s="33">
        <v>1.6886731580100001</v>
      </c>
      <c r="AQ3" s="33">
        <v>570.22266206699999</v>
      </c>
      <c r="AR3" s="33">
        <v>175.37062626599999</v>
      </c>
      <c r="AS3" s="33">
        <v>262.220524668</v>
      </c>
      <c r="AT3" s="33">
        <v>5112.7342195499996</v>
      </c>
      <c r="AU3" s="33">
        <v>269.41539062099997</v>
      </c>
      <c r="AV3" s="33">
        <v>225.36816485</v>
      </c>
      <c r="AW3" s="33">
        <v>351.703115943</v>
      </c>
      <c r="AX3" s="33">
        <v>100.679162668</v>
      </c>
      <c r="AY3" s="33">
        <v>7.0597511804700002</v>
      </c>
      <c r="AZ3" s="33">
        <v>0</v>
      </c>
      <c r="BA3" s="33">
        <v>25.894160025000001</v>
      </c>
      <c r="BB3" s="33">
        <v>1793.06920115</v>
      </c>
      <c r="BC3" s="33">
        <v>0</v>
      </c>
      <c r="BD3" s="33">
        <v>36994.252637199999</v>
      </c>
      <c r="BE3" s="33">
        <v>6616.9336308600004</v>
      </c>
      <c r="BF3" s="33">
        <v>0</v>
      </c>
      <c r="BG3" s="33">
        <v>284.36664525700002</v>
      </c>
      <c r="BH3" s="33">
        <v>1.1157299869099999</v>
      </c>
      <c r="BI3" s="33">
        <v>3336.3057276300001</v>
      </c>
      <c r="BJ3" s="33">
        <v>6.1487746293400001</v>
      </c>
      <c r="BK3" s="33">
        <v>2.0932376454599999</v>
      </c>
      <c r="BL3" s="33">
        <v>1010.71306388</v>
      </c>
      <c r="BM3" s="33">
        <v>55.278387039899997</v>
      </c>
      <c r="BN3" s="33">
        <v>4.6624634091699999</v>
      </c>
      <c r="BO3" s="33">
        <v>0.22414157157600001</v>
      </c>
      <c r="BP3" s="33">
        <v>1791.2153337899999</v>
      </c>
      <c r="BQ3" s="33">
        <v>542.11172312500003</v>
      </c>
      <c r="BR3" s="33">
        <v>51.323986270900001</v>
      </c>
      <c r="BS3" s="33">
        <v>0.51795000880499997</v>
      </c>
      <c r="BT3" s="33">
        <v>245.326144855</v>
      </c>
      <c r="BU3" s="33">
        <v>0.50060007067199996</v>
      </c>
      <c r="BV3" s="33">
        <v>125.25047578900001</v>
      </c>
      <c r="BW3" s="33">
        <v>5.5067367588299998</v>
      </c>
      <c r="BX3" s="33">
        <v>2.61886318101</v>
      </c>
      <c r="BY3" s="33">
        <v>679.49162536599999</v>
      </c>
      <c r="BZ3" s="33">
        <v>42.431694653400001</v>
      </c>
      <c r="CA3" s="33">
        <v>194.76183055800001</v>
      </c>
      <c r="CB3" s="33">
        <v>1.73124556426</v>
      </c>
      <c r="CC3" s="33">
        <v>262.22028948799999</v>
      </c>
      <c r="CD3" s="33">
        <v>0</v>
      </c>
      <c r="CE3" s="33">
        <v>3.06387667054</v>
      </c>
      <c r="CF3" s="33">
        <v>126.790406459</v>
      </c>
      <c r="CG3" s="33">
        <v>401.92600045</v>
      </c>
      <c r="CH3" s="33">
        <v>791.45972154799995</v>
      </c>
      <c r="CI3" s="33">
        <v>2.6441976700200001</v>
      </c>
      <c r="CJ3" s="33">
        <v>297.29891714000001</v>
      </c>
      <c r="CK3" s="33">
        <v>7123.88352442</v>
      </c>
      <c r="CL3" s="33">
        <v>657.37401934399998</v>
      </c>
      <c r="CM3" s="33">
        <f>+BL3+BP3+BQ3+BX3+BY3+CA3</f>
        <v>4220.9124399000102</v>
      </c>
      <c r="CN3" s="33">
        <f>+CM3-BP3</f>
        <v>2429.6971061100103</v>
      </c>
    </row>
    <row r="4" spans="1:92" x14ac:dyDescent="0.25">
      <c r="A4" s="35">
        <v>4</v>
      </c>
      <c r="B4" s="35" t="s">
        <v>2</v>
      </c>
      <c r="C4" s="33">
        <v>12.1297073458</v>
      </c>
      <c r="D4" s="33">
        <v>109.138681097</v>
      </c>
      <c r="E4" s="33">
        <v>93.001577136199998</v>
      </c>
      <c r="F4" s="33">
        <v>30.684251568400001</v>
      </c>
      <c r="G4" s="33">
        <v>139.957063941</v>
      </c>
      <c r="H4" s="33">
        <v>401.77832347100002</v>
      </c>
      <c r="I4" s="33">
        <v>1133.0081385000001</v>
      </c>
      <c r="J4" s="33">
        <v>11.4622575701</v>
      </c>
      <c r="K4" s="33">
        <v>781.90513937900005</v>
      </c>
      <c r="L4" s="33">
        <v>207822.49266700001</v>
      </c>
      <c r="M4" s="33">
        <v>0.49711814969700002</v>
      </c>
      <c r="N4" s="33">
        <v>32.291396040899997</v>
      </c>
      <c r="O4" s="33">
        <v>3.5605965723699999E-2</v>
      </c>
      <c r="P4" s="33">
        <v>56.227118806999997</v>
      </c>
      <c r="Q4" s="33">
        <v>89.015440055699997</v>
      </c>
      <c r="R4" s="33">
        <v>587.53649095699996</v>
      </c>
      <c r="S4" s="33">
        <v>122.69778900999999</v>
      </c>
      <c r="T4" s="33">
        <v>374.93993153000002</v>
      </c>
      <c r="U4" s="33">
        <v>5.9807994666599997</v>
      </c>
      <c r="V4" s="33">
        <v>266.28329210700002</v>
      </c>
      <c r="W4" s="33">
        <v>0.82289328317300003</v>
      </c>
      <c r="X4" s="33">
        <v>1784.9669407399999</v>
      </c>
      <c r="Y4" s="33">
        <v>2057.22578699</v>
      </c>
      <c r="Z4" s="33">
        <v>93.001477280399996</v>
      </c>
      <c r="AA4" s="33">
        <v>12.1297028646</v>
      </c>
      <c r="AB4" s="33">
        <v>133.47942382599999</v>
      </c>
      <c r="AC4" s="33">
        <v>11.4622221688</v>
      </c>
      <c r="AD4" s="33">
        <v>207822.58283</v>
      </c>
      <c r="AE4" s="33">
        <v>76.367161151000005</v>
      </c>
      <c r="AF4" s="33">
        <v>198.979016425</v>
      </c>
      <c r="AG4" s="33">
        <v>333.62885875799998</v>
      </c>
      <c r="AH4" s="33">
        <v>21.348712531099999</v>
      </c>
      <c r="AI4" s="33">
        <v>1637.67639751</v>
      </c>
      <c r="AJ4" s="33">
        <v>34578.4248821</v>
      </c>
      <c r="AK4" s="33">
        <v>6791.4794216099999</v>
      </c>
      <c r="AL4" s="33">
        <v>4731.7798409099996</v>
      </c>
      <c r="AM4" s="33">
        <v>728.80317204100004</v>
      </c>
      <c r="AN4" s="33">
        <v>73.527055158400003</v>
      </c>
      <c r="AO4" s="33">
        <v>106.700049913</v>
      </c>
      <c r="AP4" s="33">
        <v>1.3229440115</v>
      </c>
      <c r="AQ4" s="33">
        <v>496.95933282099998</v>
      </c>
      <c r="AR4" s="33">
        <v>186.90788504</v>
      </c>
      <c r="AS4" s="33">
        <v>235.78971091400001</v>
      </c>
      <c r="AT4" s="33">
        <v>4429.1341877799996</v>
      </c>
      <c r="AU4" s="33">
        <v>237.21257621699999</v>
      </c>
      <c r="AV4" s="33">
        <v>198.97840175300001</v>
      </c>
      <c r="AW4" s="33">
        <v>333.62835717600001</v>
      </c>
      <c r="AX4" s="33">
        <v>94.808702049100006</v>
      </c>
      <c r="AY4" s="33">
        <v>6.3745820504899999</v>
      </c>
      <c r="AZ4" s="33">
        <v>0</v>
      </c>
      <c r="BA4" s="33">
        <v>22.2071605107</v>
      </c>
      <c r="BB4" s="33">
        <v>1637.6796212100001</v>
      </c>
      <c r="BC4" s="33">
        <v>0</v>
      </c>
      <c r="BD4" s="33">
        <v>34578.433523799999</v>
      </c>
      <c r="BE4" s="33">
        <v>6791.4797316000004</v>
      </c>
      <c r="BF4" s="33">
        <v>0</v>
      </c>
      <c r="BG4" s="33">
        <v>248.15020222000001</v>
      </c>
      <c r="BH4" s="33">
        <v>1.01155709029</v>
      </c>
      <c r="BI4" s="33">
        <v>3139.0582156199998</v>
      </c>
      <c r="BJ4" s="33">
        <v>5.3541684706900003</v>
      </c>
      <c r="BK4" s="33">
        <v>1.8961310120999999</v>
      </c>
      <c r="BL4" s="33">
        <v>765.85097902500002</v>
      </c>
      <c r="BM4" s="33">
        <v>48.136807502899998</v>
      </c>
      <c r="BN4" s="33">
        <v>4.1297086725299996</v>
      </c>
      <c r="BO4" s="33">
        <v>0.19862911762900001</v>
      </c>
      <c r="BP4" s="33">
        <v>1589.2402492599999</v>
      </c>
      <c r="BQ4" s="33">
        <v>474.23857803200002</v>
      </c>
      <c r="BR4" s="33">
        <v>44.601605652800004</v>
      </c>
      <c r="BS4" s="33">
        <v>0.45198295539700001</v>
      </c>
      <c r="BT4" s="33">
        <v>215.28646832000001</v>
      </c>
      <c r="BU4" s="33">
        <v>0.46790300834300003</v>
      </c>
      <c r="BV4" s="33">
        <v>109.004075505</v>
      </c>
      <c r="BW4" s="33">
        <v>5.1996455322399999</v>
      </c>
      <c r="BX4" s="33">
        <v>2.1468722219799998</v>
      </c>
      <c r="BY4" s="33">
        <v>596.87081713600003</v>
      </c>
      <c r="BZ4" s="33">
        <v>36.990794454700001</v>
      </c>
      <c r="CA4" s="33">
        <v>204.08096045100001</v>
      </c>
      <c r="CB4" s="33">
        <v>1.50860502692</v>
      </c>
      <c r="CC4" s="33">
        <v>235.78994985899999</v>
      </c>
      <c r="CD4" s="33">
        <v>0</v>
      </c>
      <c r="CE4" s="33">
        <v>2.5640721220599998</v>
      </c>
      <c r="CF4" s="33">
        <v>120.72805688</v>
      </c>
      <c r="CG4" s="33">
        <v>382.70726157600001</v>
      </c>
      <c r="CH4" s="33">
        <v>759.36862335299998</v>
      </c>
      <c r="CI4" s="33">
        <v>2.2063025120600002</v>
      </c>
      <c r="CJ4" s="33">
        <v>269.96957531100003</v>
      </c>
      <c r="CK4" s="33">
        <v>6575.36308543</v>
      </c>
      <c r="CL4" s="33">
        <v>613.45152475500004</v>
      </c>
      <c r="CM4" s="33">
        <f t="shared" ref="CM4:CM51" si="0">+BL4+BP4+BQ4+BX4+BY4+CA4</f>
        <v>3632.4284561259801</v>
      </c>
      <c r="CN4" s="33">
        <f t="shared" ref="CN4:CN51" si="1">+CM4-BP4</f>
        <v>2043.1882068659802</v>
      </c>
    </row>
    <row r="5" spans="1:92" x14ac:dyDescent="0.25">
      <c r="A5" s="35">
        <v>5</v>
      </c>
      <c r="B5" s="35" t="s">
        <v>3</v>
      </c>
      <c r="C5" s="33">
        <v>8.5245181579199993</v>
      </c>
      <c r="D5" s="33">
        <v>69.2573926731</v>
      </c>
      <c r="E5" s="33">
        <v>61.243312214699998</v>
      </c>
      <c r="F5" s="33">
        <v>20.672568983000001</v>
      </c>
      <c r="G5" s="33">
        <v>73.103281630699996</v>
      </c>
      <c r="H5" s="33">
        <v>207.72210098799999</v>
      </c>
      <c r="I5" s="33">
        <v>585.77596235500005</v>
      </c>
      <c r="J5" s="33">
        <v>7.4280362203300001</v>
      </c>
      <c r="K5" s="33">
        <v>447.56078955100003</v>
      </c>
      <c r="L5" s="33">
        <v>110718.7282</v>
      </c>
      <c r="M5" s="33">
        <v>0.17535230614799999</v>
      </c>
      <c r="N5" s="33">
        <v>12.0275762182</v>
      </c>
      <c r="O5" s="33">
        <v>1.2804080455599999E-2</v>
      </c>
      <c r="P5" s="33">
        <v>19.807246533499999</v>
      </c>
      <c r="Q5" s="33">
        <v>32.010160652700002</v>
      </c>
      <c r="R5" s="33">
        <v>370.510119417</v>
      </c>
      <c r="S5" s="33">
        <v>70.113421025099996</v>
      </c>
      <c r="T5" s="33">
        <v>168.242590581</v>
      </c>
      <c r="U5" s="33">
        <v>2.6751482843000001</v>
      </c>
      <c r="V5" s="33">
        <v>118.93219089199999</v>
      </c>
      <c r="W5" s="33">
        <v>0.35484137423000001</v>
      </c>
      <c r="X5" s="33">
        <v>765.49578761500004</v>
      </c>
      <c r="Y5" s="33">
        <v>887.10233365500005</v>
      </c>
      <c r="Z5" s="33">
        <v>61.243247378500001</v>
      </c>
      <c r="AA5" s="33">
        <v>8.5245714613299999</v>
      </c>
      <c r="AB5" s="33">
        <v>70.252750339000002</v>
      </c>
      <c r="AC5" s="33">
        <v>7.4280376636599996</v>
      </c>
      <c r="AD5" s="33">
        <v>110718.75036200001</v>
      </c>
      <c r="AE5" s="33">
        <v>37.283025844199997</v>
      </c>
      <c r="AF5" s="33">
        <v>130.90581202499999</v>
      </c>
      <c r="AG5" s="33">
        <v>217.95007638999999</v>
      </c>
      <c r="AH5" s="33">
        <v>14.110762665499999</v>
      </c>
      <c r="AI5" s="33">
        <v>920.22927426000001</v>
      </c>
      <c r="AJ5" s="33">
        <v>22856.008959499999</v>
      </c>
      <c r="AK5" s="33">
        <v>4169.77812834</v>
      </c>
      <c r="AL5" s="33">
        <v>2747.6586445799999</v>
      </c>
      <c r="AM5" s="33">
        <v>640.97950193600002</v>
      </c>
      <c r="AN5" s="33">
        <v>50.282750698299999</v>
      </c>
      <c r="AO5" s="33">
        <v>67.205844624600005</v>
      </c>
      <c r="AP5" s="33">
        <v>1.0660628666</v>
      </c>
      <c r="AQ5" s="33">
        <v>312.97588109100002</v>
      </c>
      <c r="AR5" s="33">
        <v>121.523633804</v>
      </c>
      <c r="AS5" s="33">
        <v>144.37755985699999</v>
      </c>
      <c r="AT5" s="33">
        <v>2586.7847057499998</v>
      </c>
      <c r="AU5" s="33">
        <v>155.92349645300001</v>
      </c>
      <c r="AV5" s="33">
        <v>130.90514543899999</v>
      </c>
      <c r="AW5" s="33">
        <v>217.949957329</v>
      </c>
      <c r="AX5" s="33">
        <v>48.442619350999998</v>
      </c>
      <c r="AY5" s="33">
        <v>4.3102499722400003</v>
      </c>
      <c r="AZ5" s="33">
        <v>0</v>
      </c>
      <c r="BA5" s="33">
        <v>14.478389526699999</v>
      </c>
      <c r="BB5" s="33">
        <v>920.23048312399999</v>
      </c>
      <c r="BC5" s="33">
        <v>0</v>
      </c>
      <c r="BD5" s="33">
        <v>22856.014860800002</v>
      </c>
      <c r="BE5" s="33">
        <v>4169.7797264999999</v>
      </c>
      <c r="BF5" s="33">
        <v>0</v>
      </c>
      <c r="BG5" s="33">
        <v>146.27923798699999</v>
      </c>
      <c r="BH5" s="33">
        <v>0.54233357196099996</v>
      </c>
      <c r="BI5" s="33">
        <v>1636.8031563699999</v>
      </c>
      <c r="BJ5" s="33">
        <v>2.9129669705099999</v>
      </c>
      <c r="BK5" s="33">
        <v>1.04604658453</v>
      </c>
      <c r="BL5" s="33">
        <v>660.65304117200003</v>
      </c>
      <c r="BM5" s="33">
        <v>24.995494306200001</v>
      </c>
      <c r="BN5" s="33">
        <v>2.1528300226899999</v>
      </c>
      <c r="BO5" s="33">
        <v>0.112769438635</v>
      </c>
      <c r="BP5" s="33">
        <v>841.40995844999998</v>
      </c>
      <c r="BQ5" s="33">
        <v>257.87858341999998</v>
      </c>
      <c r="BR5" s="33">
        <v>23.066911547299998</v>
      </c>
      <c r="BS5" s="33">
        <v>0.23440977511700001</v>
      </c>
      <c r="BT5" s="33">
        <v>113.194474695</v>
      </c>
      <c r="BU5" s="33">
        <v>0.25640569293900001</v>
      </c>
      <c r="BV5" s="33">
        <v>66.506311463700001</v>
      </c>
      <c r="BW5" s="33">
        <v>2.8908928935199998</v>
      </c>
      <c r="BX5" s="33">
        <v>1.49558532825</v>
      </c>
      <c r="BY5" s="33">
        <v>365.74547103100002</v>
      </c>
      <c r="BZ5" s="33">
        <v>19.184468734399999</v>
      </c>
      <c r="CA5" s="33">
        <v>130.47581635</v>
      </c>
      <c r="CB5" s="33">
        <v>0.78222997749199996</v>
      </c>
      <c r="CC5" s="33">
        <v>144.37761704499999</v>
      </c>
      <c r="CD5" s="33">
        <v>0</v>
      </c>
      <c r="CE5" s="33">
        <v>1.8679753127400001</v>
      </c>
      <c r="CF5" s="33">
        <v>64.779662774100004</v>
      </c>
      <c r="CG5" s="33">
        <v>205.35145410800001</v>
      </c>
      <c r="CH5" s="33">
        <v>368.55440914399998</v>
      </c>
      <c r="CI5" s="33">
        <v>1.61500437165</v>
      </c>
      <c r="CJ5" s="33">
        <v>152.66787206000001</v>
      </c>
      <c r="CK5" s="33">
        <v>3505.89629565</v>
      </c>
      <c r="CL5" s="33">
        <v>303.77780104999999</v>
      </c>
      <c r="CM5" s="33">
        <f t="shared" si="0"/>
        <v>2257.6584557512501</v>
      </c>
      <c r="CN5" s="33">
        <f t="shared" si="1"/>
        <v>1416.2484973012502</v>
      </c>
    </row>
    <row r="6" spans="1:92" x14ac:dyDescent="0.25">
      <c r="A6" s="35">
        <v>6</v>
      </c>
      <c r="B6" s="35" t="s">
        <v>4</v>
      </c>
      <c r="C6" s="33">
        <v>40.457405879900001</v>
      </c>
      <c r="D6" s="33">
        <v>338.89063172700003</v>
      </c>
      <c r="E6" s="33">
        <v>281.04156993300001</v>
      </c>
      <c r="F6" s="33">
        <v>98.918431363099998</v>
      </c>
      <c r="G6" s="33">
        <v>360.01710257000002</v>
      </c>
      <c r="H6" s="33">
        <v>3088.4071044699999</v>
      </c>
      <c r="I6" s="33">
        <v>9958.0988914200007</v>
      </c>
      <c r="J6" s="33">
        <v>26.5954436912</v>
      </c>
      <c r="K6" s="33">
        <v>2096.7460778099999</v>
      </c>
      <c r="L6" s="33">
        <v>447203.284522</v>
      </c>
      <c r="M6" s="33">
        <v>1.4226220866199999</v>
      </c>
      <c r="N6" s="33">
        <v>96.431422040900003</v>
      </c>
      <c r="O6" s="33">
        <v>0.10638600495800001</v>
      </c>
      <c r="P6" s="33">
        <v>168.11142792000001</v>
      </c>
      <c r="Q6" s="33">
        <v>265.96487202999998</v>
      </c>
      <c r="R6" s="33">
        <v>1730.65311903</v>
      </c>
      <c r="S6" s="33">
        <v>328.11902082500001</v>
      </c>
      <c r="T6" s="33">
        <v>1412.80304374</v>
      </c>
      <c r="U6" s="33">
        <v>24.744140699900001</v>
      </c>
      <c r="V6" s="33">
        <v>1127.58353876</v>
      </c>
      <c r="W6" s="33">
        <v>3.4864010798699998</v>
      </c>
      <c r="X6" s="33">
        <v>7563.68892082</v>
      </c>
      <c r="Y6" s="33">
        <v>8716.0189020500002</v>
      </c>
      <c r="Z6" s="33">
        <v>281.04114272999999</v>
      </c>
      <c r="AA6" s="33">
        <v>40.457418957500003</v>
      </c>
      <c r="AB6" s="33">
        <v>333.85105029599998</v>
      </c>
      <c r="AC6" s="33">
        <v>26.595453384799999</v>
      </c>
      <c r="AD6" s="33">
        <v>447203.18274399999</v>
      </c>
      <c r="AE6" s="33">
        <v>188.79003061700001</v>
      </c>
      <c r="AF6" s="33">
        <v>631.38645580900004</v>
      </c>
      <c r="AG6" s="33">
        <v>1328.4864387800001</v>
      </c>
      <c r="AH6" s="33">
        <v>66.404782769299999</v>
      </c>
      <c r="AI6" s="33">
        <v>13913.519956300001</v>
      </c>
      <c r="AJ6" s="33">
        <v>139420.76302499999</v>
      </c>
      <c r="AK6" s="33">
        <v>25311.5717539</v>
      </c>
      <c r="AL6" s="33">
        <v>12965.118229199999</v>
      </c>
      <c r="AM6" s="33">
        <v>2581.3182485299999</v>
      </c>
      <c r="AN6" s="33">
        <v>527.10948617500003</v>
      </c>
      <c r="AO6" s="33">
        <v>661.53492514100003</v>
      </c>
      <c r="AP6" s="33">
        <v>5.1359374522900003</v>
      </c>
      <c r="AQ6" s="33">
        <v>3097.3585523699999</v>
      </c>
      <c r="AR6" s="33">
        <v>403.08581870900002</v>
      </c>
      <c r="AS6" s="33">
        <v>2095.2955733899998</v>
      </c>
      <c r="AT6" s="33">
        <v>12099.598816199999</v>
      </c>
      <c r="AU6" s="33">
        <v>752.31471138699999</v>
      </c>
      <c r="AV6" s="33">
        <v>631.38744231800001</v>
      </c>
      <c r="AW6" s="33">
        <v>1328.48679221</v>
      </c>
      <c r="AX6" s="33">
        <v>301.75435527000002</v>
      </c>
      <c r="AY6" s="33">
        <v>17.710512188500001</v>
      </c>
      <c r="AZ6" s="33">
        <v>0</v>
      </c>
      <c r="BA6" s="33">
        <v>69.997547353000002</v>
      </c>
      <c r="BB6" s="33">
        <v>13913.515409</v>
      </c>
      <c r="BC6" s="33">
        <v>0</v>
      </c>
      <c r="BD6" s="33">
        <v>139420.777183</v>
      </c>
      <c r="BE6" s="33">
        <v>25311.568967399999</v>
      </c>
      <c r="BF6" s="33">
        <v>0</v>
      </c>
      <c r="BG6" s="33">
        <v>700.94107444999997</v>
      </c>
      <c r="BH6" s="33">
        <v>7.5123632194600001</v>
      </c>
      <c r="BI6" s="33">
        <v>10439.4277002</v>
      </c>
      <c r="BJ6" s="33">
        <v>39.2137296191</v>
      </c>
      <c r="BK6" s="33">
        <v>12.6775886192</v>
      </c>
      <c r="BL6" s="33">
        <v>2829.7104325400001</v>
      </c>
      <c r="BM6" s="33">
        <v>368.12881602599998</v>
      </c>
      <c r="BN6" s="33">
        <v>30.503430315500001</v>
      </c>
      <c r="BO6" s="33">
        <v>1.3495007825300001</v>
      </c>
      <c r="BP6" s="33">
        <v>13235.4964313</v>
      </c>
      <c r="BQ6" s="33">
        <v>3441.1420365600002</v>
      </c>
      <c r="BR6" s="33">
        <v>342.72166407100002</v>
      </c>
      <c r="BS6" s="33">
        <v>3.4536051105199999</v>
      </c>
      <c r="BT6" s="33">
        <v>1624.61058207</v>
      </c>
      <c r="BU6" s="33">
        <v>3.3526485424099999</v>
      </c>
      <c r="BV6" s="33">
        <v>675.12716258800003</v>
      </c>
      <c r="BW6" s="33">
        <v>37.576359521999997</v>
      </c>
      <c r="BX6" s="33">
        <v>11.2213647582</v>
      </c>
      <c r="BY6" s="33">
        <v>3787.4102307399999</v>
      </c>
      <c r="BZ6" s="33">
        <v>283.389994887</v>
      </c>
      <c r="CA6" s="33">
        <v>529.95596136699999</v>
      </c>
      <c r="CB6" s="33">
        <v>11.5216442968</v>
      </c>
      <c r="CC6" s="33">
        <v>2095.2946534799999</v>
      </c>
      <c r="CD6" s="33">
        <v>0</v>
      </c>
      <c r="CE6" s="33">
        <v>8.8612722363500005</v>
      </c>
      <c r="CF6" s="33">
        <v>762.66191556900003</v>
      </c>
      <c r="CG6" s="33">
        <v>2750.2921186799999</v>
      </c>
      <c r="CH6" s="33">
        <v>2508.0981184900002</v>
      </c>
      <c r="CI6" s="33">
        <v>7.6327779736899997</v>
      </c>
      <c r="CJ6" s="33">
        <v>779.75732639</v>
      </c>
      <c r="CK6" s="33">
        <v>21081.548174700001</v>
      </c>
      <c r="CL6" s="33">
        <v>1860.4342133800001</v>
      </c>
      <c r="CM6" s="33">
        <f t="shared" si="0"/>
        <v>23834.936457265198</v>
      </c>
      <c r="CN6" s="33">
        <f t="shared" si="1"/>
        <v>10599.440025965197</v>
      </c>
    </row>
    <row r="7" spans="1:92" x14ac:dyDescent="0.25">
      <c r="A7" s="35">
        <v>8</v>
      </c>
      <c r="B7" s="35" t="s">
        <v>5</v>
      </c>
      <c r="C7" s="33">
        <v>8.14925298056</v>
      </c>
      <c r="D7" s="33">
        <v>75.938089197899998</v>
      </c>
      <c r="E7" s="33">
        <v>64.906376906800006</v>
      </c>
      <c r="F7" s="33">
        <v>20.564353789399998</v>
      </c>
      <c r="G7" s="33">
        <v>105.48704488</v>
      </c>
      <c r="H7" s="33">
        <v>325.75009569299999</v>
      </c>
      <c r="I7" s="33">
        <v>918.61723834500003</v>
      </c>
      <c r="J7" s="33">
        <v>9.2094739492599995</v>
      </c>
      <c r="K7" s="33">
        <v>579.09464584499995</v>
      </c>
      <c r="L7" s="33">
        <v>154596.01449</v>
      </c>
      <c r="M7" s="33">
        <v>0.18896409543600001</v>
      </c>
      <c r="N7" s="33">
        <v>12.1155106554</v>
      </c>
      <c r="O7" s="33">
        <v>1.33172598295E-2</v>
      </c>
      <c r="P7" s="33">
        <v>20.988559809200002</v>
      </c>
      <c r="Q7" s="33">
        <v>33.292991333099998</v>
      </c>
      <c r="R7" s="33">
        <v>415.42795677800001</v>
      </c>
      <c r="S7" s="33">
        <v>90.993058496000003</v>
      </c>
      <c r="T7" s="33">
        <v>251.458065809</v>
      </c>
      <c r="U7" s="33">
        <v>4.0817770689900001</v>
      </c>
      <c r="V7" s="33">
        <v>185.220896721</v>
      </c>
      <c r="W7" s="33">
        <v>0.57059113568700004</v>
      </c>
      <c r="X7" s="33">
        <v>1237.1777929</v>
      </c>
      <c r="Y7" s="33">
        <v>1426.47662773</v>
      </c>
      <c r="Z7" s="33">
        <v>64.906225807799999</v>
      </c>
      <c r="AA7" s="33">
        <v>8.1492672333599998</v>
      </c>
      <c r="AB7" s="33">
        <v>101.216414633</v>
      </c>
      <c r="AC7" s="33">
        <v>9.2094723404300005</v>
      </c>
      <c r="AD7" s="33">
        <v>154596.03350600001</v>
      </c>
      <c r="AE7" s="33">
        <v>54.121904635200003</v>
      </c>
      <c r="AF7" s="33">
        <v>129.03027120499999</v>
      </c>
      <c r="AG7" s="33">
        <v>218.81483974099999</v>
      </c>
      <c r="AH7" s="33">
        <v>14.6661220435</v>
      </c>
      <c r="AI7" s="33">
        <v>1272.8971706299999</v>
      </c>
      <c r="AJ7" s="33">
        <v>23101.525902599999</v>
      </c>
      <c r="AK7" s="33">
        <v>4031.53978095</v>
      </c>
      <c r="AL7" s="33">
        <v>3466.69724507</v>
      </c>
      <c r="AM7" s="33">
        <v>530.84922463800001</v>
      </c>
      <c r="AN7" s="33">
        <v>74.741077501000007</v>
      </c>
      <c r="AO7" s="33">
        <v>118.10856254700001</v>
      </c>
      <c r="AP7" s="33">
        <v>0.93005769673100003</v>
      </c>
      <c r="AQ7" s="33">
        <v>562.909277223</v>
      </c>
      <c r="AR7" s="33">
        <v>85.351919346000003</v>
      </c>
      <c r="AS7" s="33">
        <v>169.01292571600001</v>
      </c>
      <c r="AT7" s="33">
        <v>3288.84947311</v>
      </c>
      <c r="AU7" s="33">
        <v>155.270654982</v>
      </c>
      <c r="AV7" s="33">
        <v>129.03023227099999</v>
      </c>
      <c r="AW7" s="33">
        <v>218.81495868799999</v>
      </c>
      <c r="AX7" s="33">
        <v>67.102588808700006</v>
      </c>
      <c r="AY7" s="33">
        <v>4.6662039878700003</v>
      </c>
      <c r="AZ7" s="33">
        <v>0</v>
      </c>
      <c r="BA7" s="33">
        <v>15.2500354924</v>
      </c>
      <c r="BB7" s="33">
        <v>1272.8951440599999</v>
      </c>
      <c r="BC7" s="33">
        <v>0</v>
      </c>
      <c r="BD7" s="33">
        <v>23101.518699699998</v>
      </c>
      <c r="BE7" s="33">
        <v>4031.5347273900002</v>
      </c>
      <c r="BF7" s="33">
        <v>0</v>
      </c>
      <c r="BG7" s="33">
        <v>179.10545553599999</v>
      </c>
      <c r="BH7" s="33">
        <v>1.0139444687300001</v>
      </c>
      <c r="BI7" s="33">
        <v>2233.8450265199999</v>
      </c>
      <c r="BJ7" s="33">
        <v>4.6872345907200001</v>
      </c>
      <c r="BK7" s="33">
        <v>1.53745953023</v>
      </c>
      <c r="BL7" s="33">
        <v>558.14982533299997</v>
      </c>
      <c r="BM7" s="33">
        <v>39.511062832999997</v>
      </c>
      <c r="BN7" s="33">
        <v>3.2549114872199998</v>
      </c>
      <c r="BO7" s="33">
        <v>0.17884042205299999</v>
      </c>
      <c r="BP7" s="33">
        <v>1264.2179503100001</v>
      </c>
      <c r="BQ7" s="33">
        <v>412.66900959600002</v>
      </c>
      <c r="BR7" s="33">
        <v>36.230110402900003</v>
      </c>
      <c r="BS7" s="33">
        <v>0.37074717220499998</v>
      </c>
      <c r="BT7" s="33">
        <v>184.696310823</v>
      </c>
      <c r="BU7" s="33">
        <v>0.51957832957500005</v>
      </c>
      <c r="BV7" s="33">
        <v>102.303561327</v>
      </c>
      <c r="BW7" s="33">
        <v>6.5090174909699998</v>
      </c>
      <c r="BX7" s="33">
        <v>1.5794239265700001</v>
      </c>
      <c r="BY7" s="33">
        <v>638.05152163000002</v>
      </c>
      <c r="BZ7" s="33">
        <v>30.6300613535</v>
      </c>
      <c r="CA7" s="33">
        <v>98.8891694366</v>
      </c>
      <c r="CB7" s="33">
        <v>1.22603894207</v>
      </c>
      <c r="CC7" s="33">
        <v>169.01313490300001</v>
      </c>
      <c r="CD7" s="33">
        <v>0</v>
      </c>
      <c r="CE7" s="33">
        <v>1.63627043395</v>
      </c>
      <c r="CF7" s="33">
        <v>85.444805739399996</v>
      </c>
      <c r="CG7" s="33">
        <v>270.86032520800001</v>
      </c>
      <c r="CH7" s="33">
        <v>550.69128139400004</v>
      </c>
      <c r="CI7" s="33">
        <v>1.4129620843399999</v>
      </c>
      <c r="CJ7" s="33">
        <v>195.37134133199999</v>
      </c>
      <c r="CK7" s="33">
        <v>4748.6226529100004</v>
      </c>
      <c r="CL7" s="33">
        <v>453.33663707900001</v>
      </c>
      <c r="CM7" s="33">
        <f t="shared" si="0"/>
        <v>2973.5569002321699</v>
      </c>
      <c r="CN7" s="33">
        <f t="shared" si="1"/>
        <v>1709.3389499221698</v>
      </c>
    </row>
    <row r="8" spans="1:92" x14ac:dyDescent="0.25">
      <c r="A8" s="35">
        <v>9</v>
      </c>
      <c r="B8" s="35" t="s">
        <v>6</v>
      </c>
      <c r="C8" s="33">
        <v>3.1429062487800001</v>
      </c>
      <c r="D8" s="33">
        <v>30.6367721198</v>
      </c>
      <c r="E8" s="33">
        <v>25.1718956522</v>
      </c>
      <c r="F8" s="33">
        <v>8.0786586292799996</v>
      </c>
      <c r="G8" s="33">
        <v>44.0051167186</v>
      </c>
      <c r="H8" s="33">
        <v>137.23367708500001</v>
      </c>
      <c r="I8" s="33">
        <v>387.00100770300003</v>
      </c>
      <c r="J8" s="33">
        <v>4.0115815452900003</v>
      </c>
      <c r="K8" s="33">
        <v>235.697007603</v>
      </c>
      <c r="L8" s="33">
        <v>71494.180293700003</v>
      </c>
      <c r="M8" s="33">
        <v>0.116950403036</v>
      </c>
      <c r="N8" s="33">
        <v>6.9932245358799996</v>
      </c>
      <c r="O8" s="33">
        <v>7.7471411477700002E-3</v>
      </c>
      <c r="P8" s="33">
        <v>12.257639535299999</v>
      </c>
      <c r="Q8" s="33">
        <v>19.367873095899999</v>
      </c>
      <c r="R8" s="33">
        <v>165.30517238300001</v>
      </c>
      <c r="S8" s="33">
        <v>37.045069239299998</v>
      </c>
      <c r="T8" s="33">
        <v>133.44801526500001</v>
      </c>
      <c r="U8" s="33">
        <v>2.4492634558200002</v>
      </c>
      <c r="V8" s="33">
        <v>104.42274066900001</v>
      </c>
      <c r="W8" s="33">
        <v>0.324207858839</v>
      </c>
      <c r="X8" s="33">
        <v>703.65159695</v>
      </c>
      <c r="Y8" s="33">
        <v>810.52078819999997</v>
      </c>
      <c r="Z8" s="33">
        <v>25.172021802700002</v>
      </c>
      <c r="AA8" s="33">
        <v>3.1429082288700001</v>
      </c>
      <c r="AB8" s="33">
        <v>41.439081004199998</v>
      </c>
      <c r="AC8" s="33">
        <v>4.0115894384299997</v>
      </c>
      <c r="AD8" s="33">
        <v>71494.177565699996</v>
      </c>
      <c r="AE8" s="33">
        <v>22.032366538000002</v>
      </c>
      <c r="AF8" s="33">
        <v>50.766737363200001</v>
      </c>
      <c r="AG8" s="33">
        <v>84.304011029099996</v>
      </c>
      <c r="AH8" s="33">
        <v>5.7239360216700002</v>
      </c>
      <c r="AI8" s="33">
        <v>798.84729230999994</v>
      </c>
      <c r="AJ8" s="33">
        <v>8881.1364629399995</v>
      </c>
      <c r="AK8" s="33">
        <v>1572.6000749499999</v>
      </c>
      <c r="AL8" s="33">
        <v>1407.2593719900001</v>
      </c>
      <c r="AM8" s="33">
        <v>188.38980027299999</v>
      </c>
      <c r="AN8" s="33">
        <v>37.9939114059</v>
      </c>
      <c r="AO8" s="33">
        <v>62.297406545500003</v>
      </c>
      <c r="AP8" s="33">
        <v>0.37435364875799998</v>
      </c>
      <c r="AQ8" s="33">
        <v>296.64773400899998</v>
      </c>
      <c r="AR8" s="33">
        <v>34.378766698699998</v>
      </c>
      <c r="AS8" s="33">
        <v>94.348759175599994</v>
      </c>
      <c r="AT8" s="33">
        <v>1314.6506202099999</v>
      </c>
      <c r="AU8" s="33">
        <v>61.3100930353</v>
      </c>
      <c r="AV8" s="33">
        <v>50.7667651314</v>
      </c>
      <c r="AW8" s="33">
        <v>84.304345442200002</v>
      </c>
      <c r="AX8" s="33">
        <v>31.0198953473</v>
      </c>
      <c r="AY8" s="33">
        <v>1.81911760056</v>
      </c>
      <c r="AZ8" s="33">
        <v>0</v>
      </c>
      <c r="BA8" s="33">
        <v>6.0558972561799997</v>
      </c>
      <c r="BB8" s="33">
        <v>798.84789007500001</v>
      </c>
      <c r="BC8" s="33">
        <v>0</v>
      </c>
      <c r="BD8" s="33">
        <v>8881.1366475100003</v>
      </c>
      <c r="BE8" s="33">
        <v>1572.6012952799999</v>
      </c>
      <c r="BF8" s="33">
        <v>0</v>
      </c>
      <c r="BG8" s="33">
        <v>72.757148346799994</v>
      </c>
      <c r="BH8" s="33">
        <v>0.52547346582599996</v>
      </c>
      <c r="BI8" s="33">
        <v>1044.2701424899999</v>
      </c>
      <c r="BJ8" s="33">
        <v>2.1322589267400001</v>
      </c>
      <c r="BK8" s="33">
        <v>0.805509581408</v>
      </c>
      <c r="BL8" s="33">
        <v>203.31100578100001</v>
      </c>
      <c r="BM8" s="33">
        <v>16.9475940124</v>
      </c>
      <c r="BN8" s="33">
        <v>1.4879595275599999</v>
      </c>
      <c r="BO8" s="33">
        <v>8.9981532589099994E-2</v>
      </c>
      <c r="BP8" s="33">
        <v>588.39443952900001</v>
      </c>
      <c r="BQ8" s="33">
        <v>190.681458768</v>
      </c>
      <c r="BR8" s="33">
        <v>15.301214510199999</v>
      </c>
      <c r="BS8" s="33">
        <v>0.16018362685500001</v>
      </c>
      <c r="BT8" s="33">
        <v>83.487853678700006</v>
      </c>
      <c r="BU8" s="33">
        <v>0.29406541694400001</v>
      </c>
      <c r="BV8" s="33">
        <v>51.9417265847</v>
      </c>
      <c r="BW8" s="33">
        <v>3.7678596709000001</v>
      </c>
      <c r="BX8" s="33">
        <v>0.67124386095400002</v>
      </c>
      <c r="BY8" s="33">
        <v>335.63565338299998</v>
      </c>
      <c r="BZ8" s="33">
        <v>13.2144708273</v>
      </c>
      <c r="CA8" s="33">
        <v>40.565607174900002</v>
      </c>
      <c r="CB8" s="33">
        <v>0.52522306923899997</v>
      </c>
      <c r="CC8" s="33">
        <v>94.348703655099996</v>
      </c>
      <c r="CD8" s="33">
        <v>0</v>
      </c>
      <c r="CE8" s="33">
        <v>0.62375854360299998</v>
      </c>
      <c r="CF8" s="33">
        <v>51.545992644599998</v>
      </c>
      <c r="CG8" s="33">
        <v>163.40059248</v>
      </c>
      <c r="CH8" s="33">
        <v>264.513085606</v>
      </c>
      <c r="CI8" s="33">
        <v>0.53701238360400005</v>
      </c>
      <c r="CJ8" s="33">
        <v>81.915647856500001</v>
      </c>
      <c r="CK8" s="33">
        <v>2144.5401554199998</v>
      </c>
      <c r="CL8" s="33">
        <v>207.66502045199999</v>
      </c>
      <c r="CM8" s="33">
        <f t="shared" si="0"/>
        <v>1359.2594084968537</v>
      </c>
      <c r="CN8" s="33">
        <f t="shared" si="1"/>
        <v>770.86496896785366</v>
      </c>
    </row>
    <row r="9" spans="1:92" x14ac:dyDescent="0.25">
      <c r="A9" s="35">
        <v>10</v>
      </c>
      <c r="B9" s="35" t="s">
        <v>7</v>
      </c>
      <c r="C9" s="33">
        <v>1.2883868919899999</v>
      </c>
      <c r="D9" s="33">
        <v>10.9323071797</v>
      </c>
      <c r="E9" s="33">
        <v>9.4129212867799996</v>
      </c>
      <c r="F9" s="33">
        <v>3.1970553902300001</v>
      </c>
      <c r="G9" s="33">
        <v>13.345993637699999</v>
      </c>
      <c r="H9" s="33">
        <v>33.416921673300003</v>
      </c>
      <c r="I9" s="33">
        <v>94.235154815200005</v>
      </c>
      <c r="J9" s="33">
        <v>1.20827533543</v>
      </c>
      <c r="K9" s="33">
        <v>76.754066249499999</v>
      </c>
      <c r="L9" s="33">
        <v>22242.764977300001</v>
      </c>
      <c r="M9" s="33">
        <v>3.2129472457399999E-2</v>
      </c>
      <c r="N9" s="33">
        <v>1.9216616899900001</v>
      </c>
      <c r="O9" s="33">
        <v>2.12885527221E-3</v>
      </c>
      <c r="P9" s="33">
        <v>3.3683283978</v>
      </c>
      <c r="Q9" s="33">
        <v>5.3221257728999998</v>
      </c>
      <c r="R9" s="33">
        <v>59.477598052399998</v>
      </c>
      <c r="S9" s="33">
        <v>12.0321749897</v>
      </c>
      <c r="T9" s="33">
        <v>32.657406654699997</v>
      </c>
      <c r="U9" s="33">
        <v>0.57299210649999999</v>
      </c>
      <c r="V9" s="33">
        <v>24.399141950000001</v>
      </c>
      <c r="W9" s="33">
        <v>7.5754421589999996E-2</v>
      </c>
      <c r="X9" s="33">
        <v>164.41281301999999</v>
      </c>
      <c r="Y9" s="33">
        <v>189.38481275000001</v>
      </c>
      <c r="Z9" s="33">
        <v>9.4129101225999996</v>
      </c>
      <c r="AA9" s="33">
        <v>1.28838695449</v>
      </c>
      <c r="AB9" s="33">
        <v>12.7408648827</v>
      </c>
      <c r="AC9" s="33">
        <v>1.20827391339</v>
      </c>
      <c r="AD9" s="33">
        <v>22242.776328600001</v>
      </c>
      <c r="AE9" s="33">
        <v>6.3365872430000003</v>
      </c>
      <c r="AF9" s="33">
        <v>20.318026690500002</v>
      </c>
      <c r="AG9" s="33">
        <v>33.667727976999998</v>
      </c>
      <c r="AH9" s="33">
        <v>2.1972199346000001</v>
      </c>
      <c r="AI9" s="33">
        <v>243.31944826099999</v>
      </c>
      <c r="AJ9" s="33">
        <v>3531.9523322</v>
      </c>
      <c r="AK9" s="33">
        <v>642.84400917999994</v>
      </c>
      <c r="AL9" s="33">
        <v>468.24712156700002</v>
      </c>
      <c r="AM9" s="33">
        <v>80.023231662000001</v>
      </c>
      <c r="AN9" s="33">
        <v>10.4365184308</v>
      </c>
      <c r="AO9" s="33">
        <v>16.275091988</v>
      </c>
      <c r="AP9" s="33">
        <v>0.14751236546900001</v>
      </c>
      <c r="AQ9" s="33">
        <v>77.1047719126</v>
      </c>
      <c r="AR9" s="33">
        <v>15.7985453737</v>
      </c>
      <c r="AS9" s="33">
        <v>29.992346735999998</v>
      </c>
      <c r="AT9" s="33">
        <v>434.33875353600001</v>
      </c>
      <c r="AU9" s="33">
        <v>24.219547220500001</v>
      </c>
      <c r="AV9" s="33">
        <v>20.318077422399998</v>
      </c>
      <c r="AW9" s="33">
        <v>33.667709202799998</v>
      </c>
      <c r="AX9" s="33">
        <v>8.9668846947199992</v>
      </c>
      <c r="AY9" s="33">
        <v>0.61159573724000005</v>
      </c>
      <c r="AZ9" s="33">
        <v>0</v>
      </c>
      <c r="BA9" s="33">
        <v>2.2751003540700001</v>
      </c>
      <c r="BB9" s="33">
        <v>243.319133268</v>
      </c>
      <c r="BC9" s="33">
        <v>0</v>
      </c>
      <c r="BD9" s="33">
        <v>3531.9513675600001</v>
      </c>
      <c r="BE9" s="33">
        <v>642.84457750199999</v>
      </c>
      <c r="BF9" s="33">
        <v>0</v>
      </c>
      <c r="BG9" s="33">
        <v>24.7337257547</v>
      </c>
      <c r="BH9" s="33">
        <v>0.12580746826200001</v>
      </c>
      <c r="BI9" s="33">
        <v>301.286849023</v>
      </c>
      <c r="BJ9" s="33">
        <v>0.53493641443700002</v>
      </c>
      <c r="BK9" s="33">
        <v>0.22072515746800001</v>
      </c>
      <c r="BL9" s="33">
        <v>84.205051939100002</v>
      </c>
      <c r="BM9" s="33">
        <v>4.1373537129300004</v>
      </c>
      <c r="BN9" s="33">
        <v>0.38103082718800002</v>
      </c>
      <c r="BO9" s="33">
        <v>2.3720985446100001E-2</v>
      </c>
      <c r="BP9" s="33">
        <v>152.36171707299999</v>
      </c>
      <c r="BQ9" s="33">
        <v>48.224674506200003</v>
      </c>
      <c r="BR9" s="33">
        <v>3.72552991907</v>
      </c>
      <c r="BS9" s="33">
        <v>3.9152788669200002E-2</v>
      </c>
      <c r="BT9" s="33">
        <v>20.426905354599999</v>
      </c>
      <c r="BU9" s="33">
        <v>7.0539665889900002E-2</v>
      </c>
      <c r="BV9" s="33">
        <v>14.3220652946</v>
      </c>
      <c r="BW9" s="33">
        <v>0.87835511956000001</v>
      </c>
      <c r="BX9" s="33">
        <v>0.22354505777799999</v>
      </c>
      <c r="BY9" s="33">
        <v>87.773467031799996</v>
      </c>
      <c r="BZ9" s="33">
        <v>3.2097484595800001</v>
      </c>
      <c r="CA9" s="33">
        <v>17.382619829700001</v>
      </c>
      <c r="CB9" s="33">
        <v>0.128787374988</v>
      </c>
      <c r="CC9" s="33">
        <v>29.9923863008</v>
      </c>
      <c r="CD9" s="33">
        <v>0</v>
      </c>
      <c r="CE9" s="33">
        <v>0.27455621624799997</v>
      </c>
      <c r="CF9" s="33">
        <v>15.043985129199999</v>
      </c>
      <c r="CG9" s="33">
        <v>47.689777190000001</v>
      </c>
      <c r="CH9" s="33">
        <v>71.568454200800005</v>
      </c>
      <c r="CI9" s="33">
        <v>0.23716397854099999</v>
      </c>
      <c r="CJ9" s="33">
        <v>26.512460408300001</v>
      </c>
      <c r="CK9" s="33">
        <v>629.04571789900001</v>
      </c>
      <c r="CL9" s="33">
        <v>58.325917338700002</v>
      </c>
      <c r="CM9" s="33">
        <f t="shared" si="0"/>
        <v>390.171075437578</v>
      </c>
      <c r="CN9" s="33">
        <f t="shared" si="1"/>
        <v>237.809358364578</v>
      </c>
    </row>
    <row r="10" spans="1:92" x14ac:dyDescent="0.25">
      <c r="A10" s="35">
        <v>11</v>
      </c>
      <c r="B10" s="35" t="s">
        <v>8</v>
      </c>
      <c r="C10" s="33">
        <v>0.68373361128400001</v>
      </c>
      <c r="D10" s="33">
        <v>5.9948814223199998</v>
      </c>
      <c r="E10" s="33">
        <v>4.9366792900899998</v>
      </c>
      <c r="F10" s="33">
        <v>1.70132594484</v>
      </c>
      <c r="G10" s="33">
        <v>7.3855797773800003</v>
      </c>
      <c r="H10" s="33">
        <v>39.547005022</v>
      </c>
      <c r="I10" s="33">
        <v>111.523745322</v>
      </c>
      <c r="J10" s="33">
        <v>0.60833914406099998</v>
      </c>
      <c r="K10" s="33">
        <v>41.035955016800003</v>
      </c>
      <c r="L10" s="33">
        <v>12458.7057915</v>
      </c>
      <c r="M10" s="33">
        <v>2.9641621180000001E-2</v>
      </c>
      <c r="N10" s="33">
        <v>1.776570258</v>
      </c>
      <c r="O10" s="33">
        <v>1.968091101E-3</v>
      </c>
      <c r="P10" s="33">
        <v>3.1139925380000002</v>
      </c>
      <c r="Q10" s="33">
        <v>4.9202763129999996</v>
      </c>
      <c r="R10" s="33">
        <v>31.584150024100001</v>
      </c>
      <c r="S10" s="33">
        <v>6.4339031702899998</v>
      </c>
      <c r="T10" s="33">
        <v>25.413413359100002</v>
      </c>
      <c r="U10" s="33">
        <v>0.47485024399999998</v>
      </c>
      <c r="V10" s="33">
        <v>20.290118100000001</v>
      </c>
      <c r="W10" s="33">
        <v>6.2996951800000006E-2</v>
      </c>
      <c r="X10" s="33">
        <v>136.72672600000001</v>
      </c>
      <c r="Y10" s="33">
        <v>157.493157</v>
      </c>
      <c r="Z10" s="33">
        <v>4.9366716100000003</v>
      </c>
      <c r="AA10" s="33">
        <v>0.68373320900000001</v>
      </c>
      <c r="AB10" s="33">
        <v>6.881114073</v>
      </c>
      <c r="AC10" s="33">
        <v>0.60833765500000003</v>
      </c>
      <c r="AD10" s="33">
        <v>12458.70868</v>
      </c>
      <c r="AE10" s="33">
        <v>3.3465957999999998</v>
      </c>
      <c r="AF10" s="33">
        <v>10.656514059999999</v>
      </c>
      <c r="AG10" s="33">
        <v>13.829851509999999</v>
      </c>
      <c r="AH10" s="33">
        <v>1.162012678</v>
      </c>
      <c r="AI10" s="33">
        <v>112.46233033</v>
      </c>
      <c r="AJ10" s="33">
        <v>1453.994254</v>
      </c>
      <c r="AK10" s="33">
        <v>260.91411929999998</v>
      </c>
      <c r="AL10" s="33">
        <v>249.9518831</v>
      </c>
      <c r="AM10" s="33">
        <v>30.25722416</v>
      </c>
      <c r="AN10" s="33">
        <v>5.3403781869999998</v>
      </c>
      <c r="AO10" s="33">
        <v>9.4272035340000002</v>
      </c>
      <c r="AP10" s="33">
        <v>5.9618158499999997E-2</v>
      </c>
      <c r="AQ10" s="33">
        <v>44.792917770000003</v>
      </c>
      <c r="AR10" s="33">
        <v>5.2686089030999996</v>
      </c>
      <c r="AS10" s="33">
        <v>15.19726543</v>
      </c>
      <c r="AT10" s="33">
        <v>232.23893580000001</v>
      </c>
      <c r="AU10" s="33">
        <v>12.785068207</v>
      </c>
      <c r="AV10" s="33">
        <v>10.6563873318</v>
      </c>
      <c r="AW10" s="33">
        <v>13.8298916893</v>
      </c>
      <c r="AX10" s="33">
        <v>5.7124907274699996</v>
      </c>
      <c r="AY10" s="33">
        <v>0.33072119593999999</v>
      </c>
      <c r="AZ10" s="33">
        <v>0</v>
      </c>
      <c r="BA10" s="33">
        <v>1.22696668659</v>
      </c>
      <c r="BB10" s="33">
        <v>112.462091876</v>
      </c>
      <c r="BC10" s="33">
        <v>0</v>
      </c>
      <c r="BD10" s="33">
        <v>1453.9933654500001</v>
      </c>
      <c r="BE10" s="33">
        <v>260.91294981700003</v>
      </c>
      <c r="BF10" s="33">
        <v>0</v>
      </c>
      <c r="BG10" s="33">
        <v>13.2645573602</v>
      </c>
      <c r="BH10" s="33">
        <v>9.6039618729899995E-2</v>
      </c>
      <c r="BI10" s="33">
        <v>194.63142452400001</v>
      </c>
      <c r="BJ10" s="33">
        <v>0.51132858938100001</v>
      </c>
      <c r="BK10" s="33">
        <v>0.15729969115299999</v>
      </c>
      <c r="BL10" s="33">
        <v>33.1914823089</v>
      </c>
      <c r="BM10" s="33">
        <v>4.7147058796500003</v>
      </c>
      <c r="BN10" s="33">
        <v>0.382187170641</v>
      </c>
      <c r="BO10" s="33">
        <v>1.7538522898500001E-2</v>
      </c>
      <c r="BP10" s="33">
        <v>144.26927555699999</v>
      </c>
      <c r="BQ10" s="33">
        <v>44.711067053299999</v>
      </c>
      <c r="BR10" s="33">
        <v>4.3883926349499998</v>
      </c>
      <c r="BS10" s="33">
        <v>4.4123661095200002E-2</v>
      </c>
      <c r="BT10" s="33">
        <v>20.834267237900001</v>
      </c>
      <c r="BU10" s="33">
        <v>4.2807463156899997E-2</v>
      </c>
      <c r="BV10" s="33">
        <v>9.2534511321699995</v>
      </c>
      <c r="BW10" s="33">
        <v>0.49070108305999999</v>
      </c>
      <c r="BX10" s="33">
        <v>0.13586155351000001</v>
      </c>
      <c r="BY10" s="33">
        <v>53.100877496999999</v>
      </c>
      <c r="BZ10" s="33">
        <v>3.6310143083100002</v>
      </c>
      <c r="CA10" s="33">
        <v>6.8583322773799997</v>
      </c>
      <c r="CB10" s="33">
        <v>0.14721080806299999</v>
      </c>
      <c r="CC10" s="33">
        <v>15.1972938396</v>
      </c>
      <c r="CD10" s="33">
        <v>0</v>
      </c>
      <c r="CE10" s="33">
        <v>0.144623209833</v>
      </c>
      <c r="CF10" s="33">
        <v>8.6454752700000004</v>
      </c>
      <c r="CG10" s="33">
        <v>27.40610607</v>
      </c>
      <c r="CH10" s="33">
        <v>47.813362413199997</v>
      </c>
      <c r="CI10" s="33">
        <v>0.124435832117</v>
      </c>
      <c r="CJ10" s="33">
        <v>14.8774643253</v>
      </c>
      <c r="CK10" s="33">
        <v>394.65136805499998</v>
      </c>
      <c r="CL10" s="33">
        <v>36.356366715900002</v>
      </c>
      <c r="CM10" s="33">
        <f t="shared" si="0"/>
        <v>282.26689624709002</v>
      </c>
      <c r="CN10" s="33">
        <f t="shared" si="1"/>
        <v>137.99762069009003</v>
      </c>
    </row>
    <row r="11" spans="1:92" x14ac:dyDescent="0.25">
      <c r="A11" s="35">
        <v>12</v>
      </c>
      <c r="B11" s="35" t="s">
        <v>9</v>
      </c>
      <c r="C11" s="33">
        <v>35.217959536499997</v>
      </c>
      <c r="D11" s="33">
        <v>340.72293594299998</v>
      </c>
      <c r="E11" s="33">
        <v>287.78795477199998</v>
      </c>
      <c r="F11" s="33">
        <v>90.0478474584</v>
      </c>
      <c r="G11" s="33">
        <v>467.98963840099998</v>
      </c>
      <c r="H11" s="33">
        <v>1638.74917209</v>
      </c>
      <c r="I11" s="33">
        <v>4621.2674278100003</v>
      </c>
      <c r="J11" s="33">
        <v>50.047370871600002</v>
      </c>
      <c r="K11" s="33">
        <v>2640.86132094</v>
      </c>
      <c r="L11" s="33">
        <v>741505.69050499995</v>
      </c>
      <c r="M11" s="33">
        <v>1.5161876507800001</v>
      </c>
      <c r="N11" s="33">
        <v>109.39999711199999</v>
      </c>
      <c r="O11" s="33">
        <v>0.121194695721</v>
      </c>
      <c r="P11" s="33">
        <v>192.07076430000001</v>
      </c>
      <c r="Q11" s="33">
        <v>302.98655803299999</v>
      </c>
      <c r="R11" s="33">
        <v>1849.6491174299999</v>
      </c>
      <c r="S11" s="33">
        <v>415.10682788700001</v>
      </c>
      <c r="T11" s="33">
        <v>1229.3298756300001</v>
      </c>
      <c r="U11" s="33">
        <v>19.477400510799999</v>
      </c>
      <c r="V11" s="33">
        <v>877.34406166099996</v>
      </c>
      <c r="W11" s="33">
        <v>2.7239621243499998</v>
      </c>
      <c r="X11" s="33">
        <v>5913.0869473599996</v>
      </c>
      <c r="Y11" s="33">
        <v>6809.9036099499999</v>
      </c>
      <c r="Z11" s="33">
        <v>287.788268496</v>
      </c>
      <c r="AA11" s="33">
        <v>35.217997062400002</v>
      </c>
      <c r="AB11" s="33">
        <v>446.99681144300001</v>
      </c>
      <c r="AC11" s="33">
        <v>50.047397994500002</v>
      </c>
      <c r="AD11" s="33">
        <v>741505.49023800006</v>
      </c>
      <c r="AE11" s="33">
        <v>242.58429148100001</v>
      </c>
      <c r="AF11" s="33">
        <v>558.02681692399995</v>
      </c>
      <c r="AG11" s="33">
        <v>796.88828165200005</v>
      </c>
      <c r="AH11" s="33">
        <v>64.471251346800003</v>
      </c>
      <c r="AI11" s="33">
        <v>5216.5983123899996</v>
      </c>
      <c r="AJ11" s="33">
        <v>84151.2186372</v>
      </c>
      <c r="AK11" s="33">
        <v>14662.8820364</v>
      </c>
      <c r="AL11" s="33">
        <v>15763.5914875</v>
      </c>
      <c r="AM11" s="33">
        <v>1947.0848032900001</v>
      </c>
      <c r="AN11" s="33">
        <v>193.394834594</v>
      </c>
      <c r="AO11" s="33">
        <v>300.44484146999997</v>
      </c>
      <c r="AP11" s="33">
        <v>3.7313399918700001</v>
      </c>
      <c r="AQ11" s="33">
        <v>1388.0654666099999</v>
      </c>
      <c r="AR11" s="33">
        <v>343.02935029100001</v>
      </c>
      <c r="AS11" s="33">
        <v>738.023833653</v>
      </c>
      <c r="AT11" s="33">
        <v>14959.6610822</v>
      </c>
      <c r="AU11" s="33">
        <v>673.800720684</v>
      </c>
      <c r="AV11" s="33">
        <v>558.02624733599998</v>
      </c>
      <c r="AW11" s="33">
        <v>796.88793621299999</v>
      </c>
      <c r="AX11" s="33">
        <v>319.12021389799997</v>
      </c>
      <c r="AY11" s="33">
        <v>20.4945152793</v>
      </c>
      <c r="AZ11" s="33">
        <v>0</v>
      </c>
      <c r="BA11" s="33">
        <v>67.3163177582</v>
      </c>
      <c r="BB11" s="33">
        <v>5216.5970385299997</v>
      </c>
      <c r="BC11" s="33">
        <v>0</v>
      </c>
      <c r="BD11" s="33">
        <v>84151.2190347</v>
      </c>
      <c r="BE11" s="33">
        <v>14662.8841732</v>
      </c>
      <c r="BF11" s="33">
        <v>0</v>
      </c>
      <c r="BG11" s="33">
        <v>812.85551429700001</v>
      </c>
      <c r="BH11" s="33">
        <v>3.4412134757800001</v>
      </c>
      <c r="BI11" s="33">
        <v>10408.5686897</v>
      </c>
      <c r="BJ11" s="33">
        <v>20.157620492100001</v>
      </c>
      <c r="BK11" s="33">
        <v>6.3573260173100001</v>
      </c>
      <c r="BL11" s="33">
        <v>2072.2075327100001</v>
      </c>
      <c r="BM11" s="33">
        <v>193.94597570400001</v>
      </c>
      <c r="BN11" s="33">
        <v>15.9576523883</v>
      </c>
      <c r="BO11" s="33">
        <v>0.66721019432899997</v>
      </c>
      <c r="BP11" s="33">
        <v>6001.26009118</v>
      </c>
      <c r="BQ11" s="33">
        <v>1766.9647829999999</v>
      </c>
      <c r="BR11" s="33">
        <v>181.654165326</v>
      </c>
      <c r="BS11" s="33">
        <v>1.81488230423</v>
      </c>
      <c r="BT11" s="33">
        <v>834.23685467799999</v>
      </c>
      <c r="BU11" s="33">
        <v>1.3850238075900001</v>
      </c>
      <c r="BV11" s="33">
        <v>338.35322253300001</v>
      </c>
      <c r="BW11" s="33">
        <v>14.167685176299999</v>
      </c>
      <c r="BX11" s="33">
        <v>6.9148232184599996</v>
      </c>
      <c r="BY11" s="33">
        <v>1739.90509761</v>
      </c>
      <c r="BZ11" s="33">
        <v>148.740033141</v>
      </c>
      <c r="CA11" s="33">
        <v>409.40453526700003</v>
      </c>
      <c r="CB11" s="33">
        <v>6.0852173238400002</v>
      </c>
      <c r="CC11" s="33">
        <v>738.023356079</v>
      </c>
      <c r="CD11" s="33">
        <v>0</v>
      </c>
      <c r="CE11" s="33">
        <v>6.9762280315099998</v>
      </c>
      <c r="CF11" s="33">
        <v>374.32226437899999</v>
      </c>
      <c r="CG11" s="33">
        <v>1186.60269296</v>
      </c>
      <c r="CH11" s="33">
        <v>2597.0637211500002</v>
      </c>
      <c r="CI11" s="33">
        <v>5.9886685541600002</v>
      </c>
      <c r="CJ11" s="33">
        <v>875.226749885</v>
      </c>
      <c r="CK11" s="33">
        <v>22072.5423042</v>
      </c>
      <c r="CL11" s="33">
        <v>2126.8450478499999</v>
      </c>
      <c r="CM11" s="33">
        <f t="shared" si="0"/>
        <v>11996.656862985461</v>
      </c>
      <c r="CN11" s="33">
        <f t="shared" si="1"/>
        <v>5995.396771805461</v>
      </c>
    </row>
    <row r="12" spans="1:92" x14ac:dyDescent="0.25">
      <c r="A12" s="35">
        <v>13</v>
      </c>
      <c r="B12" s="35" t="s">
        <v>10</v>
      </c>
      <c r="C12" s="33">
        <v>27.215201855899998</v>
      </c>
      <c r="D12" s="33">
        <v>241.04962235799999</v>
      </c>
      <c r="E12" s="33">
        <v>211.09645304</v>
      </c>
      <c r="F12" s="33">
        <v>67.147744490700006</v>
      </c>
      <c r="G12" s="33">
        <v>291.807079198</v>
      </c>
      <c r="H12" s="33">
        <v>717.91287028399995</v>
      </c>
      <c r="I12" s="33">
        <v>2024.51701557</v>
      </c>
      <c r="J12" s="33">
        <v>35.095588637900001</v>
      </c>
      <c r="K12" s="33">
        <v>1731.3895867399999</v>
      </c>
      <c r="L12" s="33">
        <v>430577.31456600002</v>
      </c>
      <c r="M12" s="33">
        <v>0.64633291703499995</v>
      </c>
      <c r="N12" s="33">
        <v>42.192035700300003</v>
      </c>
      <c r="O12" s="33">
        <v>4.6740816014100003E-2</v>
      </c>
      <c r="P12" s="33">
        <v>74.013645889399996</v>
      </c>
      <c r="Q12" s="33">
        <v>116.851808084</v>
      </c>
      <c r="R12" s="33">
        <v>1295.0839243800001</v>
      </c>
      <c r="S12" s="33">
        <v>271.68646390100002</v>
      </c>
      <c r="T12" s="33">
        <v>621.93796273099997</v>
      </c>
      <c r="U12" s="33">
        <v>9.8320513805300003</v>
      </c>
      <c r="V12" s="33">
        <v>426.56246922999998</v>
      </c>
      <c r="W12" s="33">
        <v>1.32438173528</v>
      </c>
      <c r="X12" s="33">
        <v>2874.55818963</v>
      </c>
      <c r="Y12" s="33">
        <v>3310.9515334100001</v>
      </c>
      <c r="Z12" s="33">
        <v>211.09637328400001</v>
      </c>
      <c r="AA12" s="33">
        <v>27.215173860899998</v>
      </c>
      <c r="AB12" s="33">
        <v>281.32883990300002</v>
      </c>
      <c r="AC12" s="33">
        <v>35.095614056499997</v>
      </c>
      <c r="AD12" s="33">
        <v>430577.325602</v>
      </c>
      <c r="AE12" s="33">
        <v>153.18376475900001</v>
      </c>
      <c r="AF12" s="33">
        <v>417.70284352800002</v>
      </c>
      <c r="AG12" s="33">
        <v>658.12362604299994</v>
      </c>
      <c r="AH12" s="33">
        <v>47.480075243800002</v>
      </c>
      <c r="AI12" s="33">
        <v>3144.54157252</v>
      </c>
      <c r="AJ12" s="33">
        <v>69230.220930700001</v>
      </c>
      <c r="AK12" s="33">
        <v>12377.1238328</v>
      </c>
      <c r="AL12" s="33">
        <v>10480.5214751</v>
      </c>
      <c r="AM12" s="33">
        <v>1761.93004279</v>
      </c>
      <c r="AN12" s="33">
        <v>172.225569702</v>
      </c>
      <c r="AO12" s="33">
        <v>256.42426890299998</v>
      </c>
      <c r="AP12" s="33">
        <v>3.1814276190299999</v>
      </c>
      <c r="AQ12" s="33">
        <v>1197.5030354600001</v>
      </c>
      <c r="AR12" s="33">
        <v>307.53649344500002</v>
      </c>
      <c r="AS12" s="33">
        <v>442.52501253999998</v>
      </c>
      <c r="AT12" s="33">
        <v>10071.9233738</v>
      </c>
      <c r="AU12" s="33">
        <v>500.189860807</v>
      </c>
      <c r="AV12" s="33">
        <v>417.70245455999998</v>
      </c>
      <c r="AW12" s="33">
        <v>658.12369860700005</v>
      </c>
      <c r="AX12" s="33">
        <v>188.27788547899999</v>
      </c>
      <c r="AY12" s="33">
        <v>13.5939379818</v>
      </c>
      <c r="AZ12" s="33">
        <v>0</v>
      </c>
      <c r="BA12" s="33">
        <v>48.851200919500002</v>
      </c>
      <c r="BB12" s="33">
        <v>3144.5402221600002</v>
      </c>
      <c r="BC12" s="33">
        <v>0</v>
      </c>
      <c r="BD12" s="33">
        <v>69230.212154099994</v>
      </c>
      <c r="BE12" s="33">
        <v>12377.1222519</v>
      </c>
      <c r="BF12" s="33">
        <v>0</v>
      </c>
      <c r="BG12" s="33">
        <v>547.417329344</v>
      </c>
      <c r="BH12" s="33">
        <v>2.06754911666</v>
      </c>
      <c r="BI12" s="33">
        <v>6189.4433398399997</v>
      </c>
      <c r="BJ12" s="33">
        <v>10.3078750761</v>
      </c>
      <c r="BK12" s="33">
        <v>3.6244975724400001</v>
      </c>
      <c r="BL12" s="33">
        <v>1828.4570674700001</v>
      </c>
      <c r="BM12" s="33">
        <v>86.846582347500004</v>
      </c>
      <c r="BN12" s="33">
        <v>7.3905082055899998</v>
      </c>
      <c r="BO12" s="33">
        <v>0.40257938408499999</v>
      </c>
      <c r="BP12" s="33">
        <v>2885.3673670399999</v>
      </c>
      <c r="BQ12" s="33">
        <v>913.57828884200001</v>
      </c>
      <c r="BR12" s="33">
        <v>79.792069483199995</v>
      </c>
      <c r="BS12" s="33">
        <v>0.81484485984499999</v>
      </c>
      <c r="BT12" s="33">
        <v>400.93057646300002</v>
      </c>
      <c r="BU12" s="33">
        <v>1.0318353392099999</v>
      </c>
      <c r="BV12" s="33">
        <v>238.33121409200001</v>
      </c>
      <c r="BW12" s="33">
        <v>12.3446835568</v>
      </c>
      <c r="BX12" s="33">
        <v>4.6559413547400004</v>
      </c>
      <c r="BY12" s="33">
        <v>1376.7446786600001</v>
      </c>
      <c r="BZ12" s="33">
        <v>66.985870504499999</v>
      </c>
      <c r="CA12" s="33">
        <v>338.27097192600002</v>
      </c>
      <c r="CB12" s="33">
        <v>2.7074422651000001</v>
      </c>
      <c r="CC12" s="33">
        <v>442.52540204600001</v>
      </c>
      <c r="CD12" s="33">
        <v>0</v>
      </c>
      <c r="CE12" s="33">
        <v>5.5996756769999996</v>
      </c>
      <c r="CF12" s="33">
        <v>217.231513363</v>
      </c>
      <c r="CG12" s="33">
        <v>688.62351549499999</v>
      </c>
      <c r="CH12" s="33">
        <v>1473.31942675</v>
      </c>
      <c r="CI12" s="33">
        <v>4.8355680817</v>
      </c>
      <c r="CJ12" s="33">
        <v>569.882292355</v>
      </c>
      <c r="CK12" s="33">
        <v>13499.7178468</v>
      </c>
      <c r="CL12" s="33">
        <v>1251.2676188400001</v>
      </c>
      <c r="CM12" s="33">
        <f t="shared" si="0"/>
        <v>7347.0743152927407</v>
      </c>
      <c r="CN12" s="33">
        <f t="shared" si="1"/>
        <v>4461.7069482527404</v>
      </c>
    </row>
    <row r="13" spans="1:92" x14ac:dyDescent="0.25">
      <c r="A13" s="35">
        <v>16</v>
      </c>
      <c r="B13" s="35" t="s">
        <v>12</v>
      </c>
      <c r="C13" s="33">
        <v>5.3968047628100004</v>
      </c>
      <c r="D13" s="33">
        <v>50.893879618299998</v>
      </c>
      <c r="E13" s="33">
        <v>44.449740649299997</v>
      </c>
      <c r="F13" s="33">
        <v>13.5131387355</v>
      </c>
      <c r="G13" s="33">
        <v>64.378677745299996</v>
      </c>
      <c r="H13" s="33">
        <v>94.441813230299999</v>
      </c>
      <c r="I13" s="33">
        <v>266.32570270000002</v>
      </c>
      <c r="J13" s="33">
        <v>7.2205478918999999</v>
      </c>
      <c r="K13" s="33">
        <v>366.70362089100001</v>
      </c>
      <c r="L13" s="33">
        <v>61918.3735227</v>
      </c>
      <c r="M13" s="33">
        <v>8.2218450989400005E-2</v>
      </c>
      <c r="N13" s="33">
        <v>5.5912310775799998</v>
      </c>
      <c r="O13" s="33">
        <v>6.1457932463600002E-3</v>
      </c>
      <c r="P13" s="33">
        <v>9.6910447080999997</v>
      </c>
      <c r="Q13" s="33">
        <v>15.364499883600001</v>
      </c>
      <c r="R13" s="33">
        <v>268.16082061100002</v>
      </c>
      <c r="S13" s="33">
        <v>57.591523150299999</v>
      </c>
      <c r="T13" s="33">
        <v>142.99729983</v>
      </c>
      <c r="U13" s="33">
        <v>2.13907610983</v>
      </c>
      <c r="V13" s="33">
        <v>100.190381856</v>
      </c>
      <c r="W13" s="33">
        <v>0.30864623579</v>
      </c>
      <c r="X13" s="33">
        <v>669.28591756499998</v>
      </c>
      <c r="Y13" s="33">
        <v>771.615489862</v>
      </c>
      <c r="Z13" s="33">
        <v>44.449747107</v>
      </c>
      <c r="AA13" s="33">
        <v>5.3968089578200003</v>
      </c>
      <c r="AB13" s="33">
        <v>62.1576240606</v>
      </c>
      <c r="AC13" s="33">
        <v>7.2205397516599996</v>
      </c>
      <c r="AD13" s="33">
        <v>61918.386051699999</v>
      </c>
      <c r="AE13" s="33">
        <v>37.216012314099999</v>
      </c>
      <c r="AF13" s="33">
        <v>84.892462362399996</v>
      </c>
      <c r="AG13" s="33">
        <v>144.64166</v>
      </c>
      <c r="AH13" s="33">
        <v>9.7255059822900005</v>
      </c>
      <c r="AI13" s="33">
        <v>514.54694408499995</v>
      </c>
      <c r="AJ13" s="33">
        <v>15364.0229721</v>
      </c>
      <c r="AK13" s="33">
        <v>2571.5437750999999</v>
      </c>
      <c r="AL13" s="33">
        <v>2204.3524677800001</v>
      </c>
      <c r="AM13" s="33">
        <v>312.37724728699999</v>
      </c>
      <c r="AN13" s="33">
        <v>34.242560093999998</v>
      </c>
      <c r="AO13" s="33">
        <v>52.105836465400003</v>
      </c>
      <c r="AP13" s="33">
        <v>0.52114406417100001</v>
      </c>
      <c r="AQ13" s="33">
        <v>247.59814286899999</v>
      </c>
      <c r="AR13" s="33">
        <v>63.657725018299999</v>
      </c>
      <c r="AS13" s="33">
        <v>69.919794021599998</v>
      </c>
      <c r="AT13" s="33">
        <v>2149.1255299200002</v>
      </c>
      <c r="AU13" s="33">
        <v>101.85152791100001</v>
      </c>
      <c r="AV13" s="33">
        <v>84.892651775999994</v>
      </c>
      <c r="AW13" s="33">
        <v>144.64159097199999</v>
      </c>
      <c r="AX13" s="33">
        <v>40.3000849863</v>
      </c>
      <c r="AY13" s="33">
        <v>2.9603022940499999</v>
      </c>
      <c r="AZ13" s="33">
        <v>0</v>
      </c>
      <c r="BA13" s="33">
        <v>10.040285041100001</v>
      </c>
      <c r="BB13" s="33">
        <v>514.54665234399999</v>
      </c>
      <c r="BC13" s="33">
        <v>0</v>
      </c>
      <c r="BD13" s="33">
        <v>15364.0125666</v>
      </c>
      <c r="BE13" s="33">
        <v>2571.5436353999999</v>
      </c>
      <c r="BF13" s="33">
        <v>0</v>
      </c>
      <c r="BG13" s="33">
        <v>114.245613826</v>
      </c>
      <c r="BH13" s="33">
        <v>0.34936579756899999</v>
      </c>
      <c r="BI13" s="33">
        <v>1339.7937668</v>
      </c>
      <c r="BJ13" s="33">
        <v>1.5710159206700001</v>
      </c>
      <c r="BK13" s="33">
        <v>0.54863458915800001</v>
      </c>
      <c r="BL13" s="33">
        <v>321.354803092</v>
      </c>
      <c r="BM13" s="33">
        <v>11.669237996</v>
      </c>
      <c r="BN13" s="33">
        <v>0.979965279174</v>
      </c>
      <c r="BO13" s="33">
        <v>6.69200286694E-2</v>
      </c>
      <c r="BP13" s="33">
        <v>394.42654196299998</v>
      </c>
      <c r="BQ13" s="33">
        <v>138.839186848</v>
      </c>
      <c r="BR13" s="33">
        <v>10.524650039100001</v>
      </c>
      <c r="BS13" s="33">
        <v>0.10940912355599999</v>
      </c>
      <c r="BT13" s="33">
        <v>57.499254223400001</v>
      </c>
      <c r="BU13" s="33">
        <v>0.19242739902799999</v>
      </c>
      <c r="BV13" s="33">
        <v>43.415962297599997</v>
      </c>
      <c r="BW13" s="33">
        <v>2.49313638377</v>
      </c>
      <c r="BX13" s="33">
        <v>0.71666291353099998</v>
      </c>
      <c r="BY13" s="33">
        <v>271.663428254</v>
      </c>
      <c r="BZ13" s="33">
        <v>9.0592184477799993</v>
      </c>
      <c r="CA13" s="33">
        <v>67.732602291600003</v>
      </c>
      <c r="CB13" s="33">
        <v>0.35988028358099999</v>
      </c>
      <c r="CC13" s="33">
        <v>69.919755140000007</v>
      </c>
      <c r="CD13" s="33">
        <v>0</v>
      </c>
      <c r="CE13" s="33">
        <v>1.0994975098799999</v>
      </c>
      <c r="CF13" s="33">
        <v>29.608274591299999</v>
      </c>
      <c r="CG13" s="33">
        <v>93.858432168899995</v>
      </c>
      <c r="CH13" s="33">
        <v>324.55421828499999</v>
      </c>
      <c r="CI13" s="33">
        <v>0.951053528491</v>
      </c>
      <c r="CJ13" s="33">
        <v>121.656754553</v>
      </c>
      <c r="CK13" s="33">
        <v>2936.0998979699998</v>
      </c>
      <c r="CL13" s="33">
        <v>272.86218845299999</v>
      </c>
      <c r="CM13" s="33">
        <f t="shared" si="0"/>
        <v>1194.733225362131</v>
      </c>
      <c r="CN13" s="33">
        <f t="shared" si="1"/>
        <v>800.30668339913097</v>
      </c>
    </row>
    <row r="14" spans="1:92" x14ac:dyDescent="0.25">
      <c r="A14" s="35">
        <v>17</v>
      </c>
      <c r="B14" s="35" t="s">
        <v>13</v>
      </c>
      <c r="C14" s="33">
        <v>19.187745875800001</v>
      </c>
      <c r="D14" s="33">
        <v>165.814779937</v>
      </c>
      <c r="E14" s="33">
        <v>144.63861226500001</v>
      </c>
      <c r="F14" s="33">
        <v>48.199252025900002</v>
      </c>
      <c r="G14" s="33">
        <v>176.723830147</v>
      </c>
      <c r="H14" s="33">
        <v>858.96123150300002</v>
      </c>
      <c r="I14" s="33">
        <v>2422.27577939</v>
      </c>
      <c r="J14" s="33">
        <v>15.7037579459</v>
      </c>
      <c r="K14" s="33">
        <v>1099.9463719400001</v>
      </c>
      <c r="L14" s="33">
        <v>277131.46586599998</v>
      </c>
      <c r="M14" s="33">
        <v>0.42539710739499997</v>
      </c>
      <c r="N14" s="33">
        <v>26.7521094606</v>
      </c>
      <c r="O14" s="33">
        <v>2.81792361169E-2</v>
      </c>
      <c r="P14" s="33">
        <v>43.270604110699999</v>
      </c>
      <c r="Q14" s="33">
        <v>70.448021230199998</v>
      </c>
      <c r="R14" s="33">
        <v>887.38693752500001</v>
      </c>
      <c r="S14" s="33">
        <v>172.503643834</v>
      </c>
      <c r="T14" s="33">
        <v>485.82572665599997</v>
      </c>
      <c r="U14" s="33">
        <v>7.7147919091999997</v>
      </c>
      <c r="V14" s="33">
        <v>360.216243238</v>
      </c>
      <c r="W14" s="33">
        <v>1.0634057914299999</v>
      </c>
      <c r="X14" s="33">
        <v>2290.5827286700001</v>
      </c>
      <c r="Y14" s="33">
        <v>2658.5141956799998</v>
      </c>
      <c r="Z14" s="33">
        <v>144.638178904</v>
      </c>
      <c r="AA14" s="33">
        <v>19.1877192177</v>
      </c>
      <c r="AB14" s="33">
        <v>168.583995241</v>
      </c>
      <c r="AC14" s="33">
        <v>15.7037235345</v>
      </c>
      <c r="AD14" s="33">
        <v>277131.48123500001</v>
      </c>
      <c r="AE14" s="33">
        <v>98.857107450399994</v>
      </c>
      <c r="AF14" s="33">
        <v>316.63311978600001</v>
      </c>
      <c r="AG14" s="33">
        <v>442.608007595</v>
      </c>
      <c r="AH14" s="33">
        <v>32.786761715099999</v>
      </c>
      <c r="AI14" s="33">
        <v>2678.7451019599998</v>
      </c>
      <c r="AJ14" s="33">
        <v>44847.786028299997</v>
      </c>
      <c r="AK14" s="33">
        <v>10035.564818700001</v>
      </c>
      <c r="AL14" s="33">
        <v>6693.0819533800004</v>
      </c>
      <c r="AM14" s="33">
        <v>1083.78933506</v>
      </c>
      <c r="AN14" s="33">
        <v>144.344353789</v>
      </c>
      <c r="AO14" s="33">
        <v>224.17166682499999</v>
      </c>
      <c r="AP14" s="33">
        <v>1.8910709832999999</v>
      </c>
      <c r="AQ14" s="33">
        <v>1071.0969378699999</v>
      </c>
      <c r="AR14" s="33">
        <v>309.37610756800001</v>
      </c>
      <c r="AS14" s="33">
        <v>406.439131761</v>
      </c>
      <c r="AT14" s="33">
        <v>6091.0815292200004</v>
      </c>
      <c r="AU14" s="33">
        <v>376.48171135199999</v>
      </c>
      <c r="AV14" s="33">
        <v>316.63212415200002</v>
      </c>
      <c r="AW14" s="33">
        <v>442.60754801000002</v>
      </c>
      <c r="AX14" s="33">
        <v>124.988337044</v>
      </c>
      <c r="AY14" s="33">
        <v>10.986256601899999</v>
      </c>
      <c r="AZ14" s="33">
        <v>0</v>
      </c>
      <c r="BA14" s="33">
        <v>33.878381000399997</v>
      </c>
      <c r="BB14" s="33">
        <v>2678.7409029</v>
      </c>
      <c r="BC14" s="33">
        <v>0</v>
      </c>
      <c r="BD14" s="33">
        <v>44847.7731767</v>
      </c>
      <c r="BE14" s="33">
        <v>10035.5593506</v>
      </c>
      <c r="BF14" s="33">
        <v>0</v>
      </c>
      <c r="BG14" s="33">
        <v>353.44124326899998</v>
      </c>
      <c r="BH14" s="33">
        <v>2.2030705312199999</v>
      </c>
      <c r="BI14" s="33">
        <v>4262.3356930600003</v>
      </c>
      <c r="BJ14" s="33">
        <v>11.3616363393</v>
      </c>
      <c r="BK14" s="33">
        <v>3.7212837198300002</v>
      </c>
      <c r="BL14" s="33">
        <v>1154.3235422600001</v>
      </c>
      <c r="BM14" s="33">
        <v>102.83032973100001</v>
      </c>
      <c r="BN14" s="33">
        <v>8.5331968895999992</v>
      </c>
      <c r="BO14" s="33">
        <v>0.40663771077600003</v>
      </c>
      <c r="BP14" s="33">
        <v>3259.8997002999999</v>
      </c>
      <c r="BQ14" s="33">
        <v>999.06683678599995</v>
      </c>
      <c r="BR14" s="33">
        <v>95.362868438199996</v>
      </c>
      <c r="BS14" s="33">
        <v>0.96415599670800001</v>
      </c>
      <c r="BT14" s="33">
        <v>460.12168873500002</v>
      </c>
      <c r="BU14" s="33">
        <v>1.02131198893</v>
      </c>
      <c r="BV14" s="33">
        <v>218.30800392200001</v>
      </c>
      <c r="BW14" s="33">
        <v>11.7952330727</v>
      </c>
      <c r="BX14" s="33">
        <v>3.5934684151499998</v>
      </c>
      <c r="BY14" s="33">
        <v>1266.1217850200001</v>
      </c>
      <c r="BZ14" s="33">
        <v>79.224661541299994</v>
      </c>
      <c r="CA14" s="33">
        <v>344.86760613799999</v>
      </c>
      <c r="CB14" s="33">
        <v>3.2124427231000001</v>
      </c>
      <c r="CC14" s="33">
        <v>406.43928086800003</v>
      </c>
      <c r="CD14" s="33">
        <v>0</v>
      </c>
      <c r="CE14" s="33">
        <v>4.26879553793</v>
      </c>
      <c r="CF14" s="33">
        <v>218.69920942300001</v>
      </c>
      <c r="CG14" s="33">
        <v>693.28004230399995</v>
      </c>
      <c r="CH14" s="33">
        <v>989.97315537999998</v>
      </c>
      <c r="CI14" s="33">
        <v>3.69105919262</v>
      </c>
      <c r="CJ14" s="33">
        <v>370.41088760899999</v>
      </c>
      <c r="CK14" s="33">
        <v>8820.0411542099991</v>
      </c>
      <c r="CL14" s="33">
        <v>794.88232343200002</v>
      </c>
      <c r="CM14" s="33">
        <f t="shared" si="0"/>
        <v>7027.8729389191494</v>
      </c>
      <c r="CN14" s="33">
        <f t="shared" si="1"/>
        <v>3767.9732386191495</v>
      </c>
    </row>
    <row r="15" spans="1:92" x14ac:dyDescent="0.25">
      <c r="A15" s="35">
        <v>18</v>
      </c>
      <c r="B15" s="35" t="s">
        <v>14</v>
      </c>
      <c r="C15" s="33">
        <v>15.741690707</v>
      </c>
      <c r="D15" s="33">
        <v>140.549299042</v>
      </c>
      <c r="E15" s="33">
        <v>121.92328456200001</v>
      </c>
      <c r="F15" s="33">
        <v>38.979656119300003</v>
      </c>
      <c r="G15" s="33">
        <v>165.60524166299999</v>
      </c>
      <c r="H15" s="33">
        <v>575.41207944099995</v>
      </c>
      <c r="I15" s="33">
        <v>1622.6584777099999</v>
      </c>
      <c r="J15" s="33">
        <v>15.216888450200001</v>
      </c>
      <c r="K15" s="33">
        <v>996.28228531399998</v>
      </c>
      <c r="L15" s="33">
        <v>245634.46893800001</v>
      </c>
      <c r="M15" s="33">
        <v>0.32286062764599999</v>
      </c>
      <c r="N15" s="33">
        <v>23.1905318365</v>
      </c>
      <c r="O15" s="33">
        <v>2.44276116737E-2</v>
      </c>
      <c r="P15" s="33">
        <v>37.555603234800003</v>
      </c>
      <c r="Q15" s="33">
        <v>61.069163768599999</v>
      </c>
      <c r="R15" s="33">
        <v>759.14034832300001</v>
      </c>
      <c r="S15" s="33">
        <v>156.51461893699999</v>
      </c>
      <c r="T15" s="33">
        <v>437.23522452499998</v>
      </c>
      <c r="U15" s="33">
        <v>6.2375702227299996</v>
      </c>
      <c r="V15" s="33">
        <v>322.74573504799997</v>
      </c>
      <c r="W15" s="33">
        <v>0.95278891292300005</v>
      </c>
      <c r="X15" s="33">
        <v>2052.9853177300001</v>
      </c>
      <c r="Y15" s="33">
        <v>2381.97306355</v>
      </c>
      <c r="Z15" s="33">
        <v>121.92317527900001</v>
      </c>
      <c r="AA15" s="33">
        <v>15.741664436500001</v>
      </c>
      <c r="AB15" s="33">
        <v>159.04506411700001</v>
      </c>
      <c r="AC15" s="33">
        <v>15.216877412300001</v>
      </c>
      <c r="AD15" s="33">
        <v>245634.44054700001</v>
      </c>
      <c r="AE15" s="33">
        <v>91.298939024600003</v>
      </c>
      <c r="AF15" s="33">
        <v>246.12435593000001</v>
      </c>
      <c r="AG15" s="33">
        <v>383.748220522</v>
      </c>
      <c r="AH15" s="33">
        <v>27.295756754799999</v>
      </c>
      <c r="AI15" s="33">
        <v>2105.1838833400002</v>
      </c>
      <c r="AJ15" s="33">
        <v>40383.939885400003</v>
      </c>
      <c r="AK15" s="33">
        <v>7200.7872133499995</v>
      </c>
      <c r="AL15" s="33">
        <v>5978.6870859399996</v>
      </c>
      <c r="AM15" s="33">
        <v>1046.33563673</v>
      </c>
      <c r="AN15" s="33">
        <v>117.48680819400001</v>
      </c>
      <c r="AO15" s="33">
        <v>179.21623790999999</v>
      </c>
      <c r="AP15" s="33">
        <v>1.80285694757</v>
      </c>
      <c r="AQ15" s="33">
        <v>848.63862669299999</v>
      </c>
      <c r="AR15" s="33">
        <v>178.17310292600001</v>
      </c>
      <c r="AS15" s="33">
        <v>296.80815768600002</v>
      </c>
      <c r="AT15" s="33">
        <v>5633.67042219</v>
      </c>
      <c r="AU15" s="33">
        <v>296.012154603</v>
      </c>
      <c r="AV15" s="33">
        <v>246.12479292899999</v>
      </c>
      <c r="AW15" s="33">
        <v>383.74783053300001</v>
      </c>
      <c r="AX15" s="33">
        <v>112.65882512899999</v>
      </c>
      <c r="AY15" s="33">
        <v>9.9016125603600003</v>
      </c>
      <c r="AZ15" s="33">
        <v>0</v>
      </c>
      <c r="BA15" s="33">
        <v>28.2729895057</v>
      </c>
      <c r="BB15" s="33">
        <v>2105.1864160700002</v>
      </c>
      <c r="BC15" s="33">
        <v>0</v>
      </c>
      <c r="BD15" s="33">
        <v>40383.941667699997</v>
      </c>
      <c r="BE15" s="33">
        <v>7200.7890845800002</v>
      </c>
      <c r="BF15" s="33">
        <v>0</v>
      </c>
      <c r="BG15" s="33">
        <v>310.61392838500001</v>
      </c>
      <c r="BH15" s="33">
        <v>1.5789978196500001</v>
      </c>
      <c r="BI15" s="33">
        <v>3801.6738130700001</v>
      </c>
      <c r="BJ15" s="33">
        <v>7.9450438733300004</v>
      </c>
      <c r="BK15" s="33">
        <v>2.6061708545200002</v>
      </c>
      <c r="BL15" s="33">
        <v>1093.8906342099999</v>
      </c>
      <c r="BM15" s="33">
        <v>69.234483246600007</v>
      </c>
      <c r="BN15" s="33">
        <v>5.7267230340899999</v>
      </c>
      <c r="BO15" s="33">
        <v>0.29414548975400001</v>
      </c>
      <c r="BP15" s="33">
        <v>2208.96716449</v>
      </c>
      <c r="BQ15" s="33">
        <v>698.69335412600003</v>
      </c>
      <c r="BR15" s="33">
        <v>63.9202797421</v>
      </c>
      <c r="BS15" s="33">
        <v>0.64881734603399999</v>
      </c>
      <c r="BT15" s="33">
        <v>314.95240038399999</v>
      </c>
      <c r="BU15" s="33">
        <v>0.76113413698599997</v>
      </c>
      <c r="BV15" s="33">
        <v>166.36272939700001</v>
      </c>
      <c r="BW15" s="33">
        <v>9.0898708711800005</v>
      </c>
      <c r="BX15" s="33">
        <v>2.9453558640500002</v>
      </c>
      <c r="BY15" s="33">
        <v>979.93928960200003</v>
      </c>
      <c r="BZ15" s="33">
        <v>53.415221905400003</v>
      </c>
      <c r="CA15" s="33">
        <v>201.99133897999999</v>
      </c>
      <c r="CB15" s="33">
        <v>2.1572232423900002</v>
      </c>
      <c r="CC15" s="33">
        <v>296.80828634099998</v>
      </c>
      <c r="CD15" s="33">
        <v>0</v>
      </c>
      <c r="CE15" s="33">
        <v>3.2922455297000002</v>
      </c>
      <c r="CF15" s="33">
        <v>147.89440739099999</v>
      </c>
      <c r="CG15" s="33">
        <v>468.82415174699997</v>
      </c>
      <c r="CH15" s="33">
        <v>908.76772682399996</v>
      </c>
      <c r="CI15" s="33">
        <v>2.8450870178200001</v>
      </c>
      <c r="CJ15" s="33">
        <v>328.66054662699997</v>
      </c>
      <c r="CK15" s="33">
        <v>8076.70959004</v>
      </c>
      <c r="CL15" s="33">
        <v>737.31936440000004</v>
      </c>
      <c r="CM15" s="33">
        <f t="shared" si="0"/>
        <v>5186.4271372720505</v>
      </c>
      <c r="CN15" s="33">
        <f t="shared" si="1"/>
        <v>2977.4599727820505</v>
      </c>
    </row>
    <row r="16" spans="1:92" x14ac:dyDescent="0.25">
      <c r="A16" s="35">
        <v>19</v>
      </c>
      <c r="B16" s="35" t="s">
        <v>15</v>
      </c>
      <c r="C16" s="33">
        <v>6.17763098019</v>
      </c>
      <c r="D16" s="33">
        <v>51.476785625600002</v>
      </c>
      <c r="E16" s="33">
        <v>45.519395321099999</v>
      </c>
      <c r="F16" s="33">
        <v>15.079422107699999</v>
      </c>
      <c r="G16" s="33">
        <v>59.181848669300003</v>
      </c>
      <c r="H16" s="33">
        <v>109.166629503</v>
      </c>
      <c r="I16" s="33">
        <v>307.85012692800001</v>
      </c>
      <c r="J16" s="33">
        <v>5.8018272527099999</v>
      </c>
      <c r="K16" s="33">
        <v>353.277657288</v>
      </c>
      <c r="L16" s="33">
        <v>91681.330063500005</v>
      </c>
      <c r="M16" s="33">
        <v>8.6576723203299996E-2</v>
      </c>
      <c r="N16" s="33">
        <v>5.86806842804</v>
      </c>
      <c r="O16" s="33">
        <v>6.2469005779199997E-3</v>
      </c>
      <c r="P16" s="33">
        <v>9.6626246907799995</v>
      </c>
      <c r="Q16" s="33">
        <v>15.617246361799999</v>
      </c>
      <c r="R16" s="33">
        <v>280.84522905099999</v>
      </c>
      <c r="S16" s="33">
        <v>55.411913747</v>
      </c>
      <c r="T16" s="33">
        <v>125.04037334900001</v>
      </c>
      <c r="U16" s="33">
        <v>1.98352242922</v>
      </c>
      <c r="V16" s="33">
        <v>88.382278989400007</v>
      </c>
      <c r="W16" s="33">
        <v>0.26369398863100002</v>
      </c>
      <c r="X16" s="33">
        <v>568.86873934000005</v>
      </c>
      <c r="Y16" s="33">
        <v>659.23581390300001</v>
      </c>
      <c r="Z16" s="33">
        <v>45.519354133100002</v>
      </c>
      <c r="AA16" s="33">
        <v>6.1776247145700003</v>
      </c>
      <c r="AB16" s="33">
        <v>57.111779559600002</v>
      </c>
      <c r="AC16" s="33">
        <v>5.8018219415100001</v>
      </c>
      <c r="AD16" s="33">
        <v>91681.332054300001</v>
      </c>
      <c r="AE16" s="33">
        <v>30.790072970800001</v>
      </c>
      <c r="AF16" s="33">
        <v>95.477589420000001</v>
      </c>
      <c r="AG16" s="33">
        <v>171.95041880799999</v>
      </c>
      <c r="AH16" s="33">
        <v>10.426784809800001</v>
      </c>
      <c r="AI16" s="33">
        <v>878.27423559099998</v>
      </c>
      <c r="AJ16" s="33">
        <v>18100.394840199999</v>
      </c>
      <c r="AK16" s="33">
        <v>3221.4702215699999</v>
      </c>
      <c r="AL16" s="33">
        <v>2147.35095194</v>
      </c>
      <c r="AM16" s="33">
        <v>440.11037472999999</v>
      </c>
      <c r="AN16" s="33">
        <v>49.1549523634</v>
      </c>
      <c r="AO16" s="33">
        <v>72.107326085099999</v>
      </c>
      <c r="AP16" s="33">
        <v>0.73872697138800003</v>
      </c>
      <c r="AQ16" s="33">
        <v>342.45027467300002</v>
      </c>
      <c r="AR16" s="33">
        <v>82.516948101899999</v>
      </c>
      <c r="AS16" s="33">
        <v>115.6382863</v>
      </c>
      <c r="AT16" s="33">
        <v>2020.0923009799999</v>
      </c>
      <c r="AU16" s="33">
        <v>114.038722479</v>
      </c>
      <c r="AV16" s="33">
        <v>95.477560553100005</v>
      </c>
      <c r="AW16" s="33">
        <v>171.95050499000001</v>
      </c>
      <c r="AX16" s="33">
        <v>37.165695333199999</v>
      </c>
      <c r="AY16" s="33">
        <v>3.3665959878699998</v>
      </c>
      <c r="AZ16" s="33">
        <v>0</v>
      </c>
      <c r="BA16" s="33">
        <v>10.6967074934</v>
      </c>
      <c r="BB16" s="33">
        <v>878.27401821199999</v>
      </c>
      <c r="BC16" s="33">
        <v>0</v>
      </c>
      <c r="BD16" s="33">
        <v>18100.392586000002</v>
      </c>
      <c r="BE16" s="33">
        <v>3221.4698423899999</v>
      </c>
      <c r="BF16" s="33">
        <v>0</v>
      </c>
      <c r="BG16" s="33">
        <v>112.892877982</v>
      </c>
      <c r="BH16" s="33">
        <v>0.49541386554799999</v>
      </c>
      <c r="BI16" s="33">
        <v>1252.9370499500001</v>
      </c>
      <c r="BJ16" s="33">
        <v>1.9770381447300001</v>
      </c>
      <c r="BK16" s="33">
        <v>0.85400293370000002</v>
      </c>
      <c r="BL16" s="33">
        <v>455.671897591</v>
      </c>
      <c r="BM16" s="33">
        <v>13.802963446</v>
      </c>
      <c r="BN16" s="33">
        <v>1.3095587366000001</v>
      </c>
      <c r="BO16" s="33">
        <v>9.4722521222899994E-2</v>
      </c>
      <c r="BP16" s="33">
        <v>540.16569233200005</v>
      </c>
      <c r="BQ16" s="33">
        <v>178.86230245799999</v>
      </c>
      <c r="BR16" s="33">
        <v>12.202400541099999</v>
      </c>
      <c r="BS16" s="33">
        <v>0.13094713535499999</v>
      </c>
      <c r="BT16" s="33">
        <v>72.110678396200001</v>
      </c>
      <c r="BU16" s="33">
        <v>0.29367797579400001</v>
      </c>
      <c r="BV16" s="33">
        <v>60.642429566499999</v>
      </c>
      <c r="BW16" s="33">
        <v>3.77044406502</v>
      </c>
      <c r="BX16" s="33">
        <v>1.0000621056400001</v>
      </c>
      <c r="BY16" s="33">
        <v>381.374170515</v>
      </c>
      <c r="BZ16" s="33">
        <v>10.7507240412</v>
      </c>
      <c r="CA16" s="33">
        <v>87.960114476499996</v>
      </c>
      <c r="CB16" s="33">
        <v>0.42727449617800001</v>
      </c>
      <c r="CC16" s="33">
        <v>115.63835566100001</v>
      </c>
      <c r="CD16" s="33">
        <v>0</v>
      </c>
      <c r="CE16" s="33">
        <v>1.3232034774300001</v>
      </c>
      <c r="CF16" s="33">
        <v>57.779361782099997</v>
      </c>
      <c r="CG16" s="33">
        <v>183.160582783</v>
      </c>
      <c r="CH16" s="33">
        <v>287.69528196900001</v>
      </c>
      <c r="CI16" s="33">
        <v>1.1454487008400001</v>
      </c>
      <c r="CJ16" s="33">
        <v>118.39591961399999</v>
      </c>
      <c r="CK16" s="33">
        <v>2694.9398900599999</v>
      </c>
      <c r="CL16" s="33">
        <v>241.11566475699999</v>
      </c>
      <c r="CM16" s="33">
        <f t="shared" si="0"/>
        <v>1645.0342394781399</v>
      </c>
      <c r="CN16" s="33">
        <f t="shared" si="1"/>
        <v>1104.8685471461399</v>
      </c>
    </row>
    <row r="17" spans="1:92" x14ac:dyDescent="0.25">
      <c r="A17" s="35">
        <v>20</v>
      </c>
      <c r="B17" s="35" t="s">
        <v>16</v>
      </c>
      <c r="C17" s="33">
        <v>6.3724006825400004</v>
      </c>
      <c r="D17" s="33">
        <v>55.238375740199999</v>
      </c>
      <c r="E17" s="33">
        <v>48.131035151399999</v>
      </c>
      <c r="F17" s="33">
        <v>15.7188048776</v>
      </c>
      <c r="G17" s="33">
        <v>67.521996792500005</v>
      </c>
      <c r="H17" s="33">
        <v>192.76971326099999</v>
      </c>
      <c r="I17" s="33">
        <v>543.61177858899998</v>
      </c>
      <c r="J17" s="33">
        <v>6.4834385060999997</v>
      </c>
      <c r="K17" s="33">
        <v>389.361680165</v>
      </c>
      <c r="L17" s="33">
        <v>99681.511891100003</v>
      </c>
      <c r="M17" s="33">
        <v>0.163391107969</v>
      </c>
      <c r="N17" s="33">
        <v>10.448821712599999</v>
      </c>
      <c r="O17" s="33">
        <v>1.11234117153E-2</v>
      </c>
      <c r="P17" s="33">
        <v>17.196285676900001</v>
      </c>
      <c r="Q17" s="33">
        <v>27.808591758799999</v>
      </c>
      <c r="R17" s="33">
        <v>300.45974268200001</v>
      </c>
      <c r="S17" s="33">
        <v>61.125539345900002</v>
      </c>
      <c r="T17" s="33">
        <v>160.62127302799999</v>
      </c>
      <c r="U17" s="33">
        <v>2.6722402300799999</v>
      </c>
      <c r="V17" s="33">
        <v>114.96532635200001</v>
      </c>
      <c r="W17" s="33">
        <v>0.34300605688000002</v>
      </c>
      <c r="X17" s="33">
        <v>739.87649564799995</v>
      </c>
      <c r="Y17" s="33">
        <v>857.51540088399997</v>
      </c>
      <c r="Z17" s="33">
        <v>48.130917886500001</v>
      </c>
      <c r="AA17" s="33">
        <v>6.3723939992099998</v>
      </c>
      <c r="AB17" s="33">
        <v>64.686371326</v>
      </c>
      <c r="AC17" s="33">
        <v>6.4834396984899998</v>
      </c>
      <c r="AD17" s="33">
        <v>99681.511614400006</v>
      </c>
      <c r="AE17" s="33">
        <v>35.207255690799997</v>
      </c>
      <c r="AF17" s="33">
        <v>99.406536798000005</v>
      </c>
      <c r="AG17" s="33">
        <v>168.79672552400001</v>
      </c>
      <c r="AH17" s="33">
        <v>10.9540485165</v>
      </c>
      <c r="AI17" s="33">
        <v>829.03366750999999</v>
      </c>
      <c r="AJ17" s="33">
        <v>17756.351647300002</v>
      </c>
      <c r="AK17" s="33">
        <v>3174.4201236600002</v>
      </c>
      <c r="AL17" s="33">
        <v>2349.8648951099999</v>
      </c>
      <c r="AM17" s="33">
        <v>448.47632395199997</v>
      </c>
      <c r="AN17" s="33">
        <v>45.932159494700002</v>
      </c>
      <c r="AO17" s="33">
        <v>67.4044030206</v>
      </c>
      <c r="AP17" s="33">
        <v>0.76377328927599997</v>
      </c>
      <c r="AQ17" s="33">
        <v>318.040978967</v>
      </c>
      <c r="AR17" s="33">
        <v>80.005006271100001</v>
      </c>
      <c r="AS17" s="33">
        <v>119.03355968699999</v>
      </c>
      <c r="AT17" s="33">
        <v>2216.6410550000001</v>
      </c>
      <c r="AU17" s="33">
        <v>119.15282476</v>
      </c>
      <c r="AV17" s="33">
        <v>99.406433379099994</v>
      </c>
      <c r="AW17" s="33">
        <v>168.796547989</v>
      </c>
      <c r="AX17" s="33">
        <v>43.350995210199997</v>
      </c>
      <c r="AY17" s="33">
        <v>3.7158294146699999</v>
      </c>
      <c r="AZ17" s="33">
        <v>0</v>
      </c>
      <c r="BA17" s="33">
        <v>11.3081715451</v>
      </c>
      <c r="BB17" s="33">
        <v>829.03341389800005</v>
      </c>
      <c r="BC17" s="33">
        <v>0</v>
      </c>
      <c r="BD17" s="33">
        <v>17756.347798700001</v>
      </c>
      <c r="BE17" s="33">
        <v>3174.4221633000002</v>
      </c>
      <c r="BF17" s="33">
        <v>0</v>
      </c>
      <c r="BG17" s="33">
        <v>122.76618975</v>
      </c>
      <c r="BH17" s="33">
        <v>0.56061217640500005</v>
      </c>
      <c r="BI17" s="33">
        <v>1452.80627624</v>
      </c>
      <c r="BJ17" s="33">
        <v>2.75440859359</v>
      </c>
      <c r="BK17" s="33">
        <v>0.95671075538299999</v>
      </c>
      <c r="BL17" s="33">
        <v>466.03783362899998</v>
      </c>
      <c r="BM17" s="33">
        <v>23.317723796700001</v>
      </c>
      <c r="BN17" s="33">
        <v>1.9741251259099999</v>
      </c>
      <c r="BO17" s="33">
        <v>0.10673813464</v>
      </c>
      <c r="BP17" s="33">
        <v>770.08641619499997</v>
      </c>
      <c r="BQ17" s="33">
        <v>243.47935711299999</v>
      </c>
      <c r="BR17" s="33">
        <v>21.4266862793</v>
      </c>
      <c r="BS17" s="33">
        <v>0.21884612254300001</v>
      </c>
      <c r="BT17" s="33">
        <v>107.707558607</v>
      </c>
      <c r="BU17" s="33">
        <v>0.27964246596100001</v>
      </c>
      <c r="BV17" s="33">
        <v>62.0957300906</v>
      </c>
      <c r="BW17" s="33">
        <v>3.3605532389800001</v>
      </c>
      <c r="BX17" s="33">
        <v>1.1576347732700001</v>
      </c>
      <c r="BY17" s="33">
        <v>365.52154903899998</v>
      </c>
      <c r="BZ17" s="33">
        <v>17.993380011300001</v>
      </c>
      <c r="CA17" s="33">
        <v>88.214816390799996</v>
      </c>
      <c r="CB17" s="33">
        <v>0.72659684038299999</v>
      </c>
      <c r="CC17" s="33">
        <v>119.03337146699999</v>
      </c>
      <c r="CD17" s="33">
        <v>0</v>
      </c>
      <c r="CE17" s="33">
        <v>1.3446510513400001</v>
      </c>
      <c r="CF17" s="33">
        <v>56.954119630500003</v>
      </c>
      <c r="CG17" s="33">
        <v>180.54455235899999</v>
      </c>
      <c r="CH17" s="33">
        <v>342.88269162900002</v>
      </c>
      <c r="CI17" s="33">
        <v>1.1614400029900001</v>
      </c>
      <c r="CJ17" s="33">
        <v>131.460803661</v>
      </c>
      <c r="CK17" s="33">
        <v>3101.9648627900001</v>
      </c>
      <c r="CL17" s="33">
        <v>281.57406738499998</v>
      </c>
      <c r="CM17" s="33">
        <f t="shared" si="0"/>
        <v>1934.4976071400697</v>
      </c>
      <c r="CN17" s="33">
        <f t="shared" si="1"/>
        <v>1164.4111909450698</v>
      </c>
    </row>
    <row r="18" spans="1:92" x14ac:dyDescent="0.25">
      <c r="A18" s="35">
        <v>21</v>
      </c>
      <c r="B18" s="35" t="s">
        <v>17</v>
      </c>
      <c r="C18" s="33">
        <v>10.093951844999999</v>
      </c>
      <c r="D18" s="33">
        <v>87.932208036800006</v>
      </c>
      <c r="E18" s="33">
        <v>77.3130351529</v>
      </c>
      <c r="F18" s="33">
        <v>24.858100581599999</v>
      </c>
      <c r="G18" s="33">
        <v>101.967449731</v>
      </c>
      <c r="H18" s="33">
        <v>247.55086405399999</v>
      </c>
      <c r="I18" s="33">
        <v>698.09196438399999</v>
      </c>
      <c r="J18" s="33">
        <v>9.6033589708400005</v>
      </c>
      <c r="K18" s="33">
        <v>622.48196752299998</v>
      </c>
      <c r="L18" s="33">
        <v>162722.81299999999</v>
      </c>
      <c r="M18" s="33">
        <v>0.18970364124</v>
      </c>
      <c r="N18" s="33">
        <v>13.2035605214</v>
      </c>
      <c r="O18" s="33">
        <v>1.39079063295E-2</v>
      </c>
      <c r="P18" s="33">
        <v>21.376463990800001</v>
      </c>
      <c r="Q18" s="33">
        <v>34.769741208600003</v>
      </c>
      <c r="R18" s="33">
        <v>479.622554858</v>
      </c>
      <c r="S18" s="33">
        <v>97.7606246669</v>
      </c>
      <c r="T18" s="33">
        <v>237.00082827700001</v>
      </c>
      <c r="U18" s="33">
        <v>3.3475822233699999</v>
      </c>
      <c r="V18" s="33">
        <v>166.497312816</v>
      </c>
      <c r="W18" s="33">
        <v>0.49152100476999999</v>
      </c>
      <c r="X18" s="33">
        <v>1058.9576652000001</v>
      </c>
      <c r="Y18" s="33">
        <v>1228.80464596</v>
      </c>
      <c r="Z18" s="33">
        <v>77.312894928299997</v>
      </c>
      <c r="AA18" s="33">
        <v>10.0939446799</v>
      </c>
      <c r="AB18" s="33">
        <v>98.4301299766</v>
      </c>
      <c r="AC18" s="33">
        <v>9.6033594746199995</v>
      </c>
      <c r="AD18" s="33">
        <v>162722.791623</v>
      </c>
      <c r="AE18" s="33">
        <v>57.300015259399999</v>
      </c>
      <c r="AF18" s="33">
        <v>157.61645109700001</v>
      </c>
      <c r="AG18" s="33">
        <v>269.57081946699998</v>
      </c>
      <c r="AH18" s="33">
        <v>17.3588634547</v>
      </c>
      <c r="AI18" s="33">
        <v>1393.85387044</v>
      </c>
      <c r="AJ18" s="33">
        <v>28383.289554399998</v>
      </c>
      <c r="AK18" s="33">
        <v>5043.46543303</v>
      </c>
      <c r="AL18" s="33">
        <v>3745.5086364099998</v>
      </c>
      <c r="AM18" s="33">
        <v>714.24079100200004</v>
      </c>
      <c r="AN18" s="33">
        <v>70.1341756928</v>
      </c>
      <c r="AO18" s="33">
        <v>101.021360053</v>
      </c>
      <c r="AP18" s="33">
        <v>1.2274136465000001</v>
      </c>
      <c r="AQ18" s="33">
        <v>474.412540331</v>
      </c>
      <c r="AR18" s="33">
        <v>130.558055392</v>
      </c>
      <c r="AS18" s="33">
        <v>190.53642500399999</v>
      </c>
      <c r="AT18" s="33">
        <v>3521.5836036800001</v>
      </c>
      <c r="AU18" s="33">
        <v>189.021642692</v>
      </c>
      <c r="AV18" s="33">
        <v>157.61664075100001</v>
      </c>
      <c r="AW18" s="33">
        <v>269.57068003099999</v>
      </c>
      <c r="AX18" s="33">
        <v>66.516788407600004</v>
      </c>
      <c r="AY18" s="33">
        <v>6.1823940302200002</v>
      </c>
      <c r="AZ18" s="33">
        <v>0</v>
      </c>
      <c r="BA18" s="33">
        <v>17.864222849499999</v>
      </c>
      <c r="BB18" s="33">
        <v>1393.8544671699999</v>
      </c>
      <c r="BC18" s="33">
        <v>0</v>
      </c>
      <c r="BD18" s="33">
        <v>28383.2924704</v>
      </c>
      <c r="BE18" s="33">
        <v>5043.4676665899997</v>
      </c>
      <c r="BF18" s="33">
        <v>0</v>
      </c>
      <c r="BG18" s="33">
        <v>194.87123342999999</v>
      </c>
      <c r="BH18" s="33">
        <v>0.78967586885800001</v>
      </c>
      <c r="BI18" s="33">
        <v>2228.65515555</v>
      </c>
      <c r="BJ18" s="33">
        <v>3.7238484347199998</v>
      </c>
      <c r="BK18" s="33">
        <v>1.4227761678199999</v>
      </c>
      <c r="BL18" s="33">
        <v>740.86162838500002</v>
      </c>
      <c r="BM18" s="33">
        <v>30.2142961208</v>
      </c>
      <c r="BN18" s="33">
        <v>2.6739362068700001</v>
      </c>
      <c r="BO18" s="33">
        <v>0.15464835822199999</v>
      </c>
      <c r="BP18" s="33">
        <v>1058.6992298600001</v>
      </c>
      <c r="BQ18" s="33">
        <v>332.23562749799999</v>
      </c>
      <c r="BR18" s="33">
        <v>27.543913951499999</v>
      </c>
      <c r="BS18" s="33">
        <v>0.28449350109900001</v>
      </c>
      <c r="BT18" s="33">
        <v>143.08864376</v>
      </c>
      <c r="BU18" s="33">
        <v>0.41366543767899999</v>
      </c>
      <c r="BV18" s="33">
        <v>92.669688817700006</v>
      </c>
      <c r="BW18" s="33">
        <v>4.9928540609200001</v>
      </c>
      <c r="BX18" s="33">
        <v>1.76094529521</v>
      </c>
      <c r="BY18" s="33">
        <v>544.10414512199998</v>
      </c>
      <c r="BZ18" s="33">
        <v>23.3208326703</v>
      </c>
      <c r="CA18" s="33">
        <v>141.676080496</v>
      </c>
      <c r="CB18" s="33">
        <v>0.94229574297499996</v>
      </c>
      <c r="CC18" s="33">
        <v>190.53657011600001</v>
      </c>
      <c r="CD18" s="33">
        <v>0</v>
      </c>
      <c r="CE18" s="33">
        <v>2.1242104402500002</v>
      </c>
      <c r="CF18" s="33">
        <v>91.631371959399999</v>
      </c>
      <c r="CG18" s="33">
        <v>290.47193975200003</v>
      </c>
      <c r="CH18" s="33">
        <v>522.79144509000002</v>
      </c>
      <c r="CI18" s="33">
        <v>1.8368281854099999</v>
      </c>
      <c r="CJ18" s="33">
        <v>202.894524281</v>
      </c>
      <c r="CK18" s="33">
        <v>4785.1562025100002</v>
      </c>
      <c r="CL18" s="33">
        <v>435.38234246100001</v>
      </c>
      <c r="CM18" s="33">
        <f t="shared" si="0"/>
        <v>2819.3376566562097</v>
      </c>
      <c r="CN18" s="33">
        <f t="shared" si="1"/>
        <v>1760.6384267962096</v>
      </c>
    </row>
    <row r="19" spans="1:92" x14ac:dyDescent="0.25">
      <c r="A19" s="35">
        <v>22</v>
      </c>
      <c r="B19" s="35" t="s">
        <v>18</v>
      </c>
      <c r="C19" s="33">
        <v>10.02823394</v>
      </c>
      <c r="D19" s="33">
        <v>88.133381975299997</v>
      </c>
      <c r="E19" s="33">
        <v>76.268725575600001</v>
      </c>
      <c r="F19" s="33">
        <v>24.9550877834</v>
      </c>
      <c r="G19" s="33">
        <v>106.42191093300001</v>
      </c>
      <c r="H19" s="33">
        <v>326.45867768599999</v>
      </c>
      <c r="I19" s="33">
        <v>920.61371393700006</v>
      </c>
      <c r="J19" s="33">
        <v>11.6227562035</v>
      </c>
      <c r="K19" s="33">
        <v>630.642207751</v>
      </c>
      <c r="L19" s="33">
        <v>169228.95554299999</v>
      </c>
      <c r="M19" s="33">
        <v>0.30342885725500002</v>
      </c>
      <c r="N19" s="33">
        <v>21.153190049799999</v>
      </c>
      <c r="O19" s="33">
        <v>2.34338019254E-2</v>
      </c>
      <c r="P19" s="33">
        <v>37.127728790900001</v>
      </c>
      <c r="Q19" s="33">
        <v>58.584403622499998</v>
      </c>
      <c r="R19" s="33">
        <v>475.90357268600002</v>
      </c>
      <c r="S19" s="33">
        <v>98.935625592700006</v>
      </c>
      <c r="T19" s="33">
        <v>253.832360034</v>
      </c>
      <c r="U19" s="33">
        <v>4.0031979358900003</v>
      </c>
      <c r="V19" s="33">
        <v>179.44751116099999</v>
      </c>
      <c r="W19" s="33">
        <v>0.55714528369500005</v>
      </c>
      <c r="X19" s="33">
        <v>1209.4130106600001</v>
      </c>
      <c r="Y19" s="33">
        <v>1392.8619541600001</v>
      </c>
      <c r="Z19" s="33">
        <v>76.268871021199999</v>
      </c>
      <c r="AA19" s="33">
        <v>10.028254325700001</v>
      </c>
      <c r="AB19" s="33">
        <v>102.115466496</v>
      </c>
      <c r="AC19" s="33">
        <v>11.6227503704</v>
      </c>
      <c r="AD19" s="33">
        <v>169228.943979</v>
      </c>
      <c r="AE19" s="33">
        <v>53.231639190499997</v>
      </c>
      <c r="AF19" s="33">
        <v>155.743639812</v>
      </c>
      <c r="AG19" s="33">
        <v>237.20492528700001</v>
      </c>
      <c r="AH19" s="33">
        <v>17.421674378500001</v>
      </c>
      <c r="AI19" s="33">
        <v>1284.6640780299999</v>
      </c>
      <c r="AJ19" s="33">
        <v>24982.808623199999</v>
      </c>
      <c r="AK19" s="33">
        <v>4430.6323018399999</v>
      </c>
      <c r="AL19" s="33">
        <v>3824.77650081</v>
      </c>
      <c r="AM19" s="33">
        <v>648.83531209</v>
      </c>
      <c r="AN19" s="33">
        <v>57.011213409900002</v>
      </c>
      <c r="AO19" s="33">
        <v>82.954840054599998</v>
      </c>
      <c r="AP19" s="33">
        <v>1.14908401855</v>
      </c>
      <c r="AQ19" s="33">
        <v>385.20600106500001</v>
      </c>
      <c r="AR19" s="33">
        <v>116.688279098</v>
      </c>
      <c r="AS19" s="33">
        <v>185.85572422499999</v>
      </c>
      <c r="AT19" s="33">
        <v>3614.9040943300001</v>
      </c>
      <c r="AU19" s="33">
        <v>186.43053929600001</v>
      </c>
      <c r="AV19" s="33">
        <v>155.74346792700001</v>
      </c>
      <c r="AW19" s="33">
        <v>237.20510904099999</v>
      </c>
      <c r="AX19" s="33">
        <v>72.0912209201</v>
      </c>
      <c r="AY19" s="33">
        <v>4.9995784367100002</v>
      </c>
      <c r="AZ19" s="33">
        <v>0</v>
      </c>
      <c r="BA19" s="33">
        <v>18.0022350602</v>
      </c>
      <c r="BB19" s="33">
        <v>1284.6655486499999</v>
      </c>
      <c r="BC19" s="33">
        <v>0</v>
      </c>
      <c r="BD19" s="33">
        <v>24982.801589800001</v>
      </c>
      <c r="BE19" s="33">
        <v>4430.6321970500003</v>
      </c>
      <c r="BF19" s="33">
        <v>0</v>
      </c>
      <c r="BG19" s="33">
        <v>200.59636308099999</v>
      </c>
      <c r="BH19" s="33">
        <v>0.77201856326100005</v>
      </c>
      <c r="BI19" s="33">
        <v>2374.56329271</v>
      </c>
      <c r="BJ19" s="33">
        <v>4.2998630606499999</v>
      </c>
      <c r="BK19" s="33">
        <v>1.4614213090599999</v>
      </c>
      <c r="BL19" s="33">
        <v>676.92014502799998</v>
      </c>
      <c r="BM19" s="33">
        <v>38.969315078999998</v>
      </c>
      <c r="BN19" s="33">
        <v>3.2867716393399999</v>
      </c>
      <c r="BO19" s="33">
        <v>0.155486261333</v>
      </c>
      <c r="BP19" s="33">
        <v>1259.54074169</v>
      </c>
      <c r="BQ19" s="33">
        <v>379.06669775</v>
      </c>
      <c r="BR19" s="33">
        <v>36.221309441000002</v>
      </c>
      <c r="BS19" s="33">
        <v>0.36512090712</v>
      </c>
      <c r="BT19" s="33">
        <v>172.217358905</v>
      </c>
      <c r="BU19" s="33">
        <v>0.341872702064</v>
      </c>
      <c r="BV19" s="33">
        <v>86.140339574799995</v>
      </c>
      <c r="BW19" s="33">
        <v>3.7139810207899999</v>
      </c>
      <c r="BX19" s="33">
        <v>1.80481627709</v>
      </c>
      <c r="BY19" s="33">
        <v>462.06873123100002</v>
      </c>
      <c r="BZ19" s="33">
        <v>29.900593282599999</v>
      </c>
      <c r="CA19" s="33">
        <v>130.35771579499999</v>
      </c>
      <c r="CB19" s="33">
        <v>1.2211537406799999</v>
      </c>
      <c r="CC19" s="33">
        <v>185.855824705</v>
      </c>
      <c r="CD19" s="33">
        <v>0</v>
      </c>
      <c r="CE19" s="33">
        <v>2.0969088070500002</v>
      </c>
      <c r="CF19" s="33">
        <v>88.932300483399999</v>
      </c>
      <c r="CG19" s="33">
        <v>281.91508513999997</v>
      </c>
      <c r="CH19" s="33">
        <v>567.30588681799998</v>
      </c>
      <c r="CI19" s="33">
        <v>1.8074770588</v>
      </c>
      <c r="CJ19" s="33">
        <v>210.57059939300001</v>
      </c>
      <c r="CK19" s="33">
        <v>5066.3530237699997</v>
      </c>
      <c r="CL19" s="33">
        <v>470.90114510799998</v>
      </c>
      <c r="CM19" s="33">
        <f t="shared" si="0"/>
        <v>2909.7588477710901</v>
      </c>
      <c r="CN19" s="33">
        <f t="shared" si="1"/>
        <v>1650.2181060810901</v>
      </c>
    </row>
    <row r="20" spans="1:92" x14ac:dyDescent="0.25">
      <c r="A20" s="35">
        <v>23</v>
      </c>
      <c r="B20" s="35" t="s">
        <v>19</v>
      </c>
      <c r="C20" s="33">
        <v>2.9341747170899999</v>
      </c>
      <c r="D20" s="33">
        <v>23.2811157483</v>
      </c>
      <c r="E20" s="33">
        <v>20.419703564500001</v>
      </c>
      <c r="F20" s="33">
        <v>7.1338145102099997</v>
      </c>
      <c r="G20" s="33">
        <v>25.558401908499999</v>
      </c>
      <c r="H20" s="33">
        <v>64.120167624000004</v>
      </c>
      <c r="I20" s="33">
        <v>180.81821947700001</v>
      </c>
      <c r="J20" s="33">
        <v>2.4754882069400002</v>
      </c>
      <c r="K20" s="33">
        <v>156.03500109399999</v>
      </c>
      <c r="L20" s="33">
        <v>32811.559891199999</v>
      </c>
      <c r="M20" s="33">
        <v>3.5993618022600003E-2</v>
      </c>
      <c r="N20" s="33">
        <v>2.1824866528400002</v>
      </c>
      <c r="O20" s="33">
        <v>2.4177907066500002E-3</v>
      </c>
      <c r="P20" s="33">
        <v>3.8259919413999999</v>
      </c>
      <c r="Q20" s="33">
        <v>6.0444853905400002</v>
      </c>
      <c r="R20" s="33">
        <v>127.27320382800001</v>
      </c>
      <c r="S20" s="33">
        <v>24.424636247199999</v>
      </c>
      <c r="T20" s="33">
        <v>55.1101412903</v>
      </c>
      <c r="U20" s="33">
        <v>1.0314958412999999</v>
      </c>
      <c r="V20" s="33">
        <v>42.080019793300004</v>
      </c>
      <c r="W20" s="33">
        <v>0.13064876407199999</v>
      </c>
      <c r="X20" s="33">
        <v>283.511474744</v>
      </c>
      <c r="Y20" s="33">
        <v>326.62244292000003</v>
      </c>
      <c r="Z20" s="33">
        <v>20.419709880399999</v>
      </c>
      <c r="AA20" s="33">
        <v>2.9341772858000001</v>
      </c>
      <c r="AB20" s="33">
        <v>24.491029022399999</v>
      </c>
      <c r="AC20" s="33">
        <v>2.4754847692999999</v>
      </c>
      <c r="AD20" s="33">
        <v>32811.551868100003</v>
      </c>
      <c r="AE20" s="33">
        <v>10.8477331141</v>
      </c>
      <c r="AF20" s="33">
        <v>44.6818119733</v>
      </c>
      <c r="AG20" s="33">
        <v>72.017903541099997</v>
      </c>
      <c r="AH20" s="33">
        <v>4.8564308139800003</v>
      </c>
      <c r="AI20" s="33">
        <v>385.44555905499999</v>
      </c>
      <c r="AJ20" s="33">
        <v>7582.044441</v>
      </c>
      <c r="AK20" s="33">
        <v>1348.17047768</v>
      </c>
      <c r="AL20" s="33">
        <v>963.14628003200005</v>
      </c>
      <c r="AM20" s="33">
        <v>213.238864401</v>
      </c>
      <c r="AN20" s="33">
        <v>22.163581176000001</v>
      </c>
      <c r="AO20" s="33">
        <v>32.984044654400002</v>
      </c>
      <c r="AP20" s="33">
        <v>0.34461820980399999</v>
      </c>
      <c r="AQ20" s="33">
        <v>156.051469099</v>
      </c>
      <c r="AR20" s="33">
        <v>35.358977776000003</v>
      </c>
      <c r="AS20" s="33">
        <v>50.521350098900001</v>
      </c>
      <c r="AT20" s="33">
        <v>897.44601976000001</v>
      </c>
      <c r="AU20" s="33">
        <v>53.156914213699999</v>
      </c>
      <c r="AV20" s="33">
        <v>44.6817793636</v>
      </c>
      <c r="AW20" s="33">
        <v>72.017812075400002</v>
      </c>
      <c r="AX20" s="33">
        <v>17.134760910800001</v>
      </c>
      <c r="AY20" s="33">
        <v>1.25873240248</v>
      </c>
      <c r="AZ20" s="33">
        <v>0</v>
      </c>
      <c r="BA20" s="33">
        <v>4.9894865571200002</v>
      </c>
      <c r="BB20" s="33">
        <v>385.44721535000002</v>
      </c>
      <c r="BC20" s="33">
        <v>0</v>
      </c>
      <c r="BD20" s="33">
        <v>7582.0385611199999</v>
      </c>
      <c r="BE20" s="33">
        <v>1348.1704455399999</v>
      </c>
      <c r="BF20" s="33">
        <v>0</v>
      </c>
      <c r="BG20" s="33">
        <v>51.449987842399999</v>
      </c>
      <c r="BH20" s="33">
        <v>0.231352734123</v>
      </c>
      <c r="BI20" s="33">
        <v>582.008441242</v>
      </c>
      <c r="BJ20" s="33">
        <v>1.0489680159600001</v>
      </c>
      <c r="BK20" s="33">
        <v>0.41178175169300002</v>
      </c>
      <c r="BL20" s="33">
        <v>220.65660977499999</v>
      </c>
      <c r="BM20" s="33">
        <v>7.9205213214399999</v>
      </c>
      <c r="BN20" s="33">
        <v>0.71044694572099998</v>
      </c>
      <c r="BO20" s="33">
        <v>4.6153575452400002E-2</v>
      </c>
      <c r="BP20" s="33">
        <v>285.75788356800001</v>
      </c>
      <c r="BQ20" s="33">
        <v>93.528752119000004</v>
      </c>
      <c r="BR20" s="33">
        <v>7.1442788777599997</v>
      </c>
      <c r="BS20" s="33">
        <v>7.4630808940900004E-2</v>
      </c>
      <c r="BT20" s="33">
        <v>38.824547047499998</v>
      </c>
      <c r="BU20" s="33">
        <v>0.12667504206499999</v>
      </c>
      <c r="BV20" s="33">
        <v>29.0520010412</v>
      </c>
      <c r="BW20" s="33">
        <v>1.5712193270699999</v>
      </c>
      <c r="BX20" s="33">
        <v>0.48637828880700001</v>
      </c>
      <c r="BY20" s="33">
        <v>175.22402913100001</v>
      </c>
      <c r="BZ20" s="33">
        <v>6.12000351922</v>
      </c>
      <c r="CA20" s="33">
        <v>38.3126499344</v>
      </c>
      <c r="CB20" s="33">
        <v>0.246123063713</v>
      </c>
      <c r="CC20" s="33">
        <v>50.5214331532</v>
      </c>
      <c r="CD20" s="33">
        <v>0</v>
      </c>
      <c r="CE20" s="33">
        <v>0.63772400879799995</v>
      </c>
      <c r="CF20" s="33">
        <v>26.112116176699999</v>
      </c>
      <c r="CG20" s="33">
        <v>82.775400287899998</v>
      </c>
      <c r="CH20" s="33">
        <v>132.989880927</v>
      </c>
      <c r="CI20" s="33">
        <v>0.55230066429400004</v>
      </c>
      <c r="CJ20" s="33">
        <v>53.549014795200002</v>
      </c>
      <c r="CK20" s="33">
        <v>1230.1089315700001</v>
      </c>
      <c r="CL20" s="33">
        <v>110.301732371</v>
      </c>
      <c r="CM20" s="33">
        <f t="shared" si="0"/>
        <v>813.96630281620719</v>
      </c>
      <c r="CN20" s="33">
        <f t="shared" si="1"/>
        <v>528.20841924820718</v>
      </c>
    </row>
    <row r="21" spans="1:92" x14ac:dyDescent="0.25">
      <c r="A21" s="35">
        <v>24</v>
      </c>
      <c r="B21" s="35" t="s">
        <v>20</v>
      </c>
      <c r="C21" s="33">
        <v>8.2304481279400008</v>
      </c>
      <c r="D21" s="33">
        <v>72.798434615100007</v>
      </c>
      <c r="E21" s="33">
        <v>61.876539288300002</v>
      </c>
      <c r="F21" s="33">
        <v>20.683037239800001</v>
      </c>
      <c r="G21" s="33">
        <v>89.199690301000004</v>
      </c>
      <c r="H21" s="33">
        <v>297.57059932099997</v>
      </c>
      <c r="I21" s="33">
        <v>839.15178989699996</v>
      </c>
      <c r="J21" s="33">
        <v>8.6827730870199993</v>
      </c>
      <c r="K21" s="33">
        <v>517.40422042600005</v>
      </c>
      <c r="L21" s="33">
        <v>151604.072594</v>
      </c>
      <c r="M21" s="33">
        <v>0.25059543634600001</v>
      </c>
      <c r="N21" s="33">
        <v>15.3896021756</v>
      </c>
      <c r="O21" s="33">
        <v>1.7048781231299999E-2</v>
      </c>
      <c r="P21" s="33">
        <v>26.9817911552</v>
      </c>
      <c r="Q21" s="33">
        <v>42.621905987300003</v>
      </c>
      <c r="R21" s="33">
        <v>392.07785718600002</v>
      </c>
      <c r="S21" s="33">
        <v>81.159073480499998</v>
      </c>
      <c r="T21" s="33">
        <v>245.52577907400001</v>
      </c>
      <c r="U21" s="33">
        <v>4.29108360659</v>
      </c>
      <c r="V21" s="33">
        <v>186.51530312099999</v>
      </c>
      <c r="W21" s="33">
        <v>0.579089888404</v>
      </c>
      <c r="X21" s="33">
        <v>1256.91495126</v>
      </c>
      <c r="Y21" s="33">
        <v>1447.72311573</v>
      </c>
      <c r="Z21" s="33">
        <v>61.876455367299997</v>
      </c>
      <c r="AA21" s="33">
        <v>8.2304750704000007</v>
      </c>
      <c r="AB21" s="33">
        <v>84.658075009699999</v>
      </c>
      <c r="AC21" s="33">
        <v>8.6827704109799999</v>
      </c>
      <c r="AD21" s="33">
        <v>151604.08614900001</v>
      </c>
      <c r="AE21" s="33">
        <v>43.620616217299997</v>
      </c>
      <c r="AF21" s="33">
        <v>130.84311821200001</v>
      </c>
      <c r="AG21" s="33">
        <v>219.30200331099999</v>
      </c>
      <c r="AH21" s="33">
        <v>14.273239587400001</v>
      </c>
      <c r="AI21" s="33">
        <v>1514.7344583500001</v>
      </c>
      <c r="AJ21" s="33">
        <v>22950.0299576</v>
      </c>
      <c r="AK21" s="33">
        <v>4243.4408537899999</v>
      </c>
      <c r="AL21" s="33">
        <v>3140.8151204800001</v>
      </c>
      <c r="AM21" s="33">
        <v>537.60553643599997</v>
      </c>
      <c r="AN21" s="33">
        <v>74.202135299899993</v>
      </c>
      <c r="AO21" s="33">
        <v>116.04803465099999</v>
      </c>
      <c r="AP21" s="33">
        <v>0.97913988826499998</v>
      </c>
      <c r="AQ21" s="33">
        <v>548.45699897700001</v>
      </c>
      <c r="AR21" s="33">
        <v>104.92383511200001</v>
      </c>
      <c r="AS21" s="33">
        <v>196.90529587899999</v>
      </c>
      <c r="AT21" s="33">
        <v>2910.9688794399999</v>
      </c>
      <c r="AU21" s="33">
        <v>156.478612142</v>
      </c>
      <c r="AV21" s="33">
        <v>130.84350896000001</v>
      </c>
      <c r="AW21" s="33">
        <v>219.302237459</v>
      </c>
      <c r="AX21" s="33">
        <v>63.2738094061</v>
      </c>
      <c r="AY21" s="33">
        <v>4.1028532359299996</v>
      </c>
      <c r="AZ21" s="33">
        <v>0</v>
      </c>
      <c r="BA21" s="33">
        <v>14.8693472239</v>
      </c>
      <c r="BB21" s="33">
        <v>1514.73085038</v>
      </c>
      <c r="BC21" s="33">
        <v>0</v>
      </c>
      <c r="BD21" s="33">
        <v>22950.035089500001</v>
      </c>
      <c r="BE21" s="33">
        <v>4243.4392533399996</v>
      </c>
      <c r="BF21" s="33">
        <v>0</v>
      </c>
      <c r="BG21" s="33">
        <v>165.20831559300001</v>
      </c>
      <c r="BH21" s="33">
        <v>0.97842921557600004</v>
      </c>
      <c r="BI21" s="33">
        <v>2125.3467594899998</v>
      </c>
      <c r="BJ21" s="33">
        <v>4.4034443594099999</v>
      </c>
      <c r="BK21" s="33">
        <v>1.6101643622199999</v>
      </c>
      <c r="BL21" s="33">
        <v>567.56087948499999</v>
      </c>
      <c r="BM21" s="33">
        <v>36.312613673599998</v>
      </c>
      <c r="BN21" s="33">
        <v>3.1444202034400002</v>
      </c>
      <c r="BO21" s="33">
        <v>0.178103898239</v>
      </c>
      <c r="BP21" s="33">
        <v>1233.0333419599999</v>
      </c>
      <c r="BQ21" s="33">
        <v>391.41549873100001</v>
      </c>
      <c r="BR21" s="33">
        <v>33.118305359300003</v>
      </c>
      <c r="BS21" s="33">
        <v>0.34201543863400002</v>
      </c>
      <c r="BT21" s="33">
        <v>172.40515476600001</v>
      </c>
      <c r="BU21" s="33">
        <v>0.51628813191800005</v>
      </c>
      <c r="BV21" s="33">
        <v>102.771263765</v>
      </c>
      <c r="BW21" s="33">
        <v>6.3787327396300002</v>
      </c>
      <c r="BX21" s="33">
        <v>1.6065215637200001</v>
      </c>
      <c r="BY21" s="33">
        <v>627.84601034000002</v>
      </c>
      <c r="BZ21" s="33">
        <v>28.1267039723</v>
      </c>
      <c r="CA21" s="33">
        <v>117.999013214</v>
      </c>
      <c r="CB21" s="33">
        <v>1.1297930086600001</v>
      </c>
      <c r="CC21" s="33">
        <v>196.90574871199999</v>
      </c>
      <c r="CD21" s="33">
        <v>0</v>
      </c>
      <c r="CE21" s="33">
        <v>1.73999885138</v>
      </c>
      <c r="CF21" s="33">
        <v>100.845472958</v>
      </c>
      <c r="CG21" s="33">
        <v>319.67976213700001</v>
      </c>
      <c r="CH21" s="33">
        <v>514.70451721500001</v>
      </c>
      <c r="CI21" s="33">
        <v>1.5009593356199999</v>
      </c>
      <c r="CJ21" s="33">
        <v>177.596137145</v>
      </c>
      <c r="CK21" s="33">
        <v>4401.3121222</v>
      </c>
      <c r="CL21" s="33">
        <v>412.73019038699999</v>
      </c>
      <c r="CM21" s="33">
        <f t="shared" si="0"/>
        <v>2939.4612652937203</v>
      </c>
      <c r="CN21" s="33">
        <f t="shared" si="1"/>
        <v>1706.4279233337204</v>
      </c>
    </row>
    <row r="22" spans="1:92" x14ac:dyDescent="0.25">
      <c r="A22" s="35">
        <v>25</v>
      </c>
      <c r="B22" s="35" t="s">
        <v>129</v>
      </c>
      <c r="C22" s="33">
        <v>6.5317224726800003</v>
      </c>
      <c r="D22" s="33">
        <v>57.644837320299999</v>
      </c>
      <c r="E22" s="33">
        <v>48.064156727300002</v>
      </c>
      <c r="F22" s="33">
        <v>16.342966586900001</v>
      </c>
      <c r="G22" s="33">
        <v>71.258102608599998</v>
      </c>
      <c r="H22" s="33">
        <v>377.41974607899999</v>
      </c>
      <c r="I22" s="33">
        <v>1064.32608996</v>
      </c>
      <c r="J22" s="33">
        <v>6.2442061957100004</v>
      </c>
      <c r="K22" s="33">
        <v>401.19130042699999</v>
      </c>
      <c r="L22" s="33">
        <v>114843.361622</v>
      </c>
      <c r="M22" s="33">
        <v>0.19855565640600001</v>
      </c>
      <c r="N22" s="33">
        <v>11.9057846385</v>
      </c>
      <c r="O22" s="33">
        <v>1.31893432319E-2</v>
      </c>
      <c r="P22" s="33">
        <v>20.869098363700001</v>
      </c>
      <c r="Q22" s="33">
        <v>32.973408579100003</v>
      </c>
      <c r="R22" s="33">
        <v>306.52642619599999</v>
      </c>
      <c r="S22" s="33">
        <v>62.914150330200002</v>
      </c>
      <c r="T22" s="33">
        <v>224.88292514299999</v>
      </c>
      <c r="U22" s="33">
        <v>4.1829911749199997</v>
      </c>
      <c r="V22" s="33">
        <v>179.47464763900001</v>
      </c>
      <c r="W22" s="33">
        <v>0.55723109952200001</v>
      </c>
      <c r="X22" s="33">
        <v>1209.41245114</v>
      </c>
      <c r="Y22" s="33">
        <v>1393.0727227100001</v>
      </c>
      <c r="Z22" s="33">
        <v>48.064467466899998</v>
      </c>
      <c r="AA22" s="33">
        <v>6.5317505347099996</v>
      </c>
      <c r="AB22" s="33">
        <v>66.876458556499998</v>
      </c>
      <c r="AC22" s="33">
        <v>6.2442028187899998</v>
      </c>
      <c r="AD22" s="33">
        <v>114843.425966</v>
      </c>
      <c r="AE22" s="33">
        <v>33.502522509099997</v>
      </c>
      <c r="AF22" s="33">
        <v>103.08586223899999</v>
      </c>
      <c r="AG22" s="33">
        <v>153.25826710800001</v>
      </c>
      <c r="AH22" s="33">
        <v>11.2088990961</v>
      </c>
      <c r="AI22" s="33">
        <v>1318.2339750199999</v>
      </c>
      <c r="AJ22" s="33">
        <v>16055.9127432</v>
      </c>
      <c r="AK22" s="33">
        <v>2948.11962898</v>
      </c>
      <c r="AL22" s="33">
        <v>2439.7380007900001</v>
      </c>
      <c r="AM22" s="33">
        <v>439.93036037600001</v>
      </c>
      <c r="AN22" s="33">
        <v>71.292971482200002</v>
      </c>
      <c r="AO22" s="33">
        <v>115.144696897</v>
      </c>
      <c r="AP22" s="33">
        <v>0.79312296333400001</v>
      </c>
      <c r="AQ22" s="33">
        <v>549.57483131000004</v>
      </c>
      <c r="AR22" s="33">
        <v>68.796358861499996</v>
      </c>
      <c r="AS22" s="33">
        <v>178.45153633300001</v>
      </c>
      <c r="AT22" s="33">
        <v>2258.2176573199999</v>
      </c>
      <c r="AU22" s="33">
        <v>123.486291968</v>
      </c>
      <c r="AV22" s="33">
        <v>103.086103446</v>
      </c>
      <c r="AW22" s="33">
        <v>153.25830897500001</v>
      </c>
      <c r="AX22" s="33">
        <v>52.965293349900001</v>
      </c>
      <c r="AY22" s="33">
        <v>3.1950329597999998</v>
      </c>
      <c r="AZ22" s="33">
        <v>0</v>
      </c>
      <c r="BA22" s="33">
        <v>11.7792752949</v>
      </c>
      <c r="BB22" s="33">
        <v>1318.2327298499999</v>
      </c>
      <c r="BC22" s="33">
        <v>0</v>
      </c>
      <c r="BD22" s="33">
        <v>16055.910914100001</v>
      </c>
      <c r="BE22" s="33">
        <v>2948.11864255</v>
      </c>
      <c r="BF22" s="33">
        <v>0</v>
      </c>
      <c r="BG22" s="33">
        <v>128.91980757900001</v>
      </c>
      <c r="BH22" s="33">
        <v>1.09313554004</v>
      </c>
      <c r="BI22" s="33">
        <v>1808.3466380299999</v>
      </c>
      <c r="BJ22" s="33">
        <v>5.1782215725</v>
      </c>
      <c r="BK22" s="33">
        <v>1.67601110548</v>
      </c>
      <c r="BL22" s="33">
        <v>470.73870864100002</v>
      </c>
      <c r="BM22" s="33">
        <v>45.498969042200002</v>
      </c>
      <c r="BN22" s="33">
        <v>3.7430581174199999</v>
      </c>
      <c r="BO22" s="33">
        <v>0.18995470299200001</v>
      </c>
      <c r="BP22" s="33">
        <v>1437.5589426900001</v>
      </c>
      <c r="BQ22" s="33">
        <v>455.39197911299999</v>
      </c>
      <c r="BR22" s="33">
        <v>41.946375090499998</v>
      </c>
      <c r="BS22" s="33">
        <v>0.427004333849</v>
      </c>
      <c r="BT22" s="33">
        <v>208.680663108</v>
      </c>
      <c r="BU22" s="33">
        <v>0.54073173414200004</v>
      </c>
      <c r="BV22" s="33">
        <v>103.16208615799999</v>
      </c>
      <c r="BW22" s="33">
        <v>6.6206086239999999</v>
      </c>
      <c r="BX22" s="33">
        <v>1.5398637641299999</v>
      </c>
      <c r="BY22" s="33">
        <v>634.86862117099997</v>
      </c>
      <c r="BZ22" s="33">
        <v>35.219479286999999</v>
      </c>
      <c r="CA22" s="33">
        <v>84.364354821199996</v>
      </c>
      <c r="CB22" s="33">
        <v>1.4155397224499999</v>
      </c>
      <c r="CC22" s="33">
        <v>178.45173861999999</v>
      </c>
      <c r="CD22" s="33">
        <v>0</v>
      </c>
      <c r="CE22" s="33">
        <v>1.38133861736</v>
      </c>
      <c r="CF22" s="33">
        <v>95.251609935900007</v>
      </c>
      <c r="CG22" s="33">
        <v>301.94623142900002</v>
      </c>
      <c r="CH22" s="33">
        <v>442.80454465600002</v>
      </c>
      <c r="CI22" s="33">
        <v>1.1916140503499999</v>
      </c>
      <c r="CJ22" s="33">
        <v>142.63254658899999</v>
      </c>
      <c r="CK22" s="33">
        <v>3684.2634238599999</v>
      </c>
      <c r="CL22" s="33">
        <v>343.046234384</v>
      </c>
      <c r="CM22" s="33">
        <f t="shared" si="0"/>
        <v>3084.4624702003302</v>
      </c>
      <c r="CN22" s="33">
        <f t="shared" si="1"/>
        <v>1646.9035275103302</v>
      </c>
    </row>
    <row r="23" spans="1:92" x14ac:dyDescent="0.25">
      <c r="A23" s="35">
        <v>26</v>
      </c>
      <c r="B23" s="35" t="s">
        <v>22</v>
      </c>
      <c r="C23" s="33">
        <v>25.666443473899999</v>
      </c>
      <c r="D23" s="33">
        <v>235.04363280499999</v>
      </c>
      <c r="E23" s="33">
        <v>204.96023249300001</v>
      </c>
      <c r="F23" s="33">
        <v>63.473337982899999</v>
      </c>
      <c r="G23" s="33">
        <v>321.78273735599998</v>
      </c>
      <c r="H23" s="33">
        <v>580.61342782199995</v>
      </c>
      <c r="I23" s="33">
        <v>1637.3369804500001</v>
      </c>
      <c r="J23" s="33">
        <v>27.155144505100001</v>
      </c>
      <c r="K23" s="33">
        <v>1835.4416193899999</v>
      </c>
      <c r="L23" s="33">
        <v>381979.214224</v>
      </c>
      <c r="M23" s="33">
        <v>0.36131431072100001</v>
      </c>
      <c r="N23" s="33">
        <v>23.848265758699998</v>
      </c>
      <c r="O23" s="33">
        <v>2.5120478262699999E-2</v>
      </c>
      <c r="P23" s="33">
        <v>38.591497509299998</v>
      </c>
      <c r="Q23" s="33">
        <v>62.800943300599997</v>
      </c>
      <c r="R23" s="33">
        <v>1321.08801348</v>
      </c>
      <c r="S23" s="33">
        <v>288.81339110800002</v>
      </c>
      <c r="T23" s="33">
        <v>691.702373373</v>
      </c>
      <c r="U23" s="33">
        <v>9.7452482486799994</v>
      </c>
      <c r="V23" s="33">
        <v>492.67101821099999</v>
      </c>
      <c r="W23" s="33">
        <v>1.4544264301200001</v>
      </c>
      <c r="X23" s="33">
        <v>3133.6486692499998</v>
      </c>
      <c r="Y23" s="33">
        <v>3636.0671092299999</v>
      </c>
      <c r="Z23" s="33">
        <v>204.96045212999999</v>
      </c>
      <c r="AA23" s="33">
        <v>25.666418377199999</v>
      </c>
      <c r="AB23" s="33">
        <v>311.67616140899997</v>
      </c>
      <c r="AC23" s="33">
        <v>27.155141691200001</v>
      </c>
      <c r="AD23" s="33">
        <v>381979.25637700001</v>
      </c>
      <c r="AE23" s="33">
        <v>175.18422346899999</v>
      </c>
      <c r="AF23" s="33">
        <v>397.79041714700003</v>
      </c>
      <c r="AG23" s="33">
        <v>537.35059650200003</v>
      </c>
      <c r="AH23" s="33">
        <v>45.891927472699997</v>
      </c>
      <c r="AI23" s="33">
        <v>2901.4301159400002</v>
      </c>
      <c r="AJ23" s="33">
        <v>57269.881673199998</v>
      </c>
      <c r="AK23" s="33">
        <v>9361.5665641399992</v>
      </c>
      <c r="AL23" s="33">
        <v>10869.448723199999</v>
      </c>
      <c r="AM23" s="33">
        <v>1094.19453537</v>
      </c>
      <c r="AN23" s="33">
        <v>181.257603139</v>
      </c>
      <c r="AO23" s="33">
        <v>316.71501141900001</v>
      </c>
      <c r="AP23" s="33">
        <v>1.96560108685</v>
      </c>
      <c r="AQ23" s="33">
        <v>1520.8658777999999</v>
      </c>
      <c r="AR23" s="33">
        <v>186.53307409199999</v>
      </c>
      <c r="AS23" s="33">
        <v>359.22346373300002</v>
      </c>
      <c r="AT23" s="33">
        <v>10407.717348100001</v>
      </c>
      <c r="AU23" s="33">
        <v>481.34366210899998</v>
      </c>
      <c r="AV23" s="33">
        <v>397.79029853899999</v>
      </c>
      <c r="AW23" s="33">
        <v>537.35036403799995</v>
      </c>
      <c r="AX23" s="33">
        <v>194.25067821100001</v>
      </c>
      <c r="AY23" s="33">
        <v>18.0702364534</v>
      </c>
      <c r="AZ23" s="33">
        <v>0</v>
      </c>
      <c r="BA23" s="33">
        <v>47.371434334</v>
      </c>
      <c r="BB23" s="33">
        <v>2901.4251057500001</v>
      </c>
      <c r="BC23" s="33">
        <v>0</v>
      </c>
      <c r="BD23" s="33">
        <v>57269.8732284</v>
      </c>
      <c r="BE23" s="33">
        <v>9361.5694445699992</v>
      </c>
      <c r="BF23" s="33">
        <v>0</v>
      </c>
      <c r="BG23" s="33">
        <v>554.49717240999996</v>
      </c>
      <c r="BH23" s="33">
        <v>2.2096763788099998</v>
      </c>
      <c r="BI23" s="33">
        <v>6473.07833923</v>
      </c>
      <c r="BJ23" s="33">
        <v>9.6058400969199997</v>
      </c>
      <c r="BK23" s="33">
        <v>3.4392326954599999</v>
      </c>
      <c r="BL23" s="33">
        <v>1152.0831458499999</v>
      </c>
      <c r="BM23" s="33">
        <v>71.875665854000005</v>
      </c>
      <c r="BN23" s="33">
        <v>6.1163745470100004</v>
      </c>
      <c r="BO23" s="33">
        <v>0.41159749184200001</v>
      </c>
      <c r="BP23" s="33">
        <v>2434.3413805199998</v>
      </c>
      <c r="BQ23" s="33">
        <v>853.30920535999996</v>
      </c>
      <c r="BR23" s="33">
        <v>64.7293345593</v>
      </c>
      <c r="BS23" s="33">
        <v>0.67530277599999999</v>
      </c>
      <c r="BT23" s="33">
        <v>356.19866567600002</v>
      </c>
      <c r="BU23" s="33">
        <v>1.23432175681</v>
      </c>
      <c r="BV23" s="33">
        <v>262.63679902400003</v>
      </c>
      <c r="BW23" s="33">
        <v>16.033892968699998</v>
      </c>
      <c r="BX23" s="33">
        <v>3.1859461502699999</v>
      </c>
      <c r="BY23" s="33">
        <v>1674.5761997699999</v>
      </c>
      <c r="BZ23" s="33">
        <v>55.9246719402</v>
      </c>
      <c r="CA23" s="33">
        <v>211.96633666700001</v>
      </c>
      <c r="CB23" s="33">
        <v>2.2176446158899998</v>
      </c>
      <c r="CC23" s="33">
        <v>359.22296826199999</v>
      </c>
      <c r="CD23" s="33">
        <v>0</v>
      </c>
      <c r="CE23" s="33">
        <v>5.0569062353899996</v>
      </c>
      <c r="CF23" s="33">
        <v>194.24266590799999</v>
      </c>
      <c r="CG23" s="33">
        <v>615.75019004399996</v>
      </c>
      <c r="CH23" s="33">
        <v>1574.80389657</v>
      </c>
      <c r="CI23" s="33">
        <v>4.3764280107899998</v>
      </c>
      <c r="CJ23" s="33">
        <v>592.39408408400004</v>
      </c>
      <c r="CK23" s="33">
        <v>14106.5765452</v>
      </c>
      <c r="CL23" s="33">
        <v>1325.0182282200001</v>
      </c>
      <c r="CM23" s="33">
        <f t="shared" si="0"/>
        <v>6329.4622143172701</v>
      </c>
      <c r="CN23" s="33">
        <f t="shared" si="1"/>
        <v>3895.1208337972703</v>
      </c>
    </row>
    <row r="24" spans="1:92" x14ac:dyDescent="0.25">
      <c r="A24" s="35">
        <v>27</v>
      </c>
      <c r="B24" s="35" t="s">
        <v>23</v>
      </c>
      <c r="C24" s="33">
        <v>12.6828380563</v>
      </c>
      <c r="D24" s="33">
        <v>120.796533176</v>
      </c>
      <c r="E24" s="33">
        <v>105.696333857</v>
      </c>
      <c r="F24" s="33">
        <v>31.677014801399999</v>
      </c>
      <c r="G24" s="33">
        <v>147.118189349</v>
      </c>
      <c r="H24" s="33">
        <v>424.88982601399999</v>
      </c>
      <c r="I24" s="33">
        <v>1198.1864670699999</v>
      </c>
      <c r="J24" s="33">
        <v>14.5574821417</v>
      </c>
      <c r="K24" s="33">
        <v>872.05667671200001</v>
      </c>
      <c r="L24" s="33">
        <v>200916.03918600001</v>
      </c>
      <c r="M24" s="33">
        <v>0.27535974225400001</v>
      </c>
      <c r="N24" s="33">
        <v>15.4577656584</v>
      </c>
      <c r="O24" s="33">
        <v>1.5663491496399999E-2</v>
      </c>
      <c r="P24" s="33">
        <v>23.425742206700001</v>
      </c>
      <c r="Q24" s="33">
        <v>39.158913593400001</v>
      </c>
      <c r="R24" s="33">
        <v>649.57381956699999</v>
      </c>
      <c r="S24" s="33">
        <v>137.279986874</v>
      </c>
      <c r="T24" s="33">
        <v>377.15109510299999</v>
      </c>
      <c r="U24" s="33">
        <v>6.15724030243</v>
      </c>
      <c r="V24" s="33">
        <v>276.019020571</v>
      </c>
      <c r="W24" s="33">
        <v>0.78387527062399998</v>
      </c>
      <c r="X24" s="33">
        <v>1677.51023149</v>
      </c>
      <c r="Y24" s="33">
        <v>1959.68597866</v>
      </c>
      <c r="Z24" s="33">
        <v>105.696219703</v>
      </c>
      <c r="AA24" s="33">
        <v>12.682853129</v>
      </c>
      <c r="AB24" s="33">
        <v>140.68584998599999</v>
      </c>
      <c r="AC24" s="33">
        <v>14.5574863721</v>
      </c>
      <c r="AD24" s="33">
        <v>200916.05849200001</v>
      </c>
      <c r="AE24" s="33">
        <v>85.674244740700004</v>
      </c>
      <c r="AF24" s="33">
        <v>200.65853724499999</v>
      </c>
      <c r="AG24" s="33">
        <v>321.55312812199998</v>
      </c>
      <c r="AH24" s="33">
        <v>22.544482440399999</v>
      </c>
      <c r="AI24" s="33">
        <v>1590.3056116499999</v>
      </c>
      <c r="AJ24" s="33">
        <v>33914.742069200001</v>
      </c>
      <c r="AK24" s="33">
        <v>5957.8638389400003</v>
      </c>
      <c r="AL24" s="33">
        <v>5150.5646675400003</v>
      </c>
      <c r="AM24" s="33">
        <v>863.15052157699995</v>
      </c>
      <c r="AN24" s="33">
        <v>121.225384392</v>
      </c>
      <c r="AO24" s="33">
        <v>191.10892247999999</v>
      </c>
      <c r="AP24" s="33">
        <v>1.44781172212</v>
      </c>
      <c r="AQ24" s="33">
        <v>916.85805442000003</v>
      </c>
      <c r="AR24" s="33">
        <v>142.81673781999999</v>
      </c>
      <c r="AS24" s="33">
        <v>222.784085331</v>
      </c>
      <c r="AT24" s="33">
        <v>4852.9170859100004</v>
      </c>
      <c r="AU24" s="33">
        <v>243.14868116900001</v>
      </c>
      <c r="AV24" s="33">
        <v>200.658399927</v>
      </c>
      <c r="AW24" s="33">
        <v>321.55324198199997</v>
      </c>
      <c r="AX24" s="33">
        <v>94.502565451999999</v>
      </c>
      <c r="AY24" s="33">
        <v>10.089445296399999</v>
      </c>
      <c r="AZ24" s="33">
        <v>0</v>
      </c>
      <c r="BA24" s="33">
        <v>23.3440037158</v>
      </c>
      <c r="BB24" s="33">
        <v>1590.30498784</v>
      </c>
      <c r="BC24" s="33">
        <v>0</v>
      </c>
      <c r="BD24" s="33">
        <v>33914.735836</v>
      </c>
      <c r="BE24" s="33">
        <v>5957.8649189099997</v>
      </c>
      <c r="BF24" s="33">
        <v>0</v>
      </c>
      <c r="BG24" s="33">
        <v>262.94223426999997</v>
      </c>
      <c r="BH24" s="33">
        <v>1.49111901765</v>
      </c>
      <c r="BI24" s="33">
        <v>3200.0779276500002</v>
      </c>
      <c r="BJ24" s="33">
        <v>6.5381941920099997</v>
      </c>
      <c r="BK24" s="33">
        <v>2.1154331897400001</v>
      </c>
      <c r="BL24" s="33">
        <v>898.32997367899998</v>
      </c>
      <c r="BM24" s="33">
        <v>52.037543525099998</v>
      </c>
      <c r="BN24" s="33">
        <v>4.2309035653800002</v>
      </c>
      <c r="BO24" s="33">
        <v>0.25954099605399999</v>
      </c>
      <c r="BP24" s="33">
        <v>1666.5388241600001</v>
      </c>
      <c r="BQ24" s="33">
        <v>574.77767424800004</v>
      </c>
      <c r="BR24" s="33">
        <v>47.316771678400002</v>
      </c>
      <c r="BS24" s="33">
        <v>0.48804842491400002</v>
      </c>
      <c r="BT24" s="33">
        <v>250.86408067299999</v>
      </c>
      <c r="BU24" s="33">
        <v>0.80129355647099998</v>
      </c>
      <c r="BV24" s="33">
        <v>156.09900357699999</v>
      </c>
      <c r="BW24" s="33">
        <v>10.428361635</v>
      </c>
      <c r="BX24" s="33">
        <v>2.2918865239100001</v>
      </c>
      <c r="BY24" s="33">
        <v>1013.95229569</v>
      </c>
      <c r="BZ24" s="33">
        <v>40.5016891044</v>
      </c>
      <c r="CA24" s="33">
        <v>160.413635621</v>
      </c>
      <c r="CB24" s="33">
        <v>1.6055219494699999</v>
      </c>
      <c r="CC24" s="33">
        <v>222.78396272000001</v>
      </c>
      <c r="CD24" s="33">
        <v>0</v>
      </c>
      <c r="CE24" s="33">
        <v>2.6110629308800002</v>
      </c>
      <c r="CF24" s="33">
        <v>109.504404849</v>
      </c>
      <c r="CG24" s="33">
        <v>347.12953967499999</v>
      </c>
      <c r="CH24" s="33">
        <v>770.40526391200001</v>
      </c>
      <c r="CI24" s="33">
        <v>2.25865799418</v>
      </c>
      <c r="CJ24" s="33">
        <v>280.673949053</v>
      </c>
      <c r="CK24" s="33">
        <v>6851.7571011299997</v>
      </c>
      <c r="CL24" s="33">
        <v>627.15655360000005</v>
      </c>
      <c r="CM24" s="33">
        <f t="shared" si="0"/>
        <v>4316.3042899219099</v>
      </c>
      <c r="CN24" s="33">
        <f t="shared" si="1"/>
        <v>2649.7654657619096</v>
      </c>
    </row>
    <row r="25" spans="1:92" x14ac:dyDescent="0.25">
      <c r="A25" s="35">
        <v>28</v>
      </c>
      <c r="B25" s="35" t="s">
        <v>24</v>
      </c>
      <c r="C25" s="33">
        <v>8.1411836761200007</v>
      </c>
      <c r="D25" s="33">
        <v>71.374957923099998</v>
      </c>
      <c r="E25" s="33">
        <v>61.966144913400001</v>
      </c>
      <c r="F25" s="33">
        <v>20.2207107626</v>
      </c>
      <c r="G25" s="33">
        <v>84.609936837299998</v>
      </c>
      <c r="H25" s="33">
        <v>239.28068915700001</v>
      </c>
      <c r="I25" s="33">
        <v>674.77245647200004</v>
      </c>
      <c r="J25" s="33">
        <v>9.4453822858999992</v>
      </c>
      <c r="K25" s="33">
        <v>507.05654173900001</v>
      </c>
      <c r="L25" s="33">
        <v>132931.43822800001</v>
      </c>
      <c r="M25" s="33">
        <v>0.202861408346</v>
      </c>
      <c r="N25" s="33">
        <v>14.7537212906</v>
      </c>
      <c r="O25" s="33">
        <v>1.6344338687400001E-2</v>
      </c>
      <c r="P25" s="33">
        <v>25.904323471200001</v>
      </c>
      <c r="Q25" s="33">
        <v>40.860831105400003</v>
      </c>
      <c r="R25" s="33">
        <v>384.32041414899999</v>
      </c>
      <c r="S25" s="33">
        <v>79.537574963300003</v>
      </c>
      <c r="T25" s="33">
        <v>199.39772947099999</v>
      </c>
      <c r="U25" s="33">
        <v>3.0607804674399999</v>
      </c>
      <c r="V25" s="33">
        <v>141.635637884</v>
      </c>
      <c r="W25" s="33">
        <v>0.43974762711499998</v>
      </c>
      <c r="X25" s="33">
        <v>954.67135415600001</v>
      </c>
      <c r="Y25" s="33">
        <v>1099.36723306</v>
      </c>
      <c r="Z25" s="33">
        <v>61.966182431999997</v>
      </c>
      <c r="AA25" s="33">
        <v>8.1411848178700001</v>
      </c>
      <c r="AB25" s="33">
        <v>81.346328896100005</v>
      </c>
      <c r="AC25" s="33">
        <v>9.4453805247599991</v>
      </c>
      <c r="AD25" s="33">
        <v>132931.435233</v>
      </c>
      <c r="AE25" s="33">
        <v>43.008396312599999</v>
      </c>
      <c r="AF25" s="33">
        <v>126.236154938</v>
      </c>
      <c r="AG25" s="33">
        <v>198.83414139999999</v>
      </c>
      <c r="AH25" s="33">
        <v>14.112720652</v>
      </c>
      <c r="AI25" s="33">
        <v>1073.2974275199999</v>
      </c>
      <c r="AJ25" s="33">
        <v>20935.391134099998</v>
      </c>
      <c r="AK25" s="33">
        <v>3720.0205199400002</v>
      </c>
      <c r="AL25" s="33">
        <v>3078.2063956299999</v>
      </c>
      <c r="AM25" s="33">
        <v>534.229494402</v>
      </c>
      <c r="AN25" s="33">
        <v>48.095999341700001</v>
      </c>
      <c r="AO25" s="33">
        <v>69.529589405099998</v>
      </c>
      <c r="AP25" s="33">
        <v>0.941179717182</v>
      </c>
      <c r="AQ25" s="33">
        <v>323.85990944899999</v>
      </c>
      <c r="AR25" s="33">
        <v>98.005601944700004</v>
      </c>
      <c r="AS25" s="33">
        <v>151.590370431</v>
      </c>
      <c r="AT25" s="33">
        <v>2911.1808537900001</v>
      </c>
      <c r="AU25" s="33">
        <v>151.034505612</v>
      </c>
      <c r="AV25" s="33">
        <v>126.236053926</v>
      </c>
      <c r="AW25" s="33">
        <v>198.83401582799999</v>
      </c>
      <c r="AX25" s="33">
        <v>57.350437021700003</v>
      </c>
      <c r="AY25" s="33">
        <v>4.0148390056799999</v>
      </c>
      <c r="AZ25" s="33">
        <v>0</v>
      </c>
      <c r="BA25" s="33">
        <v>14.5688072377</v>
      </c>
      <c r="BB25" s="33">
        <v>1073.29515429</v>
      </c>
      <c r="BC25" s="33">
        <v>0</v>
      </c>
      <c r="BD25" s="33">
        <v>20935.3923669</v>
      </c>
      <c r="BE25" s="33">
        <v>3720.0225493100002</v>
      </c>
      <c r="BF25" s="33">
        <v>0</v>
      </c>
      <c r="BG25" s="33">
        <v>161.54309068000001</v>
      </c>
      <c r="BH25" s="33">
        <v>0.61197716875899999</v>
      </c>
      <c r="BI25" s="33">
        <v>1895.96679939</v>
      </c>
      <c r="BJ25" s="33">
        <v>3.2594407193900001</v>
      </c>
      <c r="BK25" s="33">
        <v>1.16190129181</v>
      </c>
      <c r="BL25" s="33">
        <v>556.55850788800001</v>
      </c>
      <c r="BM25" s="33">
        <v>28.721875176800001</v>
      </c>
      <c r="BN25" s="33">
        <v>2.4685429786099999</v>
      </c>
      <c r="BO25" s="33">
        <v>0.123240228507</v>
      </c>
      <c r="BP25" s="33">
        <v>954.61885994500005</v>
      </c>
      <c r="BQ25" s="33">
        <v>288.753076712</v>
      </c>
      <c r="BR25" s="33">
        <v>26.5666258965</v>
      </c>
      <c r="BS25" s="33">
        <v>0.26954220438199999</v>
      </c>
      <c r="BT25" s="33">
        <v>129.15226732900001</v>
      </c>
      <c r="BU25" s="33">
        <v>0.28607608851900002</v>
      </c>
      <c r="BV25" s="33">
        <v>69.967818088499996</v>
      </c>
      <c r="BW25" s="33">
        <v>3.2018763855499999</v>
      </c>
      <c r="BX25" s="33">
        <v>1.43368871297</v>
      </c>
      <c r="BY25" s="33">
        <v>383.93325202199998</v>
      </c>
      <c r="BZ25" s="33">
        <v>22.062271156400001</v>
      </c>
      <c r="CA25" s="33">
        <v>108.270995688</v>
      </c>
      <c r="CB25" s="33">
        <v>0.89958084217300005</v>
      </c>
      <c r="CC25" s="33">
        <v>151.59034699700001</v>
      </c>
      <c r="CD25" s="33">
        <v>0</v>
      </c>
      <c r="CE25" s="33">
        <v>1.70575083296</v>
      </c>
      <c r="CF25" s="33">
        <v>73.108074839899999</v>
      </c>
      <c r="CG25" s="33">
        <v>231.75252552399999</v>
      </c>
      <c r="CH25" s="33">
        <v>451.57994652000002</v>
      </c>
      <c r="CI25" s="33">
        <v>1.47179337095</v>
      </c>
      <c r="CJ25" s="33">
        <v>168.686655159</v>
      </c>
      <c r="CK25" s="33">
        <v>4051.4076480799999</v>
      </c>
      <c r="CL25" s="33">
        <v>375.88074012099997</v>
      </c>
      <c r="CM25" s="33">
        <f t="shared" si="0"/>
        <v>2293.5683809679699</v>
      </c>
      <c r="CN25" s="33">
        <f t="shared" si="1"/>
        <v>1338.9495210229697</v>
      </c>
    </row>
    <row r="26" spans="1:92" x14ac:dyDescent="0.25">
      <c r="A26" s="35">
        <v>29</v>
      </c>
      <c r="B26" s="35" t="s">
        <v>25</v>
      </c>
      <c r="C26" s="33">
        <v>19.899162925999999</v>
      </c>
      <c r="D26" s="33">
        <v>156.36034248300001</v>
      </c>
      <c r="E26" s="33">
        <v>139.772608693</v>
      </c>
      <c r="F26" s="33">
        <v>48.359146890799998</v>
      </c>
      <c r="G26" s="33">
        <v>147.80896821300001</v>
      </c>
      <c r="H26" s="33">
        <v>471.79742972299999</v>
      </c>
      <c r="I26" s="33">
        <v>1330.46718741</v>
      </c>
      <c r="J26" s="33">
        <v>14.915940489700001</v>
      </c>
      <c r="K26" s="33">
        <v>947.36383736300002</v>
      </c>
      <c r="L26" s="33">
        <v>195518.62968700001</v>
      </c>
      <c r="M26" s="33">
        <v>0.300838771038</v>
      </c>
      <c r="N26" s="33">
        <v>18.819803861899999</v>
      </c>
      <c r="O26" s="33">
        <v>1.9973252033399998E-2</v>
      </c>
      <c r="P26" s="33">
        <v>30.812466969900001</v>
      </c>
      <c r="Q26" s="33">
        <v>49.9332512545</v>
      </c>
      <c r="R26" s="33">
        <v>829.41528908400005</v>
      </c>
      <c r="S26" s="33">
        <v>148.15158674700001</v>
      </c>
      <c r="T26" s="33">
        <v>325.90594132299998</v>
      </c>
      <c r="U26" s="33">
        <v>5.3662803505800003</v>
      </c>
      <c r="V26" s="33">
        <v>232.17080435099999</v>
      </c>
      <c r="W26" s="33">
        <v>0.69073145347200005</v>
      </c>
      <c r="X26" s="33">
        <v>1489.2881329300001</v>
      </c>
      <c r="Y26" s="33">
        <v>1726.82581007</v>
      </c>
      <c r="Z26" s="33">
        <v>139.77280992499999</v>
      </c>
      <c r="AA26" s="33">
        <v>19.899145792500001</v>
      </c>
      <c r="AB26" s="33">
        <v>142.14198574100001</v>
      </c>
      <c r="AC26" s="33">
        <v>14.915930936900001</v>
      </c>
      <c r="AD26" s="33">
        <v>195518.64517500001</v>
      </c>
      <c r="AE26" s="33">
        <v>74.9156198644</v>
      </c>
      <c r="AF26" s="33">
        <v>313.13944242100001</v>
      </c>
      <c r="AG26" s="33">
        <v>480.20287886099999</v>
      </c>
      <c r="AH26" s="33">
        <v>32.448844799699998</v>
      </c>
      <c r="AI26" s="33">
        <v>1791.30916174</v>
      </c>
      <c r="AJ26" s="33">
        <v>49407.289064099998</v>
      </c>
      <c r="AK26" s="33">
        <v>10137.847747399999</v>
      </c>
      <c r="AL26" s="33">
        <v>5896.85099206</v>
      </c>
      <c r="AM26" s="33">
        <v>1388.4251003100001</v>
      </c>
      <c r="AN26" s="33">
        <v>112.73122404900001</v>
      </c>
      <c r="AO26" s="33">
        <v>155.82207200100001</v>
      </c>
      <c r="AP26" s="33">
        <v>2.24271078593</v>
      </c>
      <c r="AQ26" s="33">
        <v>730.87363978899998</v>
      </c>
      <c r="AR26" s="33">
        <v>313.40553316900002</v>
      </c>
      <c r="AS26" s="33">
        <v>291.68864591599998</v>
      </c>
      <c r="AT26" s="33">
        <v>5464.5374193600001</v>
      </c>
      <c r="AU26" s="33">
        <v>370.26225077100003</v>
      </c>
      <c r="AV26" s="33">
        <v>313.13928980899999</v>
      </c>
      <c r="AW26" s="33">
        <v>480.202664196</v>
      </c>
      <c r="AX26" s="33">
        <v>99.444701784499998</v>
      </c>
      <c r="AY26" s="33">
        <v>9.2362310488099997</v>
      </c>
      <c r="AZ26" s="33">
        <v>0</v>
      </c>
      <c r="BA26" s="33">
        <v>33.159580344399998</v>
      </c>
      <c r="BB26" s="33">
        <v>1791.3116719300001</v>
      </c>
      <c r="BC26" s="33">
        <v>0</v>
      </c>
      <c r="BD26" s="33">
        <v>49407.2876903</v>
      </c>
      <c r="BE26" s="33">
        <v>10137.8413994</v>
      </c>
      <c r="BF26" s="33">
        <v>0</v>
      </c>
      <c r="BG26" s="33">
        <v>318.49341914399997</v>
      </c>
      <c r="BH26" s="33">
        <v>1.1892753243800001</v>
      </c>
      <c r="BI26" s="33">
        <v>3410.5648488800002</v>
      </c>
      <c r="BJ26" s="33">
        <v>6.6542619108799999</v>
      </c>
      <c r="BK26" s="33">
        <v>2.2857216662300002</v>
      </c>
      <c r="BL26" s="33">
        <v>1429.9324466099999</v>
      </c>
      <c r="BM26" s="33">
        <v>56.662122654199997</v>
      </c>
      <c r="BN26" s="33">
        <v>4.7814449415500002</v>
      </c>
      <c r="BO26" s="33">
        <v>0.25426129199399999</v>
      </c>
      <c r="BP26" s="33">
        <v>1863.8902100299999</v>
      </c>
      <c r="BQ26" s="33">
        <v>584.91601616699995</v>
      </c>
      <c r="BR26" s="33">
        <v>52.373391517599998</v>
      </c>
      <c r="BS26" s="33">
        <v>0.53007610416299999</v>
      </c>
      <c r="BT26" s="33">
        <v>255.07059126300001</v>
      </c>
      <c r="BU26" s="33">
        <v>0.54592158666400004</v>
      </c>
      <c r="BV26" s="33">
        <v>153.26194195799999</v>
      </c>
      <c r="BW26" s="33">
        <v>6.1170915568900002</v>
      </c>
      <c r="BX26" s="33">
        <v>3.1966503100199999</v>
      </c>
      <c r="BY26" s="33">
        <v>843.92840245299999</v>
      </c>
      <c r="BZ26" s="33">
        <v>43.418692785399998</v>
      </c>
      <c r="CA26" s="33">
        <v>333.29138718299998</v>
      </c>
      <c r="CB26" s="33">
        <v>1.7711160804399999</v>
      </c>
      <c r="CC26" s="33">
        <v>291.68853199900002</v>
      </c>
      <c r="CD26" s="33">
        <v>0</v>
      </c>
      <c r="CE26" s="33">
        <v>4.5247697208100002</v>
      </c>
      <c r="CF26" s="33">
        <v>132.71042837100001</v>
      </c>
      <c r="CG26" s="33">
        <v>420.691464892</v>
      </c>
      <c r="CH26" s="33">
        <v>736.51898412000003</v>
      </c>
      <c r="CI26" s="33">
        <v>3.9180029128</v>
      </c>
      <c r="CJ26" s="33">
        <v>326.88939403000001</v>
      </c>
      <c r="CK26" s="33">
        <v>7241.2906657800004</v>
      </c>
      <c r="CL26" s="33">
        <v>608.49252405699997</v>
      </c>
      <c r="CM26" s="33">
        <f t="shared" si="0"/>
        <v>5059.1551127530192</v>
      </c>
      <c r="CN26" s="33">
        <f t="shared" si="1"/>
        <v>3195.2649027230191</v>
      </c>
    </row>
    <row r="27" spans="1:92" x14ac:dyDescent="0.25">
      <c r="A27" s="35">
        <v>30</v>
      </c>
      <c r="B27" s="35" t="s">
        <v>26</v>
      </c>
      <c r="C27" s="33">
        <v>2.3973915570400002</v>
      </c>
      <c r="D27" s="33">
        <v>20.4225123738</v>
      </c>
      <c r="E27" s="33">
        <v>17.9051345982</v>
      </c>
      <c r="F27" s="33">
        <v>5.8983182855100003</v>
      </c>
      <c r="G27" s="33">
        <v>24.584968015400001</v>
      </c>
      <c r="H27" s="33">
        <v>57.6754999371</v>
      </c>
      <c r="I27" s="33">
        <v>162.644414837</v>
      </c>
      <c r="J27" s="33">
        <v>2.2506686627599999</v>
      </c>
      <c r="K27" s="33">
        <v>143.53064433500001</v>
      </c>
      <c r="L27" s="33">
        <v>36104.337924500003</v>
      </c>
      <c r="M27" s="33">
        <v>2.7603846138100002E-2</v>
      </c>
      <c r="N27" s="33">
        <v>1.8953278681600001</v>
      </c>
      <c r="O27" s="33">
        <v>2.0833152626E-3</v>
      </c>
      <c r="P27" s="33">
        <v>3.2853569553400002</v>
      </c>
      <c r="Q27" s="33">
        <v>5.20828265943</v>
      </c>
      <c r="R27" s="33">
        <v>110.900088633</v>
      </c>
      <c r="S27" s="33">
        <v>22.5079336656</v>
      </c>
      <c r="T27" s="33">
        <v>51.8794182619</v>
      </c>
      <c r="U27" s="33">
        <v>0.78945057044199995</v>
      </c>
      <c r="V27" s="33">
        <v>37.589152530600003</v>
      </c>
      <c r="W27" s="33">
        <v>0.11579729250699999</v>
      </c>
      <c r="X27" s="33">
        <v>251.11440760100001</v>
      </c>
      <c r="Y27" s="33">
        <v>289.49286211999998</v>
      </c>
      <c r="Z27" s="33">
        <v>17.905159898200001</v>
      </c>
      <c r="AA27" s="33">
        <v>2.3973913753499998</v>
      </c>
      <c r="AB27" s="33">
        <v>23.7680474609</v>
      </c>
      <c r="AC27" s="33">
        <v>2.2506677772299999</v>
      </c>
      <c r="AD27" s="33">
        <v>36104.327587699998</v>
      </c>
      <c r="AE27" s="33">
        <v>12.395010912</v>
      </c>
      <c r="AF27" s="33">
        <v>37.152504477900003</v>
      </c>
      <c r="AG27" s="33">
        <v>68.924508137100005</v>
      </c>
      <c r="AH27" s="33">
        <v>4.1075483680899998</v>
      </c>
      <c r="AI27" s="33">
        <v>328.57678210199998</v>
      </c>
      <c r="AJ27" s="33">
        <v>7256.1992787700001</v>
      </c>
      <c r="AK27" s="33">
        <v>1290.44069747</v>
      </c>
      <c r="AL27" s="33">
        <v>873.38260668199996</v>
      </c>
      <c r="AM27" s="33">
        <v>178.354288185</v>
      </c>
      <c r="AN27" s="33">
        <v>21.548696896500001</v>
      </c>
      <c r="AO27" s="33">
        <v>32.147168071999999</v>
      </c>
      <c r="AP27" s="33">
        <v>0.294566459344</v>
      </c>
      <c r="AQ27" s="33">
        <v>153.52903650600001</v>
      </c>
      <c r="AR27" s="33">
        <v>31.5749560394</v>
      </c>
      <c r="AS27" s="33">
        <v>44.899144632899997</v>
      </c>
      <c r="AT27" s="33">
        <v>825.93209465300004</v>
      </c>
      <c r="AU27" s="33">
        <v>44.350651893600002</v>
      </c>
      <c r="AV27" s="33">
        <v>37.152507038800003</v>
      </c>
      <c r="AW27" s="33">
        <v>68.924537922400006</v>
      </c>
      <c r="AX27" s="33">
        <v>15.5477755016</v>
      </c>
      <c r="AY27" s="33">
        <v>1.1776179787500001</v>
      </c>
      <c r="AZ27" s="33">
        <v>0</v>
      </c>
      <c r="BA27" s="33">
        <v>4.2254157589599997</v>
      </c>
      <c r="BB27" s="33">
        <v>328.57697207699999</v>
      </c>
      <c r="BC27" s="33">
        <v>0</v>
      </c>
      <c r="BD27" s="33">
        <v>7256.2014038500001</v>
      </c>
      <c r="BE27" s="33">
        <v>1290.44016231</v>
      </c>
      <c r="BF27" s="33">
        <v>0</v>
      </c>
      <c r="BG27" s="33">
        <v>45.900018251900001</v>
      </c>
      <c r="BH27" s="33">
        <v>0.23395797729000001</v>
      </c>
      <c r="BI27" s="33">
        <v>522.28026998899998</v>
      </c>
      <c r="BJ27" s="33">
        <v>0.96553277046700003</v>
      </c>
      <c r="BK27" s="33">
        <v>0.35631471543999998</v>
      </c>
      <c r="BL27" s="33">
        <v>184.48795210200001</v>
      </c>
      <c r="BM27" s="33">
        <v>7.1764667759899998</v>
      </c>
      <c r="BN27" s="33">
        <v>0.62066922199600005</v>
      </c>
      <c r="BO27" s="33">
        <v>4.2084022126200001E-2</v>
      </c>
      <c r="BP27" s="33">
        <v>250.89077080600001</v>
      </c>
      <c r="BQ27" s="33">
        <v>85.931205652299994</v>
      </c>
      <c r="BR27" s="33">
        <v>6.4352566956999997</v>
      </c>
      <c r="BS27" s="33">
        <v>6.7629661312400002E-2</v>
      </c>
      <c r="BT27" s="33">
        <v>36.101443928099997</v>
      </c>
      <c r="BU27" s="33">
        <v>0.13305868799600001</v>
      </c>
      <c r="BV27" s="33">
        <v>26.245178656</v>
      </c>
      <c r="BW27" s="33">
        <v>1.7360834056000001</v>
      </c>
      <c r="BX27" s="33">
        <v>0.41840666017</v>
      </c>
      <c r="BY27" s="33">
        <v>169.62084737999999</v>
      </c>
      <c r="BZ27" s="33">
        <v>5.5961447270200004</v>
      </c>
      <c r="CA27" s="33">
        <v>34.155566776400001</v>
      </c>
      <c r="CB27" s="33">
        <v>0.221322532313</v>
      </c>
      <c r="CC27" s="33">
        <v>44.899096849999999</v>
      </c>
      <c r="CD27" s="33">
        <v>0</v>
      </c>
      <c r="CE27" s="33">
        <v>0.50575348832300004</v>
      </c>
      <c r="CF27" s="33">
        <v>21.040233648099999</v>
      </c>
      <c r="CG27" s="33">
        <v>66.697512958800004</v>
      </c>
      <c r="CH27" s="33">
        <v>122.631207038</v>
      </c>
      <c r="CI27" s="33">
        <v>0.43790834760800001</v>
      </c>
      <c r="CJ27" s="33">
        <v>48.432617519300003</v>
      </c>
      <c r="CK27" s="33">
        <v>1120.63105421</v>
      </c>
      <c r="CL27" s="33">
        <v>102.939858437</v>
      </c>
      <c r="CM27" s="33">
        <f t="shared" si="0"/>
        <v>725.50474937687</v>
      </c>
      <c r="CN27" s="33">
        <f t="shared" si="1"/>
        <v>474.61397857087002</v>
      </c>
    </row>
    <row r="28" spans="1:92" x14ac:dyDescent="0.25">
      <c r="A28" s="35">
        <v>31</v>
      </c>
      <c r="B28" s="35" t="s">
        <v>27</v>
      </c>
      <c r="C28" s="33">
        <v>4.2153790866799996</v>
      </c>
      <c r="D28" s="33">
        <v>35.717689155599999</v>
      </c>
      <c r="E28" s="33">
        <v>31.352981439000001</v>
      </c>
      <c r="F28" s="33">
        <v>10.3289276608</v>
      </c>
      <c r="G28" s="33">
        <v>41.956381368400002</v>
      </c>
      <c r="H28" s="33">
        <v>111.01717181399999</v>
      </c>
      <c r="I28" s="33">
        <v>313.06723627600002</v>
      </c>
      <c r="J28" s="33">
        <v>4.0679842989699999</v>
      </c>
      <c r="K28" s="33">
        <v>247.01462933799999</v>
      </c>
      <c r="L28" s="33">
        <v>61312.720280699999</v>
      </c>
      <c r="M28" s="33">
        <v>7.1916648337399997E-2</v>
      </c>
      <c r="N28" s="33">
        <v>4.8727119295600003</v>
      </c>
      <c r="O28" s="33">
        <v>5.1872850105E-3</v>
      </c>
      <c r="P28" s="33">
        <v>8.0236377225699993</v>
      </c>
      <c r="Q28" s="33">
        <v>12.9681875801</v>
      </c>
      <c r="R28" s="33">
        <v>194.18562850000001</v>
      </c>
      <c r="S28" s="33">
        <v>38.757265655300003</v>
      </c>
      <c r="T28" s="33">
        <v>95.256536079699998</v>
      </c>
      <c r="U28" s="33">
        <v>1.53755576149</v>
      </c>
      <c r="V28" s="33">
        <v>68.495161363799994</v>
      </c>
      <c r="W28" s="33">
        <v>0.20435947266500001</v>
      </c>
      <c r="X28" s="33">
        <v>440.86515172399999</v>
      </c>
      <c r="Y28" s="33">
        <v>510.899344547</v>
      </c>
      <c r="Z28" s="33">
        <v>31.3530576701</v>
      </c>
      <c r="AA28" s="33">
        <v>4.2153501367899997</v>
      </c>
      <c r="AB28" s="33">
        <v>40.346954731700002</v>
      </c>
      <c r="AC28" s="33">
        <v>4.0679827996100002</v>
      </c>
      <c r="AD28" s="33">
        <v>61312.733463800003</v>
      </c>
      <c r="AE28" s="33">
        <v>21.888692101</v>
      </c>
      <c r="AF28" s="33">
        <v>65.3652362184</v>
      </c>
      <c r="AG28" s="33">
        <v>116.941998668</v>
      </c>
      <c r="AH28" s="33">
        <v>7.1634104751800001</v>
      </c>
      <c r="AI28" s="33">
        <v>535.17585735299997</v>
      </c>
      <c r="AJ28" s="33">
        <v>12292.2214408</v>
      </c>
      <c r="AK28" s="33">
        <v>2208.57936479</v>
      </c>
      <c r="AL28" s="33">
        <v>1497.3911691000001</v>
      </c>
      <c r="AM28" s="33">
        <v>314.48375461699999</v>
      </c>
      <c r="AN28" s="33">
        <v>32.9245955819</v>
      </c>
      <c r="AO28" s="33">
        <v>47.5740305785</v>
      </c>
      <c r="AP28" s="33">
        <v>0.52277636020600005</v>
      </c>
      <c r="AQ28" s="33">
        <v>225.45715046699999</v>
      </c>
      <c r="AR28" s="33">
        <v>57.5191555579</v>
      </c>
      <c r="AS28" s="33">
        <v>77.550768379299996</v>
      </c>
      <c r="AT28" s="33">
        <v>1411.1868183199999</v>
      </c>
      <c r="AU28" s="33">
        <v>78.189724733999995</v>
      </c>
      <c r="AV28" s="33">
        <v>65.365098611700006</v>
      </c>
      <c r="AW28" s="33">
        <v>116.94195180200001</v>
      </c>
      <c r="AX28" s="33">
        <v>26.801721341299999</v>
      </c>
      <c r="AY28" s="33">
        <v>2.3546643723299998</v>
      </c>
      <c r="AZ28" s="33">
        <v>0</v>
      </c>
      <c r="BA28" s="33">
        <v>7.37295970025</v>
      </c>
      <c r="BB28" s="33">
        <v>535.17636245799997</v>
      </c>
      <c r="BC28" s="33">
        <v>0</v>
      </c>
      <c r="BD28" s="33">
        <v>12292.225039999999</v>
      </c>
      <c r="BE28" s="33">
        <v>2208.5781945099998</v>
      </c>
      <c r="BF28" s="33">
        <v>0</v>
      </c>
      <c r="BG28" s="33">
        <v>78.553270987299996</v>
      </c>
      <c r="BH28" s="33">
        <v>0.36894798516100002</v>
      </c>
      <c r="BI28" s="33">
        <v>903.85064305799995</v>
      </c>
      <c r="BJ28" s="33">
        <v>1.69003200538</v>
      </c>
      <c r="BK28" s="33">
        <v>0.60302004301500001</v>
      </c>
      <c r="BL28" s="33">
        <v>325.25217654800002</v>
      </c>
      <c r="BM28" s="33">
        <v>13.570907928900001</v>
      </c>
      <c r="BN28" s="33">
        <v>1.15923155652</v>
      </c>
      <c r="BO28" s="33">
        <v>6.8938868543000006E-2</v>
      </c>
      <c r="BP28" s="33">
        <v>459.39610142200002</v>
      </c>
      <c r="BQ28" s="33">
        <v>149.79722620199999</v>
      </c>
      <c r="BR28" s="33">
        <v>12.35689294</v>
      </c>
      <c r="BS28" s="33">
        <v>0.12754901455699999</v>
      </c>
      <c r="BT28" s="33">
        <v>64.768931665699995</v>
      </c>
      <c r="BU28" s="33">
        <v>0.19542387230200001</v>
      </c>
      <c r="BV28" s="33">
        <v>41.5140020312</v>
      </c>
      <c r="BW28" s="33">
        <v>2.4419567839899998</v>
      </c>
      <c r="BX28" s="33">
        <v>0.75406265808899997</v>
      </c>
      <c r="BY28" s="33">
        <v>254.20271099999999</v>
      </c>
      <c r="BZ28" s="33">
        <v>10.510071173</v>
      </c>
      <c r="CA28" s="33">
        <v>62.339489374999999</v>
      </c>
      <c r="CB28" s="33">
        <v>0.421288434652</v>
      </c>
      <c r="CC28" s="33">
        <v>77.550801960499996</v>
      </c>
      <c r="CD28" s="33">
        <v>0</v>
      </c>
      <c r="CE28" s="33">
        <v>0.89772253017100001</v>
      </c>
      <c r="CF28" s="33">
        <v>35.773748881300001</v>
      </c>
      <c r="CG28" s="33">
        <v>113.402691713</v>
      </c>
      <c r="CH28" s="33">
        <v>210.37191571400001</v>
      </c>
      <c r="CI28" s="33">
        <v>0.77659718051600002</v>
      </c>
      <c r="CJ28" s="33">
        <v>83.212198642700002</v>
      </c>
      <c r="CK28" s="33">
        <v>1935.0525746000001</v>
      </c>
      <c r="CL28" s="33">
        <v>174.02179927500001</v>
      </c>
      <c r="CM28" s="33">
        <f t="shared" si="0"/>
        <v>1251.741767205089</v>
      </c>
      <c r="CN28" s="33">
        <f t="shared" si="1"/>
        <v>792.34566578308898</v>
      </c>
    </row>
    <row r="29" spans="1:92" x14ac:dyDescent="0.25">
      <c r="A29" s="35">
        <v>32</v>
      </c>
      <c r="B29" s="35" t="s">
        <v>28</v>
      </c>
      <c r="C29" s="33">
        <v>4.6400868042700001</v>
      </c>
      <c r="D29" s="33">
        <v>40.828243546899998</v>
      </c>
      <c r="E29" s="33">
        <v>34.669652810300001</v>
      </c>
      <c r="F29" s="33">
        <v>11.5798732258</v>
      </c>
      <c r="G29" s="33">
        <v>50.633056704300003</v>
      </c>
      <c r="H29" s="33">
        <v>208.16466364799999</v>
      </c>
      <c r="I29" s="33">
        <v>587.01987307299999</v>
      </c>
      <c r="J29" s="33">
        <v>4.5568953196499997</v>
      </c>
      <c r="K29" s="33">
        <v>283.25943932799998</v>
      </c>
      <c r="L29" s="33">
        <v>73996.567192899995</v>
      </c>
      <c r="M29" s="33">
        <v>0.17522254623700001</v>
      </c>
      <c r="N29" s="33">
        <v>11.338128059300001</v>
      </c>
      <c r="O29" s="33">
        <v>1.24912917672E-2</v>
      </c>
      <c r="P29" s="33">
        <v>19.7151259173</v>
      </c>
      <c r="Q29" s="33">
        <v>31.228298618499998</v>
      </c>
      <c r="R29" s="33">
        <v>217.29896194299999</v>
      </c>
      <c r="S29" s="33">
        <v>44.424792538299997</v>
      </c>
      <c r="T29" s="33">
        <v>141.69900901700001</v>
      </c>
      <c r="U29" s="33">
        <v>2.5537878591099998</v>
      </c>
      <c r="V29" s="33">
        <v>105.773611323</v>
      </c>
      <c r="W29" s="33">
        <v>0.32659491070699997</v>
      </c>
      <c r="X29" s="33">
        <v>708.16194919400004</v>
      </c>
      <c r="Y29" s="33">
        <v>816.48854537600005</v>
      </c>
      <c r="Z29" s="33">
        <v>34.669623884499998</v>
      </c>
      <c r="AA29" s="33">
        <v>4.6400803065999998</v>
      </c>
      <c r="AB29" s="33">
        <v>47.904250982199997</v>
      </c>
      <c r="AC29" s="33">
        <v>4.5568821824599999</v>
      </c>
      <c r="AD29" s="33">
        <v>73996.574773200002</v>
      </c>
      <c r="AE29" s="33">
        <v>24.587303934200001</v>
      </c>
      <c r="AF29" s="33">
        <v>73.069629922900006</v>
      </c>
      <c r="AG29" s="33">
        <v>122.44903506</v>
      </c>
      <c r="AH29" s="33">
        <v>8.0032019305100004</v>
      </c>
      <c r="AI29" s="33">
        <v>673.42863762699994</v>
      </c>
      <c r="AJ29" s="33">
        <v>12834.353508800001</v>
      </c>
      <c r="AK29" s="33">
        <v>2349.3631887500001</v>
      </c>
      <c r="AL29" s="33">
        <v>1721.7090904500001</v>
      </c>
      <c r="AM29" s="33">
        <v>293.04206568500001</v>
      </c>
      <c r="AN29" s="33">
        <v>32.741677033099997</v>
      </c>
      <c r="AO29" s="33">
        <v>50.360688179100002</v>
      </c>
      <c r="AP29" s="33">
        <v>0.52318872915199999</v>
      </c>
      <c r="AQ29" s="33">
        <v>237.18335271199999</v>
      </c>
      <c r="AR29" s="33">
        <v>54.979570194600001</v>
      </c>
      <c r="AS29" s="33">
        <v>96.537343528600005</v>
      </c>
      <c r="AT29" s="33">
        <v>1618.1263171099999</v>
      </c>
      <c r="AU29" s="33">
        <v>87.425387414599996</v>
      </c>
      <c r="AV29" s="33">
        <v>73.069522236699996</v>
      </c>
      <c r="AW29" s="33">
        <v>122.449188654</v>
      </c>
      <c r="AX29" s="33">
        <v>35.304829421500003</v>
      </c>
      <c r="AY29" s="33">
        <v>2.33381351357</v>
      </c>
      <c r="AZ29" s="33">
        <v>0</v>
      </c>
      <c r="BA29" s="33">
        <v>8.3422531977100007</v>
      </c>
      <c r="BB29" s="33">
        <v>673.42870322800002</v>
      </c>
      <c r="BC29" s="33">
        <v>0</v>
      </c>
      <c r="BD29" s="33">
        <v>12834.3380213</v>
      </c>
      <c r="BE29" s="33">
        <v>2349.3630373000001</v>
      </c>
      <c r="BF29" s="33">
        <v>0</v>
      </c>
      <c r="BG29" s="33">
        <v>90.835014272699993</v>
      </c>
      <c r="BH29" s="33">
        <v>0.50213729724300005</v>
      </c>
      <c r="BI29" s="33">
        <v>1182.0513126000001</v>
      </c>
      <c r="BJ29" s="33">
        <v>2.7024398486600001</v>
      </c>
      <c r="BK29" s="33">
        <v>0.85319895902200005</v>
      </c>
      <c r="BL29" s="33">
        <v>309.092016269</v>
      </c>
      <c r="BM29" s="33">
        <v>24.823834593299999</v>
      </c>
      <c r="BN29" s="33">
        <v>2.0324661742200001</v>
      </c>
      <c r="BO29" s="33">
        <v>9.3912268769799995E-2</v>
      </c>
      <c r="BP29" s="33">
        <v>772.78285967299996</v>
      </c>
      <c r="BQ29" s="33">
        <v>236.84639730399999</v>
      </c>
      <c r="BR29" s="33">
        <v>23.0982823752</v>
      </c>
      <c r="BS29" s="33">
        <v>0.232387369037</v>
      </c>
      <c r="BT29" s="33">
        <v>109.69100778000001</v>
      </c>
      <c r="BU29" s="33">
        <v>0.223559285468</v>
      </c>
      <c r="BV29" s="33">
        <v>50.183685140500003</v>
      </c>
      <c r="BW29" s="33">
        <v>2.5313295468399999</v>
      </c>
      <c r="BX29" s="33">
        <v>0.92865803411299996</v>
      </c>
      <c r="BY29" s="33">
        <v>282.21585627100001</v>
      </c>
      <c r="BZ29" s="33">
        <v>19.101881326000001</v>
      </c>
      <c r="CA29" s="33">
        <v>63.433226164499999</v>
      </c>
      <c r="CB29" s="33">
        <v>0.77578771125000001</v>
      </c>
      <c r="CC29" s="33">
        <v>96.536917231499999</v>
      </c>
      <c r="CD29" s="33">
        <v>0</v>
      </c>
      <c r="CE29" s="33">
        <v>0.98485355413499998</v>
      </c>
      <c r="CF29" s="33">
        <v>48.270904416999997</v>
      </c>
      <c r="CG29" s="33">
        <v>153.019346351</v>
      </c>
      <c r="CH29" s="33">
        <v>284.97516439399999</v>
      </c>
      <c r="CI29" s="33">
        <v>0.84806260097200004</v>
      </c>
      <c r="CJ29" s="33">
        <v>99.475850659900004</v>
      </c>
      <c r="CK29" s="33">
        <v>2465.8309946899999</v>
      </c>
      <c r="CL29" s="33">
        <v>226.41251308599999</v>
      </c>
      <c r="CM29" s="33">
        <f t="shared" si="0"/>
        <v>1665.299013715613</v>
      </c>
      <c r="CN29" s="33">
        <f t="shared" si="1"/>
        <v>892.51615404261304</v>
      </c>
    </row>
    <row r="30" spans="1:92" x14ac:dyDescent="0.25">
      <c r="A30" s="35">
        <v>33</v>
      </c>
      <c r="B30" s="35" t="s">
        <v>29</v>
      </c>
      <c r="C30" s="33">
        <v>2.6539444832900001</v>
      </c>
      <c r="D30" s="33">
        <v>23.535764573200002</v>
      </c>
      <c r="E30" s="33">
        <v>20.1962156166</v>
      </c>
      <c r="F30" s="33">
        <v>6.5444960814300002</v>
      </c>
      <c r="G30" s="33">
        <v>30.4691808802</v>
      </c>
      <c r="H30" s="33">
        <v>78.590399532899994</v>
      </c>
      <c r="I30" s="33">
        <v>221.622958297</v>
      </c>
      <c r="J30" s="33">
        <v>3.0790934610699998</v>
      </c>
      <c r="K30" s="33">
        <v>170.67925448</v>
      </c>
      <c r="L30" s="33">
        <v>31668.721993700001</v>
      </c>
      <c r="M30" s="33">
        <v>4.9639480679299998E-2</v>
      </c>
      <c r="N30" s="33">
        <v>3.0599262173700001</v>
      </c>
      <c r="O30" s="33">
        <v>3.3898249740299999E-3</v>
      </c>
      <c r="P30" s="33">
        <v>5.3650073345999996</v>
      </c>
      <c r="Q30" s="33">
        <v>8.4745657648900004</v>
      </c>
      <c r="R30" s="33">
        <v>126.82604386600001</v>
      </c>
      <c r="S30" s="33">
        <v>26.786498870799999</v>
      </c>
      <c r="T30" s="33">
        <v>74.068539277499994</v>
      </c>
      <c r="U30" s="33">
        <v>1.2746913254200001</v>
      </c>
      <c r="V30" s="33">
        <v>55.639911960100001</v>
      </c>
      <c r="W30" s="33">
        <v>0.172749686303</v>
      </c>
      <c r="X30" s="33">
        <v>374.95856667300001</v>
      </c>
      <c r="Y30" s="33">
        <v>431.87300898900003</v>
      </c>
      <c r="Z30" s="33">
        <v>20.196191990100001</v>
      </c>
      <c r="AA30" s="33">
        <v>2.6539481223800001</v>
      </c>
      <c r="AB30" s="33">
        <v>29.1449316705</v>
      </c>
      <c r="AC30" s="33">
        <v>3.0790880006700001</v>
      </c>
      <c r="AD30" s="33">
        <v>31668.712831000001</v>
      </c>
      <c r="AE30" s="33">
        <v>15.368697193999999</v>
      </c>
      <c r="AF30" s="33">
        <v>40.945342238599999</v>
      </c>
      <c r="AG30" s="33">
        <v>53.638361532099999</v>
      </c>
      <c r="AH30" s="33">
        <v>4.6308041662899999</v>
      </c>
      <c r="AI30" s="33">
        <v>332.82537360399999</v>
      </c>
      <c r="AJ30" s="33">
        <v>5762.9412344399998</v>
      </c>
      <c r="AK30" s="33">
        <v>888.22610380100002</v>
      </c>
      <c r="AL30" s="33">
        <v>1031.65740957</v>
      </c>
      <c r="AM30" s="33">
        <v>130.768084496</v>
      </c>
      <c r="AN30" s="33">
        <v>20.045834791099999</v>
      </c>
      <c r="AO30" s="33">
        <v>34.472163098499998</v>
      </c>
      <c r="AP30" s="33">
        <v>0.21975755250699999</v>
      </c>
      <c r="AQ30" s="33">
        <v>164.90389744000001</v>
      </c>
      <c r="AR30" s="33">
        <v>19.5996139744</v>
      </c>
      <c r="AS30" s="33">
        <v>43.793972233200002</v>
      </c>
      <c r="AT30" s="33">
        <v>991.82132906200002</v>
      </c>
      <c r="AU30" s="33">
        <v>49.095944465700001</v>
      </c>
      <c r="AV30" s="33">
        <v>40.945283306699999</v>
      </c>
      <c r="AW30" s="33">
        <v>53.638403996699999</v>
      </c>
      <c r="AX30" s="33">
        <v>19.932086673000001</v>
      </c>
      <c r="AY30" s="33">
        <v>1.3328561563900001</v>
      </c>
      <c r="AZ30" s="33">
        <v>0</v>
      </c>
      <c r="BA30" s="33">
        <v>4.8069548604900003</v>
      </c>
      <c r="BB30" s="33">
        <v>332.82722696100001</v>
      </c>
      <c r="BC30" s="33">
        <v>0</v>
      </c>
      <c r="BD30" s="33">
        <v>5762.9363487000001</v>
      </c>
      <c r="BE30" s="33">
        <v>888.22549127800005</v>
      </c>
      <c r="BF30" s="33">
        <v>0</v>
      </c>
      <c r="BG30" s="33">
        <v>53.889094306399997</v>
      </c>
      <c r="BH30" s="33">
        <v>0.25746621746499998</v>
      </c>
      <c r="BI30" s="33">
        <v>669.80367307500001</v>
      </c>
      <c r="BJ30" s="33">
        <v>1.20717980191</v>
      </c>
      <c r="BK30" s="33">
        <v>0.41491403207200001</v>
      </c>
      <c r="BL30" s="33">
        <v>137.92398903</v>
      </c>
      <c r="BM30" s="33">
        <v>9.5974526968199996</v>
      </c>
      <c r="BN30" s="33">
        <v>0.80472646108699997</v>
      </c>
      <c r="BO30" s="33">
        <v>4.8845333408199999E-2</v>
      </c>
      <c r="BP30" s="33">
        <v>315.232015789</v>
      </c>
      <c r="BQ30" s="33">
        <v>106.252547194</v>
      </c>
      <c r="BR30" s="33">
        <v>8.7457355537900003</v>
      </c>
      <c r="BS30" s="33">
        <v>9.0023324139099997E-2</v>
      </c>
      <c r="BT30" s="33">
        <v>45.684467130199998</v>
      </c>
      <c r="BU30" s="33">
        <v>0.13453971106599999</v>
      </c>
      <c r="BV30" s="33">
        <v>29.8620443069</v>
      </c>
      <c r="BW30" s="33">
        <v>1.6850325482499999</v>
      </c>
      <c r="BX30" s="33">
        <v>0.38031062661199999</v>
      </c>
      <c r="BY30" s="33">
        <v>184.254411382</v>
      </c>
      <c r="BZ30" s="33">
        <v>7.4225744065099999</v>
      </c>
      <c r="CA30" s="33">
        <v>22.946222301999999</v>
      </c>
      <c r="CB30" s="33">
        <v>0.29752509154899998</v>
      </c>
      <c r="CC30" s="33">
        <v>43.793999698699999</v>
      </c>
      <c r="CD30" s="33">
        <v>0</v>
      </c>
      <c r="CE30" s="33">
        <v>0.540652623409</v>
      </c>
      <c r="CF30" s="33">
        <v>23.205514733200001</v>
      </c>
      <c r="CG30" s="33">
        <v>73.561332846400006</v>
      </c>
      <c r="CH30" s="33">
        <v>162.72851301</v>
      </c>
      <c r="CI30" s="33">
        <v>0.46741687757299999</v>
      </c>
      <c r="CJ30" s="33">
        <v>58.378961013800001</v>
      </c>
      <c r="CK30" s="33">
        <v>1432.1681055399999</v>
      </c>
      <c r="CL30" s="33">
        <v>133.10452541699999</v>
      </c>
      <c r="CM30" s="33">
        <f t="shared" si="0"/>
        <v>766.989496323612</v>
      </c>
      <c r="CN30" s="33">
        <f t="shared" si="1"/>
        <v>451.757480534612</v>
      </c>
    </row>
    <row r="31" spans="1:92" x14ac:dyDescent="0.25">
      <c r="A31" s="35">
        <v>34</v>
      </c>
      <c r="B31" s="35" t="s">
        <v>30</v>
      </c>
      <c r="C31" s="33">
        <v>8.3030584061599999</v>
      </c>
      <c r="D31" s="33">
        <v>70.833744757399998</v>
      </c>
      <c r="E31" s="33">
        <v>59.292003509300002</v>
      </c>
      <c r="F31" s="33">
        <v>20.843405173800001</v>
      </c>
      <c r="G31" s="33">
        <v>83.212370764400006</v>
      </c>
      <c r="H31" s="33">
        <v>510.13242690700002</v>
      </c>
      <c r="I31" s="33">
        <v>1438.57595431</v>
      </c>
      <c r="J31" s="33">
        <v>6.5675525668499999</v>
      </c>
      <c r="K31" s="33">
        <v>481.82720761899998</v>
      </c>
      <c r="L31" s="33">
        <v>154713.739738</v>
      </c>
      <c r="M31" s="33">
        <v>0.293418243202</v>
      </c>
      <c r="N31" s="33">
        <v>17.617986096199999</v>
      </c>
      <c r="O31" s="33">
        <v>1.9517400894299999E-2</v>
      </c>
      <c r="P31" s="33">
        <v>30.8820593421</v>
      </c>
      <c r="Q31" s="33">
        <v>48.793263471499998</v>
      </c>
      <c r="R31" s="33">
        <v>379.82144830599998</v>
      </c>
      <c r="S31" s="33">
        <v>75.4943222319</v>
      </c>
      <c r="T31" s="33">
        <v>264.98617009999998</v>
      </c>
      <c r="U31" s="33">
        <v>4.9017894667300004</v>
      </c>
      <c r="V31" s="33">
        <v>210.36768951900001</v>
      </c>
      <c r="W31" s="33">
        <v>0.65314548900299996</v>
      </c>
      <c r="X31" s="33">
        <v>1417.59150959</v>
      </c>
      <c r="Y31" s="33">
        <v>1632.86155254</v>
      </c>
      <c r="Z31" s="33">
        <v>59.291982793700001</v>
      </c>
      <c r="AA31" s="33">
        <v>8.3030360199699995</v>
      </c>
      <c r="AB31" s="33">
        <v>78.017133974000004</v>
      </c>
      <c r="AC31" s="33">
        <v>6.56755721593</v>
      </c>
      <c r="AD31" s="33">
        <v>154713.76783200001</v>
      </c>
      <c r="AE31" s="33">
        <v>37.000546395299999</v>
      </c>
      <c r="AF31" s="33">
        <v>132.817614099</v>
      </c>
      <c r="AG31" s="33">
        <v>178.640963494</v>
      </c>
      <c r="AH31" s="33">
        <v>14.0266044834</v>
      </c>
      <c r="AI31" s="33">
        <v>1805.8570096999999</v>
      </c>
      <c r="AJ31" s="33">
        <v>18432.8579952</v>
      </c>
      <c r="AK31" s="33">
        <v>3718.6140537299998</v>
      </c>
      <c r="AL31" s="33">
        <v>2950.7297431500001</v>
      </c>
      <c r="AM31" s="33">
        <v>410.110393026</v>
      </c>
      <c r="AN31" s="33">
        <v>79.389535077600002</v>
      </c>
      <c r="AO31" s="33">
        <v>134.72491552400001</v>
      </c>
      <c r="AP31" s="33">
        <v>0.77652346535700001</v>
      </c>
      <c r="AQ31" s="33">
        <v>642.07382158899998</v>
      </c>
      <c r="AR31" s="33">
        <v>90.286180396299997</v>
      </c>
      <c r="AS31" s="33">
        <v>237.17277376600001</v>
      </c>
      <c r="AT31" s="33">
        <v>2659.9729548599998</v>
      </c>
      <c r="AU31" s="33">
        <v>158.43489541899999</v>
      </c>
      <c r="AV31" s="33">
        <v>132.81781681999999</v>
      </c>
      <c r="AW31" s="33">
        <v>178.64085221900001</v>
      </c>
      <c r="AX31" s="33">
        <v>63.480879751000003</v>
      </c>
      <c r="AY31" s="33">
        <v>3.89889868162</v>
      </c>
      <c r="AZ31" s="33">
        <v>0</v>
      </c>
      <c r="BA31" s="33">
        <v>14.6992459243</v>
      </c>
      <c r="BB31" s="33">
        <v>1805.85878501</v>
      </c>
      <c r="BC31" s="33">
        <v>0</v>
      </c>
      <c r="BD31" s="33">
        <v>18432.8542046</v>
      </c>
      <c r="BE31" s="33">
        <v>3718.6113563200001</v>
      </c>
      <c r="BF31" s="33">
        <v>0</v>
      </c>
      <c r="BG31" s="33">
        <v>157.21973225100001</v>
      </c>
      <c r="BH31" s="33">
        <v>1.3486858562199999</v>
      </c>
      <c r="BI31" s="33">
        <v>2163.0072645</v>
      </c>
      <c r="BJ31" s="33">
        <v>6.7599778204499996</v>
      </c>
      <c r="BK31" s="33">
        <v>2.11217268472</v>
      </c>
      <c r="BL31" s="33">
        <v>449.21137234600002</v>
      </c>
      <c r="BM31" s="33">
        <v>61.110353032200003</v>
      </c>
      <c r="BN31" s="33">
        <v>4.9726979698299996</v>
      </c>
      <c r="BO31" s="33">
        <v>0.23812210501600001</v>
      </c>
      <c r="BP31" s="33">
        <v>1889.52938098</v>
      </c>
      <c r="BQ31" s="33">
        <v>591.43427573500003</v>
      </c>
      <c r="BR31" s="33">
        <v>56.647428492400003</v>
      </c>
      <c r="BS31" s="33">
        <v>0.57268464545999997</v>
      </c>
      <c r="BT31" s="33">
        <v>274.57997999600002</v>
      </c>
      <c r="BU31" s="33">
        <v>0.63172958994999995</v>
      </c>
      <c r="BV31" s="33">
        <v>125.886594303</v>
      </c>
      <c r="BW31" s="33">
        <v>7.5002692479800004</v>
      </c>
      <c r="BX31" s="33">
        <v>1.76855656353</v>
      </c>
      <c r="BY31" s="33">
        <v>751.92446591700002</v>
      </c>
      <c r="BZ31" s="33">
        <v>47.168800065699998</v>
      </c>
      <c r="CA31" s="33">
        <v>110.969993918</v>
      </c>
      <c r="CB31" s="33">
        <v>1.90470733607</v>
      </c>
      <c r="CC31" s="33">
        <v>237.17292298999999</v>
      </c>
      <c r="CD31" s="33">
        <v>0</v>
      </c>
      <c r="CE31" s="33">
        <v>1.8096963500700001</v>
      </c>
      <c r="CF31" s="33">
        <v>117.213472364</v>
      </c>
      <c r="CG31" s="33">
        <v>371.56721499000002</v>
      </c>
      <c r="CH31" s="33">
        <v>521.45836520499995</v>
      </c>
      <c r="CI31" s="33">
        <v>1.56004536896</v>
      </c>
      <c r="CJ31" s="33">
        <v>171.83531898699999</v>
      </c>
      <c r="CK31" s="33">
        <v>4341.6261588400002</v>
      </c>
      <c r="CL31" s="33">
        <v>403.19488079899998</v>
      </c>
      <c r="CM31" s="33">
        <f t="shared" si="0"/>
        <v>3794.8380454595303</v>
      </c>
      <c r="CN31" s="33">
        <f t="shared" si="1"/>
        <v>1905.3086644795303</v>
      </c>
    </row>
    <row r="32" spans="1:92" x14ac:dyDescent="0.25">
      <c r="A32" s="35">
        <v>35</v>
      </c>
      <c r="B32" s="35" t="s">
        <v>31</v>
      </c>
      <c r="C32" s="33">
        <v>6.1994945596799997</v>
      </c>
      <c r="D32" s="33">
        <v>50.202400737200001</v>
      </c>
      <c r="E32" s="33">
        <v>44.423182197999999</v>
      </c>
      <c r="F32" s="33">
        <v>15.0121514783</v>
      </c>
      <c r="G32" s="33">
        <v>53.206921256400001</v>
      </c>
      <c r="H32" s="33">
        <v>142.167426181</v>
      </c>
      <c r="I32" s="33">
        <v>400.91315939100002</v>
      </c>
      <c r="J32" s="33">
        <v>5.33981315651</v>
      </c>
      <c r="K32" s="33">
        <v>325.60908540700001</v>
      </c>
      <c r="L32" s="33">
        <v>78369.257432900005</v>
      </c>
      <c r="M32" s="33">
        <v>0.106250825135</v>
      </c>
      <c r="N32" s="33">
        <v>7.2720894847000004</v>
      </c>
      <c r="O32" s="33">
        <v>7.7415461883499999E-3</v>
      </c>
      <c r="P32" s="33">
        <v>11.9756074498</v>
      </c>
      <c r="Q32" s="33">
        <v>19.353982617300002</v>
      </c>
      <c r="R32" s="33">
        <v>269.37393281800001</v>
      </c>
      <c r="S32" s="33">
        <v>51.009824248699999</v>
      </c>
      <c r="T32" s="33">
        <v>120.46090388899999</v>
      </c>
      <c r="U32" s="33">
        <v>1.93610417873</v>
      </c>
      <c r="V32" s="33">
        <v>86.164652906499995</v>
      </c>
      <c r="W32" s="33">
        <v>0.25707768001199999</v>
      </c>
      <c r="X32" s="33">
        <v>554.59519114099999</v>
      </c>
      <c r="Y32" s="33">
        <v>642.69531471599998</v>
      </c>
      <c r="Z32" s="33">
        <v>44.423426356299998</v>
      </c>
      <c r="AA32" s="33">
        <v>6.1994963117299999</v>
      </c>
      <c r="AB32" s="33">
        <v>51.165012296599997</v>
      </c>
      <c r="AC32" s="33">
        <v>5.339810194</v>
      </c>
      <c r="AD32" s="33">
        <v>78369.256567899996</v>
      </c>
      <c r="AE32" s="33">
        <v>27.024264614100002</v>
      </c>
      <c r="AF32" s="33">
        <v>95.030966466699994</v>
      </c>
      <c r="AG32" s="33">
        <v>173.188803538</v>
      </c>
      <c r="AH32" s="33">
        <v>10.252731798699999</v>
      </c>
      <c r="AI32" s="33">
        <v>711.20690841400005</v>
      </c>
      <c r="AJ32" s="33">
        <v>18202.966639300001</v>
      </c>
      <c r="AK32" s="33">
        <v>3272.4727555200002</v>
      </c>
      <c r="AL32" s="33">
        <v>1998.6454058700001</v>
      </c>
      <c r="AM32" s="33">
        <v>457.87398663699997</v>
      </c>
      <c r="AN32" s="33">
        <v>40.497401716900001</v>
      </c>
      <c r="AO32" s="33">
        <v>56.493569583999999</v>
      </c>
      <c r="AP32" s="33">
        <v>0.76035366628000001</v>
      </c>
      <c r="AQ32" s="33">
        <v>265.43536309000001</v>
      </c>
      <c r="AR32" s="33">
        <v>84.964988702300005</v>
      </c>
      <c r="AS32" s="33">
        <v>105.782371316</v>
      </c>
      <c r="AT32" s="33">
        <v>1881.0673637699999</v>
      </c>
      <c r="AU32" s="33">
        <v>113.201061759</v>
      </c>
      <c r="AV32" s="33">
        <v>95.030692493499998</v>
      </c>
      <c r="AW32" s="33">
        <v>173.189061702</v>
      </c>
      <c r="AX32" s="33">
        <v>35.010581673099999</v>
      </c>
      <c r="AY32" s="33">
        <v>3.1287660552099998</v>
      </c>
      <c r="AZ32" s="33">
        <v>0</v>
      </c>
      <c r="BA32" s="33">
        <v>10.517523929099999</v>
      </c>
      <c r="BB32" s="33">
        <v>711.20515556700002</v>
      </c>
      <c r="BC32" s="33">
        <v>0</v>
      </c>
      <c r="BD32" s="33">
        <v>18202.972017200002</v>
      </c>
      <c r="BE32" s="33">
        <v>3272.47076169</v>
      </c>
      <c r="BF32" s="33">
        <v>0</v>
      </c>
      <c r="BG32" s="33">
        <v>106.344500678</v>
      </c>
      <c r="BH32" s="33">
        <v>0.43022919370099999</v>
      </c>
      <c r="BI32" s="33">
        <v>1187.3541314300001</v>
      </c>
      <c r="BJ32" s="33">
        <v>2.1194764640299999</v>
      </c>
      <c r="BK32" s="33">
        <v>0.79011925814499995</v>
      </c>
      <c r="BL32" s="33">
        <v>472.46728390999999</v>
      </c>
      <c r="BM32" s="33">
        <v>17.290005148999999</v>
      </c>
      <c r="BN32" s="33">
        <v>1.51203591282</v>
      </c>
      <c r="BO32" s="33">
        <v>8.6698721042099997E-2</v>
      </c>
      <c r="BP32" s="33">
        <v>598.26135520800005</v>
      </c>
      <c r="BQ32" s="33">
        <v>188.411695055</v>
      </c>
      <c r="BR32" s="33">
        <v>15.809282704099999</v>
      </c>
      <c r="BS32" s="33">
        <v>0.16248357017199999</v>
      </c>
      <c r="BT32" s="33">
        <v>80.971585437800002</v>
      </c>
      <c r="BU32" s="33">
        <v>0.21977602176899999</v>
      </c>
      <c r="BV32" s="33">
        <v>52.542920949699997</v>
      </c>
      <c r="BW32" s="33">
        <v>2.6191547413</v>
      </c>
      <c r="BX32" s="33">
        <v>1.0620412074900001</v>
      </c>
      <c r="BY32" s="33">
        <v>303.97717008500001</v>
      </c>
      <c r="BZ32" s="33">
        <v>13.318251277</v>
      </c>
      <c r="CA32" s="33">
        <v>91.252075566399995</v>
      </c>
      <c r="CB32" s="33">
        <v>0.53940186777599997</v>
      </c>
      <c r="CC32" s="33">
        <v>105.782408984</v>
      </c>
      <c r="CD32" s="33">
        <v>0</v>
      </c>
      <c r="CE32" s="33">
        <v>1.35574515603</v>
      </c>
      <c r="CF32" s="33">
        <v>49.480074532499998</v>
      </c>
      <c r="CG32" s="33">
        <v>156.85251431200001</v>
      </c>
      <c r="CH32" s="33">
        <v>267.43383320999999</v>
      </c>
      <c r="CI32" s="33">
        <v>1.1729452088400001</v>
      </c>
      <c r="CJ32" s="33">
        <v>110.994877264</v>
      </c>
      <c r="CK32" s="33">
        <v>2543.1062793199999</v>
      </c>
      <c r="CL32" s="33">
        <v>220.76069713999999</v>
      </c>
      <c r="CM32" s="33">
        <f t="shared" si="0"/>
        <v>1655.4316210318902</v>
      </c>
      <c r="CN32" s="33">
        <f t="shared" si="1"/>
        <v>1057.1702658238901</v>
      </c>
    </row>
    <row r="33" spans="1:92" x14ac:dyDescent="0.25">
      <c r="A33" s="35">
        <v>36</v>
      </c>
      <c r="B33" s="35" t="s">
        <v>32</v>
      </c>
      <c r="C33" s="33">
        <v>18.373115263900001</v>
      </c>
      <c r="D33" s="33">
        <v>158.517241885</v>
      </c>
      <c r="E33" s="33">
        <v>130.88542646400001</v>
      </c>
      <c r="F33" s="33">
        <v>45.523682452899997</v>
      </c>
      <c r="G33" s="33">
        <v>192.335883835</v>
      </c>
      <c r="H33" s="33">
        <v>950.89022947599994</v>
      </c>
      <c r="I33" s="33">
        <v>2681.4982523899998</v>
      </c>
      <c r="J33" s="33">
        <v>15.803346036200001</v>
      </c>
      <c r="K33" s="33">
        <v>1085.4760424999999</v>
      </c>
      <c r="L33" s="33">
        <v>304097.921072</v>
      </c>
      <c r="M33" s="33">
        <v>0.58050486360800002</v>
      </c>
      <c r="N33" s="33">
        <v>35.9174045452</v>
      </c>
      <c r="O33" s="33">
        <v>3.9789699469400003E-2</v>
      </c>
      <c r="P33" s="33">
        <v>62.976251076799997</v>
      </c>
      <c r="Q33" s="33">
        <v>99.474127481500005</v>
      </c>
      <c r="R33" s="33">
        <v>841.18894320899994</v>
      </c>
      <c r="S33" s="33">
        <v>170.153962616</v>
      </c>
      <c r="T33" s="33">
        <v>653.24305933699998</v>
      </c>
      <c r="U33" s="33">
        <v>12.300714921699999</v>
      </c>
      <c r="V33" s="33">
        <v>533.50983336399997</v>
      </c>
      <c r="W33" s="33">
        <v>1.6564303327300001</v>
      </c>
      <c r="X33" s="33">
        <v>3595.2721817299998</v>
      </c>
      <c r="Y33" s="33">
        <v>4141.0739477799998</v>
      </c>
      <c r="Z33" s="33">
        <v>130.88543146500001</v>
      </c>
      <c r="AA33" s="33">
        <v>18.373128660199999</v>
      </c>
      <c r="AB33" s="33">
        <v>179.455059444</v>
      </c>
      <c r="AC33" s="33">
        <v>15.8033387015</v>
      </c>
      <c r="AD33" s="33">
        <v>304097.99267499999</v>
      </c>
      <c r="AE33" s="33">
        <v>83.815990028200005</v>
      </c>
      <c r="AF33" s="33">
        <v>283.28059113900002</v>
      </c>
      <c r="AG33" s="33">
        <v>430.52334812499998</v>
      </c>
      <c r="AH33" s="33">
        <v>31.0629545048</v>
      </c>
      <c r="AI33" s="33">
        <v>3514.7183114499999</v>
      </c>
      <c r="AJ33" s="33">
        <v>45339.845934199999</v>
      </c>
      <c r="AK33" s="33">
        <v>8045.0311272099998</v>
      </c>
      <c r="AL33" s="33">
        <v>6621.85440234</v>
      </c>
      <c r="AM33" s="33">
        <v>1183.33990098</v>
      </c>
      <c r="AN33" s="33">
        <v>183.24923406100001</v>
      </c>
      <c r="AO33" s="33">
        <v>297.50166430199999</v>
      </c>
      <c r="AP33" s="33">
        <v>2.1878115487200001</v>
      </c>
      <c r="AQ33" s="33">
        <v>1415.0618222000001</v>
      </c>
      <c r="AR33" s="33">
        <v>183.13374018900001</v>
      </c>
      <c r="AS33" s="33">
        <v>452.55776243999998</v>
      </c>
      <c r="AT33" s="33">
        <v>6147.9169694599996</v>
      </c>
      <c r="AU33" s="33">
        <v>340.03725158100002</v>
      </c>
      <c r="AV33" s="33">
        <v>283.28124427699998</v>
      </c>
      <c r="AW33" s="33">
        <v>430.52316294899998</v>
      </c>
      <c r="AX33" s="33">
        <v>149.19077817900001</v>
      </c>
      <c r="AY33" s="33">
        <v>8.7150016292199997</v>
      </c>
      <c r="AZ33" s="33">
        <v>0</v>
      </c>
      <c r="BA33" s="33">
        <v>32.759140685600002</v>
      </c>
      <c r="BB33" s="33">
        <v>3514.7240147000002</v>
      </c>
      <c r="BC33" s="33">
        <v>0</v>
      </c>
      <c r="BD33" s="33">
        <v>45339.834880900002</v>
      </c>
      <c r="BE33" s="33">
        <v>8045.0341881200002</v>
      </c>
      <c r="BF33" s="33">
        <v>0</v>
      </c>
      <c r="BG33" s="33">
        <v>351.71714833999999</v>
      </c>
      <c r="BH33" s="33">
        <v>2.7481145467900001</v>
      </c>
      <c r="BI33" s="33">
        <v>5125.2612683099997</v>
      </c>
      <c r="BJ33" s="33">
        <v>13.121497339199999</v>
      </c>
      <c r="BK33" s="33">
        <v>4.2332256929199996</v>
      </c>
      <c r="BL33" s="33">
        <v>1260.42766424</v>
      </c>
      <c r="BM33" s="33">
        <v>114.651272924</v>
      </c>
      <c r="BN33" s="33">
        <v>9.4124579493800002</v>
      </c>
      <c r="BO33" s="33">
        <v>0.48283168564399997</v>
      </c>
      <c r="BP33" s="33">
        <v>3617.8905505299999</v>
      </c>
      <c r="BQ33" s="33">
        <v>1154.0774090800001</v>
      </c>
      <c r="BR33" s="33">
        <v>105.679943525</v>
      </c>
      <c r="BS33" s="33">
        <v>1.0754273888999999</v>
      </c>
      <c r="BT33" s="33">
        <v>526.04014207099999</v>
      </c>
      <c r="BU33" s="33">
        <v>1.35966410252</v>
      </c>
      <c r="BV33" s="33">
        <v>266.29570173799999</v>
      </c>
      <c r="BW33" s="33">
        <v>16.673327051499999</v>
      </c>
      <c r="BX33" s="33">
        <v>4.0656040985899997</v>
      </c>
      <c r="BY33" s="33">
        <v>1628.82769061</v>
      </c>
      <c r="BZ33" s="33">
        <v>88.737603656600001</v>
      </c>
      <c r="CA33" s="33">
        <v>222.282203151</v>
      </c>
      <c r="CB33" s="33">
        <v>3.5658819077700001</v>
      </c>
      <c r="CC33" s="33">
        <v>452.55812908000001</v>
      </c>
      <c r="CD33" s="33">
        <v>0</v>
      </c>
      <c r="CE33" s="33">
        <v>3.8907501151799999</v>
      </c>
      <c r="CF33" s="33">
        <v>237.58347168500001</v>
      </c>
      <c r="CG33" s="33">
        <v>753.13834966499996</v>
      </c>
      <c r="CH33" s="33">
        <v>1255.8592191499999</v>
      </c>
      <c r="CI33" s="33">
        <v>3.3548001220399999</v>
      </c>
      <c r="CJ33" s="33">
        <v>391.99833306199997</v>
      </c>
      <c r="CK33" s="33">
        <v>10388.4570343</v>
      </c>
      <c r="CL33" s="33">
        <v>956.16997634699999</v>
      </c>
      <c r="CM33" s="33">
        <f t="shared" si="0"/>
        <v>7887.5711217095895</v>
      </c>
      <c r="CN33" s="33">
        <f t="shared" si="1"/>
        <v>4269.6805711795896</v>
      </c>
    </row>
    <row r="34" spans="1:92" x14ac:dyDescent="0.25">
      <c r="A34" s="35">
        <v>37</v>
      </c>
      <c r="B34" s="35" t="s">
        <v>33</v>
      </c>
      <c r="C34" s="33">
        <v>25.652083054199998</v>
      </c>
      <c r="D34" s="33">
        <v>283.59314303100001</v>
      </c>
      <c r="E34" s="33">
        <v>245.29980339799999</v>
      </c>
      <c r="F34" s="33">
        <v>66.577451513400007</v>
      </c>
      <c r="G34" s="33">
        <v>405.94485818300001</v>
      </c>
      <c r="H34" s="33">
        <v>667.21400210700006</v>
      </c>
      <c r="I34" s="33">
        <v>1881.54014912</v>
      </c>
      <c r="J34" s="33">
        <v>57.394651429600003</v>
      </c>
      <c r="K34" s="33">
        <v>2304.9899496200001</v>
      </c>
      <c r="L34" s="33">
        <v>452738.13634700002</v>
      </c>
      <c r="M34" s="33">
        <v>0.69646538067899999</v>
      </c>
      <c r="N34" s="33">
        <v>48.515701057900003</v>
      </c>
      <c r="O34" s="33">
        <v>5.3746341752500003E-2</v>
      </c>
      <c r="P34" s="33">
        <v>85.153565018099997</v>
      </c>
      <c r="Q34" s="33">
        <v>134.36570350599999</v>
      </c>
      <c r="R34" s="33">
        <v>1502.7064700999999</v>
      </c>
      <c r="S34" s="33">
        <v>362.94202580299998</v>
      </c>
      <c r="T34" s="33">
        <v>890.74405568899999</v>
      </c>
      <c r="U34" s="33">
        <v>12.9324784537</v>
      </c>
      <c r="V34" s="33">
        <v>587.14043964400003</v>
      </c>
      <c r="W34" s="33">
        <v>1.8229439003400001</v>
      </c>
      <c r="X34" s="33">
        <v>3957.27891482</v>
      </c>
      <c r="Y34" s="33">
        <v>4557.3522182300003</v>
      </c>
      <c r="Z34" s="33">
        <v>245.29981890400001</v>
      </c>
      <c r="AA34" s="33">
        <v>25.652086943</v>
      </c>
      <c r="AB34" s="33">
        <v>392.31669702800002</v>
      </c>
      <c r="AC34" s="33">
        <v>57.394622105800003</v>
      </c>
      <c r="AD34" s="33">
        <v>452738.14237299998</v>
      </c>
      <c r="AE34" s="33">
        <v>255.08745089600001</v>
      </c>
      <c r="AF34" s="33">
        <v>412.58733289000003</v>
      </c>
      <c r="AG34" s="33">
        <v>641.94252974100004</v>
      </c>
      <c r="AH34" s="33">
        <v>50.685394731499997</v>
      </c>
      <c r="AI34" s="33">
        <v>3332.0117669900001</v>
      </c>
      <c r="AJ34" s="33">
        <v>69388.425197200006</v>
      </c>
      <c r="AK34" s="33">
        <v>10212.457854800001</v>
      </c>
      <c r="AL34" s="33">
        <v>13561.9563242</v>
      </c>
      <c r="AM34" s="33">
        <v>1223.61385971</v>
      </c>
      <c r="AN34" s="33">
        <v>158.34828745499999</v>
      </c>
      <c r="AO34" s="33">
        <v>256.71910770199997</v>
      </c>
      <c r="AP34" s="33">
        <v>2.5258065043800002</v>
      </c>
      <c r="AQ34" s="33">
        <v>1214.06134339</v>
      </c>
      <c r="AR34" s="33">
        <v>200.08278368399999</v>
      </c>
      <c r="AS34" s="33">
        <v>402.59111735699997</v>
      </c>
      <c r="AT34" s="33">
        <v>13401.4671026</v>
      </c>
      <c r="AU34" s="33">
        <v>501.02099382699998</v>
      </c>
      <c r="AV34" s="33">
        <v>412.587392357</v>
      </c>
      <c r="AW34" s="33">
        <v>641.94272764000004</v>
      </c>
      <c r="AX34" s="33">
        <v>252.02205947499999</v>
      </c>
      <c r="AY34" s="33">
        <v>17.195301527400002</v>
      </c>
      <c r="AZ34" s="33">
        <v>0</v>
      </c>
      <c r="BA34" s="33">
        <v>52.562031867199998</v>
      </c>
      <c r="BB34" s="33">
        <v>3332.0144118600001</v>
      </c>
      <c r="BC34" s="33">
        <v>0</v>
      </c>
      <c r="BD34" s="33">
        <v>69388.4356443</v>
      </c>
      <c r="BE34" s="33">
        <v>10212.459575999999</v>
      </c>
      <c r="BF34" s="33">
        <v>0</v>
      </c>
      <c r="BG34" s="33">
        <v>684.20400851500006</v>
      </c>
      <c r="BH34" s="33">
        <v>2.1056726609299998</v>
      </c>
      <c r="BI34" s="33">
        <v>8113.4098562400004</v>
      </c>
      <c r="BJ34" s="33">
        <v>9.7201755909400003</v>
      </c>
      <c r="BK34" s="33">
        <v>3.3385406849099999</v>
      </c>
      <c r="BL34" s="33">
        <v>1283.7131088399999</v>
      </c>
      <c r="BM34" s="33">
        <v>81.116488025199999</v>
      </c>
      <c r="BN34" s="33">
        <v>6.8095112278899999</v>
      </c>
      <c r="BO34" s="33">
        <v>0.38031675364599998</v>
      </c>
      <c r="BP34" s="33">
        <v>2654.93842047</v>
      </c>
      <c r="BQ34" s="33">
        <v>865.29232603299999</v>
      </c>
      <c r="BR34" s="33">
        <v>74.224666859699994</v>
      </c>
      <c r="BS34" s="33">
        <v>0.76156587089000005</v>
      </c>
      <c r="BT34" s="33">
        <v>381.43172578500003</v>
      </c>
      <c r="BU34" s="33">
        <v>1.10412122916</v>
      </c>
      <c r="BV34" s="33">
        <v>224.941384083</v>
      </c>
      <c r="BW34" s="33">
        <v>13.8668840387</v>
      </c>
      <c r="BX34" s="33">
        <v>3.8843795989899998</v>
      </c>
      <c r="BY34" s="33">
        <v>1376.93415267</v>
      </c>
      <c r="BZ34" s="33">
        <v>62.972305679900003</v>
      </c>
      <c r="CA34" s="33">
        <v>228.40129949000001</v>
      </c>
      <c r="CB34" s="33">
        <v>2.5186771247699999</v>
      </c>
      <c r="CC34" s="33">
        <v>402.59094409800002</v>
      </c>
      <c r="CD34" s="33">
        <v>0</v>
      </c>
      <c r="CE34" s="33">
        <v>4.6361541880599999</v>
      </c>
      <c r="CF34" s="33">
        <v>194.02183860100001</v>
      </c>
      <c r="CG34" s="33">
        <v>615.04894642700003</v>
      </c>
      <c r="CH34" s="33">
        <v>2069.4951643899999</v>
      </c>
      <c r="CI34" s="33">
        <v>3.9943076319399999</v>
      </c>
      <c r="CJ34" s="33">
        <v>720.75858463700001</v>
      </c>
      <c r="CK34" s="33">
        <v>18093.1767812</v>
      </c>
      <c r="CL34" s="33">
        <v>1781.2088617100001</v>
      </c>
      <c r="CM34" s="33">
        <f t="shared" si="0"/>
        <v>6413.16368710199</v>
      </c>
      <c r="CN34" s="33">
        <f t="shared" si="1"/>
        <v>3758.2252666319901</v>
      </c>
    </row>
    <row r="35" spans="1:92" x14ac:dyDescent="0.25">
      <c r="A35" s="35">
        <v>38</v>
      </c>
      <c r="B35" s="35" t="s">
        <v>34</v>
      </c>
      <c r="C35" s="33">
        <v>2.28098881252</v>
      </c>
      <c r="D35" s="33">
        <v>18.9669740808</v>
      </c>
      <c r="E35" s="33">
        <v>16.952711647499999</v>
      </c>
      <c r="F35" s="33">
        <v>5.5189817254899998</v>
      </c>
      <c r="G35" s="33">
        <v>19.661493041699998</v>
      </c>
      <c r="H35" s="33">
        <v>49.4144178787</v>
      </c>
      <c r="I35" s="33">
        <v>139.34925896300001</v>
      </c>
      <c r="J35" s="33">
        <v>1.9356084893500001</v>
      </c>
      <c r="K35" s="33">
        <v>123.979466153</v>
      </c>
      <c r="L35" s="33">
        <v>28024.687377999999</v>
      </c>
      <c r="M35" s="33">
        <v>2.8649781966000001E-2</v>
      </c>
      <c r="N35" s="33">
        <v>1.5986818914400001</v>
      </c>
      <c r="O35" s="33">
        <v>1.61996397369E-3</v>
      </c>
      <c r="P35" s="33">
        <v>2.4225779150100002</v>
      </c>
      <c r="Q35" s="33">
        <v>4.0499115344899996</v>
      </c>
      <c r="R35" s="33">
        <v>102.053940471</v>
      </c>
      <c r="S35" s="33">
        <v>19.455853852099999</v>
      </c>
      <c r="T35" s="33">
        <v>43.604579264900003</v>
      </c>
      <c r="U35" s="33">
        <v>0.70043849760400001</v>
      </c>
      <c r="V35" s="33">
        <v>31.529744342099999</v>
      </c>
      <c r="W35" s="33">
        <v>8.9542245195799994E-2</v>
      </c>
      <c r="X35" s="33">
        <v>191.62502966900001</v>
      </c>
      <c r="Y35" s="33">
        <v>223.855765822</v>
      </c>
      <c r="Z35" s="33">
        <v>16.952723287000001</v>
      </c>
      <c r="AA35" s="33">
        <v>2.2809911617199998</v>
      </c>
      <c r="AB35" s="33">
        <v>18.932481470199999</v>
      </c>
      <c r="AC35" s="33">
        <v>1.93560780383</v>
      </c>
      <c r="AD35" s="33">
        <v>28024.692038699999</v>
      </c>
      <c r="AE35" s="33">
        <v>10.476210695100001</v>
      </c>
      <c r="AF35" s="33">
        <v>34.930867281899999</v>
      </c>
      <c r="AG35" s="33">
        <v>60.131204634500001</v>
      </c>
      <c r="AH35" s="33">
        <v>3.7927518257199999</v>
      </c>
      <c r="AI35" s="33">
        <v>257.62422219000001</v>
      </c>
      <c r="AJ35" s="33">
        <v>6312.3628940799999</v>
      </c>
      <c r="AK35" s="33">
        <v>1143.89241889</v>
      </c>
      <c r="AL35" s="33">
        <v>751.29686771000001</v>
      </c>
      <c r="AM35" s="33">
        <v>172.53451376300001</v>
      </c>
      <c r="AN35" s="33">
        <v>19.990767819799999</v>
      </c>
      <c r="AO35" s="33">
        <v>29.773133556499999</v>
      </c>
      <c r="AP35" s="33">
        <v>0.27493877691200003</v>
      </c>
      <c r="AQ35" s="33">
        <v>142.72424965100001</v>
      </c>
      <c r="AR35" s="33">
        <v>30.2173202936</v>
      </c>
      <c r="AS35" s="33">
        <v>37.444766320799999</v>
      </c>
      <c r="AT35" s="33">
        <v>703.40325769100002</v>
      </c>
      <c r="AU35" s="33">
        <v>41.837905481100002</v>
      </c>
      <c r="AV35" s="33">
        <v>34.930857180399997</v>
      </c>
      <c r="AW35" s="33">
        <v>60.131106408500003</v>
      </c>
      <c r="AX35" s="33">
        <v>12.6203498446</v>
      </c>
      <c r="AY35" s="33">
        <v>1.41816102085</v>
      </c>
      <c r="AZ35" s="33">
        <v>0</v>
      </c>
      <c r="BA35" s="33">
        <v>3.8839017468099999</v>
      </c>
      <c r="BB35" s="33">
        <v>257.62441968100001</v>
      </c>
      <c r="BC35" s="33">
        <v>0</v>
      </c>
      <c r="BD35" s="33">
        <v>6312.3648142800002</v>
      </c>
      <c r="BE35" s="33">
        <v>1143.8917442500001</v>
      </c>
      <c r="BF35" s="33">
        <v>0</v>
      </c>
      <c r="BG35" s="33">
        <v>39.450296187399999</v>
      </c>
      <c r="BH35" s="33">
        <v>0.20602134097899999</v>
      </c>
      <c r="BI35" s="33">
        <v>432.66697816200002</v>
      </c>
      <c r="BJ35" s="33">
        <v>0.85316466469800001</v>
      </c>
      <c r="BK35" s="33">
        <v>0.30930947812100001</v>
      </c>
      <c r="BL35" s="33">
        <v>177.66786699900001</v>
      </c>
      <c r="BM35" s="33">
        <v>6.1688783903099997</v>
      </c>
      <c r="BN35" s="33">
        <v>0.52755534183700004</v>
      </c>
      <c r="BO35" s="33">
        <v>3.7542756493700001E-2</v>
      </c>
      <c r="BP35" s="33">
        <v>214.70397388500001</v>
      </c>
      <c r="BQ35" s="33">
        <v>75.698736497300004</v>
      </c>
      <c r="BR35" s="33">
        <v>5.5154430410000002</v>
      </c>
      <c r="BS35" s="33">
        <v>5.8050692487600003E-2</v>
      </c>
      <c r="BT35" s="33">
        <v>31.324979681999999</v>
      </c>
      <c r="BU35" s="33">
        <v>0.117895399173</v>
      </c>
      <c r="BV35" s="33">
        <v>24.025487196299999</v>
      </c>
      <c r="BW35" s="33">
        <v>1.5525221412200001</v>
      </c>
      <c r="BX35" s="33">
        <v>0.38019923966500002</v>
      </c>
      <c r="BY35" s="33">
        <v>156.246157557</v>
      </c>
      <c r="BZ35" s="33">
        <v>4.81210058985</v>
      </c>
      <c r="CA35" s="33">
        <v>32.410948126699999</v>
      </c>
      <c r="CB35" s="33">
        <v>0.18974971578200001</v>
      </c>
      <c r="CC35" s="33">
        <v>37.444781354100002</v>
      </c>
      <c r="CD35" s="33">
        <v>0</v>
      </c>
      <c r="CE35" s="33">
        <v>0.49675127751999998</v>
      </c>
      <c r="CF35" s="33">
        <v>17.465026886099999</v>
      </c>
      <c r="CG35" s="33">
        <v>55.364089260199997</v>
      </c>
      <c r="CH35" s="33">
        <v>96.954981162899998</v>
      </c>
      <c r="CI35" s="33">
        <v>0.430457410007</v>
      </c>
      <c r="CJ35" s="33">
        <v>40.810222825300002</v>
      </c>
      <c r="CK35" s="33">
        <v>931.30686647599998</v>
      </c>
      <c r="CL35" s="33">
        <v>80.266740805200001</v>
      </c>
      <c r="CM35" s="33">
        <f t="shared" si="0"/>
        <v>657.10788230466494</v>
      </c>
      <c r="CN35" s="33">
        <f t="shared" si="1"/>
        <v>442.40390841966496</v>
      </c>
    </row>
    <row r="36" spans="1:92" x14ac:dyDescent="0.25">
      <c r="A36" s="35">
        <v>39</v>
      </c>
      <c r="B36" s="35" t="s">
        <v>35</v>
      </c>
      <c r="C36" s="33">
        <v>34.1452579547</v>
      </c>
      <c r="D36" s="33">
        <v>332.29724876900002</v>
      </c>
      <c r="E36" s="33">
        <v>288.66204114300001</v>
      </c>
      <c r="F36" s="33">
        <v>85.883244901200001</v>
      </c>
      <c r="G36" s="33">
        <v>396.97278364200002</v>
      </c>
      <c r="H36" s="33">
        <v>1196.9418132400001</v>
      </c>
      <c r="I36" s="33">
        <v>3375.37469925</v>
      </c>
      <c r="J36" s="33">
        <v>43.298651626500003</v>
      </c>
      <c r="K36" s="33">
        <v>2393.0535436</v>
      </c>
      <c r="L36" s="33">
        <v>476698.65104899998</v>
      </c>
      <c r="M36" s="33">
        <v>0.68951317795800005</v>
      </c>
      <c r="N36" s="33">
        <v>49.765842572700002</v>
      </c>
      <c r="O36" s="33">
        <v>5.2420520584599999E-2</v>
      </c>
      <c r="P36" s="33">
        <v>80.596009196799997</v>
      </c>
      <c r="Q36" s="33">
        <v>131.05166631099999</v>
      </c>
      <c r="R36" s="33">
        <v>1749.8188401</v>
      </c>
      <c r="S36" s="33">
        <v>376.38797229800002</v>
      </c>
      <c r="T36" s="33">
        <v>1061.2474959199999</v>
      </c>
      <c r="U36" s="33">
        <v>14.7320465801</v>
      </c>
      <c r="V36" s="33">
        <v>766.87032724000005</v>
      </c>
      <c r="W36" s="33">
        <v>2.2639038835399998</v>
      </c>
      <c r="X36" s="33">
        <v>4878.1475272400003</v>
      </c>
      <c r="Y36" s="33">
        <v>5659.7492753300003</v>
      </c>
      <c r="Z36" s="33">
        <v>288.66193942299998</v>
      </c>
      <c r="AA36" s="33">
        <v>34.145285054600002</v>
      </c>
      <c r="AB36" s="33">
        <v>381.55204576199998</v>
      </c>
      <c r="AC36" s="33">
        <v>43.298598380100003</v>
      </c>
      <c r="AD36" s="33">
        <v>476698.57742500002</v>
      </c>
      <c r="AE36" s="33">
        <v>244.611557756</v>
      </c>
      <c r="AF36" s="33">
        <v>543.348684789</v>
      </c>
      <c r="AG36" s="33">
        <v>801.98742911500005</v>
      </c>
      <c r="AH36" s="33">
        <v>61.606434277799998</v>
      </c>
      <c r="AI36" s="33">
        <v>3659.87111607</v>
      </c>
      <c r="AJ36" s="33">
        <v>84770.490043700003</v>
      </c>
      <c r="AK36" s="33">
        <v>14675.9701816</v>
      </c>
      <c r="AL36" s="33">
        <v>14222.763479400001</v>
      </c>
      <c r="AM36" s="33">
        <v>2285.1823029299999</v>
      </c>
      <c r="AN36" s="33">
        <v>241.585738437</v>
      </c>
      <c r="AO36" s="33">
        <v>369.04920459200002</v>
      </c>
      <c r="AP36" s="33">
        <v>3.84767070366</v>
      </c>
      <c r="AQ36" s="33">
        <v>1744.53454102</v>
      </c>
      <c r="AR36" s="33">
        <v>351.85186611300003</v>
      </c>
      <c r="AS36" s="33">
        <v>522.95972278800002</v>
      </c>
      <c r="AT36" s="33">
        <v>13640.439326199999</v>
      </c>
      <c r="AU36" s="33">
        <v>655.99411408200001</v>
      </c>
      <c r="AV36" s="33">
        <v>543.34852147799995</v>
      </c>
      <c r="AW36" s="33">
        <v>801.98750577500005</v>
      </c>
      <c r="AX36" s="33">
        <v>268.86180663499999</v>
      </c>
      <c r="AY36" s="33">
        <v>23.683164431800002</v>
      </c>
      <c r="AZ36" s="33">
        <v>0</v>
      </c>
      <c r="BA36" s="33">
        <v>63.922710716200001</v>
      </c>
      <c r="BB36" s="33">
        <v>3659.8763435000001</v>
      </c>
      <c r="BC36" s="33">
        <v>0</v>
      </c>
      <c r="BD36" s="33">
        <v>84770.478910200007</v>
      </c>
      <c r="BE36" s="33">
        <v>14675.970959599999</v>
      </c>
      <c r="BF36" s="33">
        <v>0</v>
      </c>
      <c r="BG36" s="33">
        <v>730.26052223700003</v>
      </c>
      <c r="BH36" s="33">
        <v>3.1675671033600001</v>
      </c>
      <c r="BI36" s="33">
        <v>9016.1549790400004</v>
      </c>
      <c r="BJ36" s="33">
        <v>16.459113231500002</v>
      </c>
      <c r="BK36" s="33">
        <v>5.1131366097899997</v>
      </c>
      <c r="BL36" s="33">
        <v>2375.3100505000002</v>
      </c>
      <c r="BM36" s="33">
        <v>143.64523303199999</v>
      </c>
      <c r="BN36" s="33">
        <v>11.6123661279</v>
      </c>
      <c r="BO36" s="33">
        <v>0.59552474216399998</v>
      </c>
      <c r="BP36" s="33">
        <v>4465.4454878500001</v>
      </c>
      <c r="BQ36" s="33">
        <v>1438.6120270199999</v>
      </c>
      <c r="BR36" s="33">
        <v>132.914871893</v>
      </c>
      <c r="BS36" s="33">
        <v>1.3431276996499999</v>
      </c>
      <c r="BT36" s="33">
        <v>648.51822287300001</v>
      </c>
      <c r="BU36" s="33">
        <v>1.4878025371500001</v>
      </c>
      <c r="BV36" s="33">
        <v>340.76963501</v>
      </c>
      <c r="BW36" s="33">
        <v>17.7792480538</v>
      </c>
      <c r="BX36" s="33">
        <v>6.1642646860100001</v>
      </c>
      <c r="BY36" s="33">
        <v>1998.80769633</v>
      </c>
      <c r="BZ36" s="33">
        <v>110.735198227</v>
      </c>
      <c r="CA36" s="33">
        <v>400.15389117400002</v>
      </c>
      <c r="CB36" s="33">
        <v>4.4706381785499998</v>
      </c>
      <c r="CC36" s="33">
        <v>522.95983709799998</v>
      </c>
      <c r="CD36" s="33">
        <v>0</v>
      </c>
      <c r="CE36" s="33">
        <v>6.9576555146599999</v>
      </c>
      <c r="CF36" s="33">
        <v>267.66039214099999</v>
      </c>
      <c r="CG36" s="33">
        <v>848.48373657499997</v>
      </c>
      <c r="CH36" s="33">
        <v>2198.60452214</v>
      </c>
      <c r="CI36" s="33">
        <v>6.0118741293999998</v>
      </c>
      <c r="CJ36" s="33">
        <v>769.60588097599998</v>
      </c>
      <c r="CK36" s="33">
        <v>19431.239019799999</v>
      </c>
      <c r="CL36" s="33">
        <v>1797.65390301</v>
      </c>
      <c r="CM36" s="33">
        <f t="shared" si="0"/>
        <v>10684.493417560012</v>
      </c>
      <c r="CN36" s="33">
        <f t="shared" si="1"/>
        <v>6219.0479297100119</v>
      </c>
    </row>
    <row r="37" spans="1:92" x14ac:dyDescent="0.25">
      <c r="A37" s="35">
        <v>40</v>
      </c>
      <c r="B37" s="35" t="s">
        <v>36</v>
      </c>
      <c r="C37" s="33">
        <v>10.8184941995</v>
      </c>
      <c r="D37" s="33">
        <v>92.795224614700004</v>
      </c>
      <c r="E37" s="33">
        <v>80.864322916600003</v>
      </c>
      <c r="F37" s="33">
        <v>26.610602374999999</v>
      </c>
      <c r="G37" s="33">
        <v>109.524570075</v>
      </c>
      <c r="H37" s="33">
        <v>328.58508840399998</v>
      </c>
      <c r="I37" s="33">
        <v>926.61415121899995</v>
      </c>
      <c r="J37" s="33">
        <v>10.617400612599999</v>
      </c>
      <c r="K37" s="33">
        <v>639.55737847299997</v>
      </c>
      <c r="L37" s="33">
        <v>165088.148827</v>
      </c>
      <c r="M37" s="33">
        <v>0.317250211256</v>
      </c>
      <c r="N37" s="33">
        <v>21.512157021099998</v>
      </c>
      <c r="O37" s="33">
        <v>2.2900923371100002E-2</v>
      </c>
      <c r="P37" s="33">
        <v>35.423023506299998</v>
      </c>
      <c r="Q37" s="33">
        <v>57.2523157002</v>
      </c>
      <c r="R37" s="33">
        <v>500.85233747299998</v>
      </c>
      <c r="S37" s="33">
        <v>100.360725633</v>
      </c>
      <c r="T37" s="33">
        <v>269.92244074199999</v>
      </c>
      <c r="U37" s="33">
        <v>4.3111546502699998</v>
      </c>
      <c r="V37" s="33">
        <v>191.279133825</v>
      </c>
      <c r="W37" s="33">
        <v>0.57069175822399998</v>
      </c>
      <c r="X37" s="33">
        <v>1231.1417694300001</v>
      </c>
      <c r="Y37" s="33">
        <v>1426.7311570899999</v>
      </c>
      <c r="Z37" s="33">
        <v>80.864270939400001</v>
      </c>
      <c r="AA37" s="33">
        <v>10.8185125085</v>
      </c>
      <c r="AB37" s="33">
        <v>104.896453689</v>
      </c>
      <c r="AC37" s="33">
        <v>10.617405036599999</v>
      </c>
      <c r="AD37" s="33">
        <v>165088.16930899999</v>
      </c>
      <c r="AE37" s="33">
        <v>57.131424318500002</v>
      </c>
      <c r="AF37" s="33">
        <v>168.10839359100001</v>
      </c>
      <c r="AG37" s="33">
        <v>278.73374833299999</v>
      </c>
      <c r="AH37" s="33">
        <v>18.4422346488</v>
      </c>
      <c r="AI37" s="33">
        <v>1313.3634979399999</v>
      </c>
      <c r="AJ37" s="33">
        <v>29318.390294100001</v>
      </c>
      <c r="AK37" s="33">
        <v>5244.6304018999999</v>
      </c>
      <c r="AL37" s="33">
        <v>3873.3848620200001</v>
      </c>
      <c r="AM37" s="33">
        <v>737.079051026</v>
      </c>
      <c r="AN37" s="33">
        <v>67.467469205900002</v>
      </c>
      <c r="AO37" s="33">
        <v>97.378310241799994</v>
      </c>
      <c r="AP37" s="33">
        <v>1.2622302395</v>
      </c>
      <c r="AQ37" s="33">
        <v>456.31335452799999</v>
      </c>
      <c r="AR37" s="33">
        <v>134.76783210299999</v>
      </c>
      <c r="AS37" s="33">
        <v>194.49339244399999</v>
      </c>
      <c r="AT37" s="33">
        <v>3655.2574766399998</v>
      </c>
      <c r="AU37" s="33">
        <v>201.29908861800001</v>
      </c>
      <c r="AV37" s="33">
        <v>168.10831152200001</v>
      </c>
      <c r="AW37" s="33">
        <v>278.73398779799999</v>
      </c>
      <c r="AX37" s="33">
        <v>72.047465793900002</v>
      </c>
      <c r="AY37" s="33">
        <v>6.1353030398300001</v>
      </c>
      <c r="AZ37" s="33">
        <v>0</v>
      </c>
      <c r="BA37" s="33">
        <v>19.035820429699999</v>
      </c>
      <c r="BB37" s="33">
        <v>1313.3639524099999</v>
      </c>
      <c r="BC37" s="33">
        <v>0</v>
      </c>
      <c r="BD37" s="33">
        <v>29318.384965199999</v>
      </c>
      <c r="BE37" s="33">
        <v>5244.6263163800004</v>
      </c>
      <c r="BF37" s="33">
        <v>0</v>
      </c>
      <c r="BG37" s="33">
        <v>203.31584476899999</v>
      </c>
      <c r="BH37" s="33">
        <v>0.84626258567099999</v>
      </c>
      <c r="BI37" s="33">
        <v>2408.9579616400001</v>
      </c>
      <c r="BJ37" s="33">
        <v>4.4901236616700002</v>
      </c>
      <c r="BK37" s="33">
        <v>1.5348000099800001</v>
      </c>
      <c r="BL37" s="33">
        <v>765.84385575299996</v>
      </c>
      <c r="BM37" s="33">
        <v>39.432836044600002</v>
      </c>
      <c r="BN37" s="33">
        <v>3.32514805952</v>
      </c>
      <c r="BO37" s="33">
        <v>0.16744851255099999</v>
      </c>
      <c r="BP37" s="33">
        <v>1284.99570371</v>
      </c>
      <c r="BQ37" s="33">
        <v>396.04290266100003</v>
      </c>
      <c r="BR37" s="33">
        <v>36.482636020699999</v>
      </c>
      <c r="BS37" s="33">
        <v>0.36959032141300002</v>
      </c>
      <c r="BT37" s="33">
        <v>177.43170968199999</v>
      </c>
      <c r="BU37" s="33">
        <v>0.39530147670900001</v>
      </c>
      <c r="BV37" s="33">
        <v>95.503569597899997</v>
      </c>
      <c r="BW37" s="33">
        <v>4.51252195045</v>
      </c>
      <c r="BX37" s="33">
        <v>1.9256254739900001</v>
      </c>
      <c r="BY37" s="33">
        <v>534.74165901900005</v>
      </c>
      <c r="BZ37" s="33">
        <v>30.318204707700001</v>
      </c>
      <c r="CA37" s="33">
        <v>148.59687189499999</v>
      </c>
      <c r="CB37" s="33">
        <v>1.23267078439</v>
      </c>
      <c r="CC37" s="33">
        <v>194.49357476700001</v>
      </c>
      <c r="CD37" s="33">
        <v>0</v>
      </c>
      <c r="CE37" s="33">
        <v>2.3053848280000002</v>
      </c>
      <c r="CF37" s="33">
        <v>91.771555915199997</v>
      </c>
      <c r="CG37" s="33">
        <v>290.91591561500002</v>
      </c>
      <c r="CH37" s="33">
        <v>564.45594008800003</v>
      </c>
      <c r="CI37" s="33">
        <v>1.98931336333</v>
      </c>
      <c r="CJ37" s="33">
        <v>216.846111815</v>
      </c>
      <c r="CK37" s="33">
        <v>5139.2382516899997</v>
      </c>
      <c r="CL37" s="33">
        <v>461.125501945</v>
      </c>
      <c r="CM37" s="33">
        <f t="shared" si="0"/>
        <v>3132.1466185119898</v>
      </c>
      <c r="CN37" s="33">
        <f t="shared" si="1"/>
        <v>1847.1509148019898</v>
      </c>
    </row>
    <row r="38" spans="1:92" x14ac:dyDescent="0.25">
      <c r="A38" s="35">
        <v>41</v>
      </c>
      <c r="B38" s="35" t="s">
        <v>37</v>
      </c>
      <c r="C38" s="33">
        <v>6.7351155881500002</v>
      </c>
      <c r="D38" s="33">
        <v>58.2085068648</v>
      </c>
      <c r="E38" s="33">
        <v>50.702442119399997</v>
      </c>
      <c r="F38" s="33">
        <v>16.604190002100001</v>
      </c>
      <c r="G38" s="33">
        <v>70.2090560786</v>
      </c>
      <c r="H38" s="33">
        <v>227.002126952</v>
      </c>
      <c r="I38" s="33">
        <v>640.14649899000005</v>
      </c>
      <c r="J38" s="33">
        <v>6.5905171576399999</v>
      </c>
      <c r="K38" s="33">
        <v>405.94612046700001</v>
      </c>
      <c r="L38" s="33">
        <v>93976.764317299996</v>
      </c>
      <c r="M38" s="33">
        <v>9.9800643384999999E-2</v>
      </c>
      <c r="N38" s="33">
        <v>6.7919231083699998</v>
      </c>
      <c r="O38" s="33">
        <v>7.4655977466399999E-3</v>
      </c>
      <c r="P38" s="33">
        <v>11.7722270348</v>
      </c>
      <c r="Q38" s="33">
        <v>18.663923434899999</v>
      </c>
      <c r="R38" s="33">
        <v>312.67250476700002</v>
      </c>
      <c r="S38" s="33">
        <v>63.664207422200001</v>
      </c>
      <c r="T38" s="33">
        <v>160.19352293200001</v>
      </c>
      <c r="U38" s="33">
        <v>2.56546602907</v>
      </c>
      <c r="V38" s="33">
        <v>117.78694249500001</v>
      </c>
      <c r="W38" s="33">
        <v>0.36285525643400002</v>
      </c>
      <c r="X38" s="33">
        <v>786.78467079799998</v>
      </c>
      <c r="Y38" s="33">
        <v>907.13610683399997</v>
      </c>
      <c r="Z38" s="33">
        <v>50.7023513233</v>
      </c>
      <c r="AA38" s="33">
        <v>6.7351094481500002</v>
      </c>
      <c r="AB38" s="33">
        <v>67.5440996703</v>
      </c>
      <c r="AC38" s="33">
        <v>6.5905120845200003</v>
      </c>
      <c r="AD38" s="33">
        <v>93976.789004999999</v>
      </c>
      <c r="AE38" s="33">
        <v>35.614729087800001</v>
      </c>
      <c r="AF38" s="33">
        <v>104.496095471</v>
      </c>
      <c r="AG38" s="33">
        <v>169.051200158</v>
      </c>
      <c r="AH38" s="33">
        <v>11.581576507399999</v>
      </c>
      <c r="AI38" s="33">
        <v>915.66054258400004</v>
      </c>
      <c r="AJ38" s="33">
        <v>17823.518005999998</v>
      </c>
      <c r="AK38" s="33">
        <v>3138.8424571800001</v>
      </c>
      <c r="AL38" s="33">
        <v>2468.4068048300001</v>
      </c>
      <c r="AM38" s="33">
        <v>452.36976327999997</v>
      </c>
      <c r="AN38" s="33">
        <v>50.440715343999997</v>
      </c>
      <c r="AO38" s="33">
        <v>77.653167263200004</v>
      </c>
      <c r="AP38" s="33">
        <v>0.79033730737999996</v>
      </c>
      <c r="AQ38" s="33">
        <v>368.20079751100002</v>
      </c>
      <c r="AR38" s="33">
        <v>71.887571264800002</v>
      </c>
      <c r="AS38" s="33">
        <v>123.665910715</v>
      </c>
      <c r="AT38" s="33">
        <v>2345.39489852</v>
      </c>
      <c r="AU38" s="33">
        <v>124.86106453799999</v>
      </c>
      <c r="AV38" s="33">
        <v>104.496364653</v>
      </c>
      <c r="AW38" s="33">
        <v>169.051257373</v>
      </c>
      <c r="AX38" s="33">
        <v>45.446961455500002</v>
      </c>
      <c r="AY38" s="33">
        <v>3.3355627020899998</v>
      </c>
      <c r="AZ38" s="33">
        <v>0</v>
      </c>
      <c r="BA38" s="33">
        <v>11.951872744199999</v>
      </c>
      <c r="BB38" s="33">
        <v>915.65902519300005</v>
      </c>
      <c r="BC38" s="33">
        <v>0</v>
      </c>
      <c r="BD38" s="33">
        <v>17823.5126132</v>
      </c>
      <c r="BE38" s="33">
        <v>3138.8422427400001</v>
      </c>
      <c r="BF38" s="33">
        <v>0</v>
      </c>
      <c r="BG38" s="33">
        <v>129.75668018799999</v>
      </c>
      <c r="BH38" s="33">
        <v>0.65374059928799999</v>
      </c>
      <c r="BI38" s="33">
        <v>1529.4921256800001</v>
      </c>
      <c r="BJ38" s="33">
        <v>3.2154769002600001</v>
      </c>
      <c r="BK38" s="33">
        <v>1.0789921196900001</v>
      </c>
      <c r="BL38" s="33">
        <v>471.90654549999999</v>
      </c>
      <c r="BM38" s="33">
        <v>27.419146962399999</v>
      </c>
      <c r="BN38" s="33">
        <v>2.2857069990199999</v>
      </c>
      <c r="BO38" s="33">
        <v>0.122296648621</v>
      </c>
      <c r="BP38" s="33">
        <v>886.72586113600005</v>
      </c>
      <c r="BQ38" s="33">
        <v>283.563039097</v>
      </c>
      <c r="BR38" s="33">
        <v>25.228623164999998</v>
      </c>
      <c r="BS38" s="33">
        <v>0.25709473669999999</v>
      </c>
      <c r="BT38" s="33">
        <v>126.231084947</v>
      </c>
      <c r="BU38" s="33">
        <v>0.32414199583300002</v>
      </c>
      <c r="BV38" s="33">
        <v>70.788873336199998</v>
      </c>
      <c r="BW38" s="33">
        <v>3.9278633955300002</v>
      </c>
      <c r="BX38" s="33">
        <v>1.24635272797</v>
      </c>
      <c r="BY38" s="33">
        <v>421.66327827700002</v>
      </c>
      <c r="BZ38" s="33">
        <v>21.176290592699999</v>
      </c>
      <c r="CA38" s="33">
        <v>81.393422076899995</v>
      </c>
      <c r="CB38" s="33">
        <v>0.85351254092899997</v>
      </c>
      <c r="CC38" s="33">
        <v>123.666068842</v>
      </c>
      <c r="CD38" s="33">
        <v>0</v>
      </c>
      <c r="CE38" s="33">
        <v>1.4189316513300001</v>
      </c>
      <c r="CF38" s="33">
        <v>61.8736075216</v>
      </c>
      <c r="CG38" s="33">
        <v>196.139449934</v>
      </c>
      <c r="CH38" s="33">
        <v>362.12367457300002</v>
      </c>
      <c r="CI38" s="33">
        <v>1.2276625006399999</v>
      </c>
      <c r="CJ38" s="33">
        <v>138.16814827799999</v>
      </c>
      <c r="CK38" s="33">
        <v>3271.1895851099998</v>
      </c>
      <c r="CL38" s="33">
        <v>299.55780534399997</v>
      </c>
      <c r="CM38" s="33">
        <f t="shared" si="0"/>
        <v>2146.4984988148703</v>
      </c>
      <c r="CN38" s="33">
        <f t="shared" si="1"/>
        <v>1259.7726376788703</v>
      </c>
    </row>
    <row r="39" spans="1:92" x14ac:dyDescent="0.25">
      <c r="A39" s="35">
        <v>42</v>
      </c>
      <c r="B39" s="35" t="s">
        <v>130</v>
      </c>
      <c r="C39" s="33">
        <v>23.495137376999999</v>
      </c>
      <c r="D39" s="33">
        <v>206.253511656</v>
      </c>
      <c r="E39" s="33">
        <v>181.457380374</v>
      </c>
      <c r="F39" s="33">
        <v>57.4854535614</v>
      </c>
      <c r="G39" s="33">
        <v>236.62774011499999</v>
      </c>
      <c r="H39" s="33">
        <v>459.25956079399998</v>
      </c>
      <c r="I39" s="33">
        <v>1295.11077338</v>
      </c>
      <c r="J39" s="33">
        <v>29.158384843299999</v>
      </c>
      <c r="K39" s="33">
        <v>1428.3341634999999</v>
      </c>
      <c r="L39" s="33">
        <v>298238.47387799999</v>
      </c>
      <c r="M39" s="33">
        <v>0.37285369099600002</v>
      </c>
      <c r="N39" s="33">
        <v>24.509964305600001</v>
      </c>
      <c r="O39" s="33">
        <v>2.6918764738099999E-2</v>
      </c>
      <c r="P39" s="33">
        <v>42.413952067399997</v>
      </c>
      <c r="Q39" s="33">
        <v>67.296776403999999</v>
      </c>
      <c r="R39" s="33">
        <v>1093.34529978</v>
      </c>
      <c r="S39" s="33">
        <v>224.085444139</v>
      </c>
      <c r="T39" s="33">
        <v>520.88793458600003</v>
      </c>
      <c r="U39" s="33">
        <v>8.0502420314700007</v>
      </c>
      <c r="V39" s="33">
        <v>366.58223656799998</v>
      </c>
      <c r="W39" s="33">
        <v>1.12842871451</v>
      </c>
      <c r="X39" s="33">
        <v>2446.4364152399999</v>
      </c>
      <c r="Y39" s="33">
        <v>2821.06823446</v>
      </c>
      <c r="Z39" s="33">
        <v>181.45716963000001</v>
      </c>
      <c r="AA39" s="33">
        <v>23.495115078000001</v>
      </c>
      <c r="AB39" s="33">
        <v>228.205046068</v>
      </c>
      <c r="AC39" s="33">
        <v>29.158403096800001</v>
      </c>
      <c r="AD39" s="33">
        <v>298238.45300199999</v>
      </c>
      <c r="AE39" s="33">
        <v>129.795826455</v>
      </c>
      <c r="AF39" s="33">
        <v>359.40485973</v>
      </c>
      <c r="AG39" s="33">
        <v>568.70351027799995</v>
      </c>
      <c r="AH39" s="33">
        <v>40.555639579800001</v>
      </c>
      <c r="AI39" s="33">
        <v>2961.4677857199999</v>
      </c>
      <c r="AJ39" s="33">
        <v>60475.832003900003</v>
      </c>
      <c r="AK39" s="33">
        <v>10043.3652795</v>
      </c>
      <c r="AL39" s="33">
        <v>8661.5886900099995</v>
      </c>
      <c r="AM39" s="33">
        <v>1448.7358071199999</v>
      </c>
      <c r="AN39" s="33">
        <v>162.62996619800001</v>
      </c>
      <c r="AO39" s="33">
        <v>248.793227938</v>
      </c>
      <c r="AP39" s="33">
        <v>2.59932770058</v>
      </c>
      <c r="AQ39" s="33">
        <v>1178.7442131400001</v>
      </c>
      <c r="AR39" s="33">
        <v>251.786551449</v>
      </c>
      <c r="AS39" s="33">
        <v>372.98608202200001</v>
      </c>
      <c r="AT39" s="33">
        <v>8382.5370635300005</v>
      </c>
      <c r="AU39" s="33">
        <v>430.11368027499998</v>
      </c>
      <c r="AV39" s="33">
        <v>359.40437720800003</v>
      </c>
      <c r="AW39" s="33">
        <v>568.70348847399998</v>
      </c>
      <c r="AX39" s="33">
        <v>154.35058870899999</v>
      </c>
      <c r="AY39" s="33">
        <v>12.017078138700001</v>
      </c>
      <c r="AZ39" s="33">
        <v>0</v>
      </c>
      <c r="BA39" s="33">
        <v>41.710948776999999</v>
      </c>
      <c r="BB39" s="33">
        <v>2961.4662544799999</v>
      </c>
      <c r="BC39" s="33">
        <v>0</v>
      </c>
      <c r="BD39" s="33">
        <v>60475.861447800002</v>
      </c>
      <c r="BE39" s="33">
        <v>10043.369696</v>
      </c>
      <c r="BF39" s="33">
        <v>0</v>
      </c>
      <c r="BG39" s="33">
        <v>453.60639750000001</v>
      </c>
      <c r="BH39" s="33">
        <v>1.76276087035</v>
      </c>
      <c r="BI39" s="33">
        <v>5152.4190468099996</v>
      </c>
      <c r="BJ39" s="33">
        <v>7.6083107607400002</v>
      </c>
      <c r="BK39" s="33">
        <v>3.0051594027799999</v>
      </c>
      <c r="BL39" s="33">
        <v>1502.7988363699999</v>
      </c>
      <c r="BM39" s="33">
        <v>57.000615554500001</v>
      </c>
      <c r="BN39" s="33">
        <v>5.1203228552200004</v>
      </c>
      <c r="BO39" s="33">
        <v>0.33789132061499999</v>
      </c>
      <c r="BP39" s="33">
        <v>2064.0333565300002</v>
      </c>
      <c r="BQ39" s="33">
        <v>683.61078606299998</v>
      </c>
      <c r="BR39" s="33">
        <v>51.2119669243</v>
      </c>
      <c r="BS39" s="33">
        <v>0.53767294258800002</v>
      </c>
      <c r="BT39" s="33">
        <v>283.63273426900003</v>
      </c>
      <c r="BU39" s="33">
        <v>0.99599014133300001</v>
      </c>
      <c r="BV39" s="33">
        <v>213.698516899</v>
      </c>
      <c r="BW39" s="33">
        <v>12.6531384016</v>
      </c>
      <c r="BX39" s="33">
        <v>3.6210270892500001</v>
      </c>
      <c r="BY39" s="33">
        <v>1318.0633780600001</v>
      </c>
      <c r="BZ39" s="33">
        <v>44.278331489300001</v>
      </c>
      <c r="CA39" s="33">
        <v>273.07367856299999</v>
      </c>
      <c r="CB39" s="33">
        <v>1.7671864556600001</v>
      </c>
      <c r="CC39" s="33">
        <v>372.98621385199999</v>
      </c>
      <c r="CD39" s="33">
        <v>0</v>
      </c>
      <c r="CE39" s="33">
        <v>4.89018270568</v>
      </c>
      <c r="CF39" s="33">
        <v>191.25929068900001</v>
      </c>
      <c r="CG39" s="33">
        <v>606.29164413399997</v>
      </c>
      <c r="CH39" s="33">
        <v>1214.19947318</v>
      </c>
      <c r="CI39" s="33">
        <v>4.2305850455599998</v>
      </c>
      <c r="CJ39" s="33">
        <v>471.514015266</v>
      </c>
      <c r="CK39" s="33">
        <v>11270.8918266</v>
      </c>
      <c r="CL39" s="33">
        <v>1021.49651083</v>
      </c>
      <c r="CM39" s="33">
        <f t="shared" si="0"/>
        <v>5845.2010626752499</v>
      </c>
      <c r="CN39" s="33">
        <f t="shared" si="1"/>
        <v>3781.1677061452497</v>
      </c>
    </row>
    <row r="40" spans="1:92" x14ac:dyDescent="0.25">
      <c r="A40" s="35">
        <v>44</v>
      </c>
      <c r="B40" s="35" t="s">
        <v>39</v>
      </c>
      <c r="C40" s="33">
        <v>0.84414594490999995</v>
      </c>
      <c r="D40" s="33">
        <v>7.8298912667499998</v>
      </c>
      <c r="E40" s="33">
        <v>6.04321985153</v>
      </c>
      <c r="F40" s="33">
        <v>2.1522296022899998</v>
      </c>
      <c r="G40" s="33">
        <v>12.4304171042</v>
      </c>
      <c r="H40" s="33">
        <v>46.918395740699999</v>
      </c>
      <c r="I40" s="33">
        <v>132.31040949800001</v>
      </c>
      <c r="J40" s="33">
        <v>0.520970966704</v>
      </c>
      <c r="K40" s="33">
        <v>62.171563223100001</v>
      </c>
      <c r="L40" s="33">
        <v>17228.554721699998</v>
      </c>
      <c r="M40" s="33">
        <v>3.21580326886E-2</v>
      </c>
      <c r="N40" s="33">
        <v>1.9317357636800001</v>
      </c>
      <c r="O40" s="33">
        <v>2.1399790650600001E-3</v>
      </c>
      <c r="P40" s="33">
        <v>3.38609204209</v>
      </c>
      <c r="Q40" s="33">
        <v>5.3499771133899996</v>
      </c>
      <c r="R40" s="33">
        <v>43.6619889101</v>
      </c>
      <c r="S40" s="33">
        <v>9.7707720148699995</v>
      </c>
      <c r="T40" s="33">
        <v>45.4077286152</v>
      </c>
      <c r="U40" s="33">
        <v>0.90084344862400001</v>
      </c>
      <c r="V40" s="33">
        <v>38.479800040900003</v>
      </c>
      <c r="W40" s="33">
        <v>0.11947227651099999</v>
      </c>
      <c r="X40" s="33">
        <v>259.29737482000002</v>
      </c>
      <c r="Y40" s="33">
        <v>298.67839545599998</v>
      </c>
      <c r="Z40" s="33">
        <v>6.0432161335999997</v>
      </c>
      <c r="AA40" s="33">
        <v>0.84414656752499995</v>
      </c>
      <c r="AB40" s="33">
        <v>11.497437297299999</v>
      </c>
      <c r="AC40" s="33">
        <v>0.52097099173299999</v>
      </c>
      <c r="AD40" s="33">
        <v>17228.562318799999</v>
      </c>
      <c r="AE40" s="33">
        <v>4.9962282796700004</v>
      </c>
      <c r="AF40" s="33">
        <v>13.5166546395</v>
      </c>
      <c r="AG40" s="33">
        <v>19.705359059799999</v>
      </c>
      <c r="AH40" s="33">
        <v>1.49799667007</v>
      </c>
      <c r="AI40" s="33">
        <v>217.64739263999999</v>
      </c>
      <c r="AJ40" s="33">
        <v>2078.7433725199999</v>
      </c>
      <c r="AK40" s="33">
        <v>364.71874994699999</v>
      </c>
      <c r="AL40" s="33">
        <v>371.28988838200002</v>
      </c>
      <c r="AM40" s="33">
        <v>59.8372734282</v>
      </c>
      <c r="AN40" s="33">
        <v>11.1671233605</v>
      </c>
      <c r="AO40" s="33">
        <v>18.1842923058</v>
      </c>
      <c r="AP40" s="33">
        <v>0.114288797803</v>
      </c>
      <c r="AQ40" s="33">
        <v>86.119885585999995</v>
      </c>
      <c r="AR40" s="33">
        <v>8.0728973191000009</v>
      </c>
      <c r="AS40" s="33">
        <v>25.457335423699998</v>
      </c>
      <c r="AT40" s="33">
        <v>339.14984237599998</v>
      </c>
      <c r="AU40" s="33">
        <v>16.391728500599999</v>
      </c>
      <c r="AV40" s="33">
        <v>13.516637877899999</v>
      </c>
      <c r="AW40" s="33">
        <v>19.705331854299999</v>
      </c>
      <c r="AX40" s="33">
        <v>9.4217014210199999</v>
      </c>
      <c r="AY40" s="33">
        <v>0.48176907270699998</v>
      </c>
      <c r="AZ40" s="33">
        <v>0</v>
      </c>
      <c r="BA40" s="33">
        <v>1.6196168693699999</v>
      </c>
      <c r="BB40" s="33">
        <v>217.64791654999999</v>
      </c>
      <c r="BC40" s="33">
        <v>0</v>
      </c>
      <c r="BD40" s="33">
        <v>2078.7433280999999</v>
      </c>
      <c r="BE40" s="33">
        <v>364.71801913500002</v>
      </c>
      <c r="BF40" s="33">
        <v>0</v>
      </c>
      <c r="BG40" s="33">
        <v>19.304047427899999</v>
      </c>
      <c r="BH40" s="33">
        <v>0.16058660064499999</v>
      </c>
      <c r="BI40" s="33">
        <v>325.24581047700002</v>
      </c>
      <c r="BJ40" s="33">
        <v>0.69171496886100003</v>
      </c>
      <c r="BK40" s="33">
        <v>0.24663289156099999</v>
      </c>
      <c r="BL40" s="33">
        <v>64.401337141599996</v>
      </c>
      <c r="BM40" s="33">
        <v>5.7340205624199996</v>
      </c>
      <c r="BN40" s="33">
        <v>0.49037703489099999</v>
      </c>
      <c r="BO40" s="33">
        <v>2.7659928789100001E-2</v>
      </c>
      <c r="BP40" s="33">
        <v>191.59751083099999</v>
      </c>
      <c r="BQ40" s="33">
        <v>61.403077694399997</v>
      </c>
      <c r="BR40" s="33">
        <v>5.2239861204700002</v>
      </c>
      <c r="BS40" s="33">
        <v>5.4039906802700002E-2</v>
      </c>
      <c r="BT40" s="33">
        <v>27.407004709799999</v>
      </c>
      <c r="BU40" s="33">
        <v>8.5905420703800001E-2</v>
      </c>
      <c r="BV40" s="33">
        <v>15.5651470001</v>
      </c>
      <c r="BW40" s="33">
        <v>1.08225854827</v>
      </c>
      <c r="BX40" s="33">
        <v>0.21212794294199999</v>
      </c>
      <c r="BY40" s="33">
        <v>98.297305656700004</v>
      </c>
      <c r="BZ40" s="33">
        <v>4.4557006888700004</v>
      </c>
      <c r="CA40" s="33">
        <v>10.1120758694</v>
      </c>
      <c r="CB40" s="33">
        <v>0.178029631504</v>
      </c>
      <c r="CC40" s="33">
        <v>25.4572897418</v>
      </c>
      <c r="CD40" s="33">
        <v>0</v>
      </c>
      <c r="CE40" s="33">
        <v>0.165413552321</v>
      </c>
      <c r="CF40" s="33">
        <v>15.1798355765</v>
      </c>
      <c r="CG40" s="33">
        <v>48.1199079059</v>
      </c>
      <c r="CH40" s="33">
        <v>83.792107864599998</v>
      </c>
      <c r="CI40" s="33">
        <v>0.142313238521</v>
      </c>
      <c r="CJ40" s="33">
        <v>23.115813924499999</v>
      </c>
      <c r="CK40" s="33">
        <v>643.17586521199996</v>
      </c>
      <c r="CL40" s="33">
        <v>62.344639589800003</v>
      </c>
      <c r="CM40" s="33">
        <f t="shared" si="0"/>
        <v>426.023435136042</v>
      </c>
      <c r="CN40" s="33">
        <f t="shared" si="1"/>
        <v>234.425924305042</v>
      </c>
    </row>
    <row r="41" spans="1:92" x14ac:dyDescent="0.25">
      <c r="A41" s="35">
        <v>45</v>
      </c>
      <c r="B41" s="35" t="s">
        <v>40</v>
      </c>
      <c r="C41" s="33">
        <v>12.581267674599999</v>
      </c>
      <c r="D41" s="33">
        <v>104.647071553</v>
      </c>
      <c r="E41" s="33">
        <v>92.047742837900003</v>
      </c>
      <c r="F41" s="33">
        <v>30.8587297933</v>
      </c>
      <c r="G41" s="33">
        <v>113.53310089199999</v>
      </c>
      <c r="H41" s="33">
        <v>370.18555510900001</v>
      </c>
      <c r="I41" s="33">
        <v>1043.9219423699999</v>
      </c>
      <c r="J41" s="33">
        <v>12.7627915547</v>
      </c>
      <c r="K41" s="33">
        <v>703.83499226000004</v>
      </c>
      <c r="L41" s="33">
        <v>173289.711614</v>
      </c>
      <c r="M41" s="33">
        <v>0.24982697595600001</v>
      </c>
      <c r="N41" s="33">
        <v>18.078027687300001</v>
      </c>
      <c r="O41" s="33">
        <v>2.0026979109899999E-2</v>
      </c>
      <c r="P41" s="33">
        <v>31.739656290199999</v>
      </c>
      <c r="Q41" s="33">
        <v>50.067415080099998</v>
      </c>
      <c r="R41" s="33">
        <v>560.97941154700004</v>
      </c>
      <c r="S41" s="33">
        <v>110.249775164</v>
      </c>
      <c r="T41" s="33">
        <v>250.225125916</v>
      </c>
      <c r="U41" s="33">
        <v>3.8084769700300001</v>
      </c>
      <c r="V41" s="33">
        <v>176.20421129600001</v>
      </c>
      <c r="W41" s="33">
        <v>0.54707503225499998</v>
      </c>
      <c r="X41" s="33">
        <v>1187.6743853200001</v>
      </c>
      <c r="Y41" s="33">
        <v>1367.6873269099999</v>
      </c>
      <c r="Z41" s="33">
        <v>92.047691967700004</v>
      </c>
      <c r="AA41" s="33">
        <v>12.581275906</v>
      </c>
      <c r="AB41" s="33">
        <v>109.4749319</v>
      </c>
      <c r="AC41" s="33">
        <v>12.7627930209</v>
      </c>
      <c r="AD41" s="33">
        <v>173289.67225999999</v>
      </c>
      <c r="AE41" s="33">
        <v>55.942982244</v>
      </c>
      <c r="AF41" s="33">
        <v>193.853663504</v>
      </c>
      <c r="AG41" s="33">
        <v>281.56891162699998</v>
      </c>
      <c r="AH41" s="33">
        <v>21.215745735700001</v>
      </c>
      <c r="AI41" s="33">
        <v>1358.41863648</v>
      </c>
      <c r="AJ41" s="33">
        <v>29532.150913500001</v>
      </c>
      <c r="AK41" s="33">
        <v>5382.4306742600002</v>
      </c>
      <c r="AL41" s="33">
        <v>4321.3733358700001</v>
      </c>
      <c r="AM41" s="33">
        <v>832.99971278199996</v>
      </c>
      <c r="AN41" s="33">
        <v>69.571802104</v>
      </c>
      <c r="AO41" s="33">
        <v>101.39080477900001</v>
      </c>
      <c r="AP41" s="33">
        <v>1.42121489872</v>
      </c>
      <c r="AQ41" s="33">
        <v>473.70238254899999</v>
      </c>
      <c r="AR41" s="33">
        <v>147.01632457900001</v>
      </c>
      <c r="AS41" s="33">
        <v>202.762861112</v>
      </c>
      <c r="AT41" s="33">
        <v>4071.9965087300002</v>
      </c>
      <c r="AU41" s="33">
        <v>230.76384725</v>
      </c>
      <c r="AV41" s="33">
        <v>193.85424469700001</v>
      </c>
      <c r="AW41" s="33">
        <v>281.56914099900001</v>
      </c>
      <c r="AX41" s="33">
        <v>76.946696828699999</v>
      </c>
      <c r="AY41" s="33">
        <v>5.6661891141199998</v>
      </c>
      <c r="AZ41" s="33">
        <v>0</v>
      </c>
      <c r="BA41" s="33">
        <v>21.7827995685</v>
      </c>
      <c r="BB41" s="33">
        <v>1358.41736954</v>
      </c>
      <c r="BC41" s="33">
        <v>0</v>
      </c>
      <c r="BD41" s="33">
        <v>29532.146366199999</v>
      </c>
      <c r="BE41" s="33">
        <v>5382.4289544599997</v>
      </c>
      <c r="BF41" s="33">
        <v>0</v>
      </c>
      <c r="BG41" s="33">
        <v>229.52565473300001</v>
      </c>
      <c r="BH41" s="33">
        <v>0.87227838155399995</v>
      </c>
      <c r="BI41" s="33">
        <v>2561.6143208899998</v>
      </c>
      <c r="BJ41" s="33">
        <v>4.9609576475399999</v>
      </c>
      <c r="BK41" s="33">
        <v>1.6539323994199999</v>
      </c>
      <c r="BL41" s="33">
        <v>863.87032109300003</v>
      </c>
      <c r="BM41" s="33">
        <v>44.207120913600001</v>
      </c>
      <c r="BN41" s="33">
        <v>3.6936849335500002</v>
      </c>
      <c r="BO41" s="33">
        <v>0.18048427655999999</v>
      </c>
      <c r="BP41" s="33">
        <v>1419.0975806199999</v>
      </c>
      <c r="BQ41" s="33">
        <v>435.93925235799998</v>
      </c>
      <c r="BR41" s="33">
        <v>41.070821756900003</v>
      </c>
      <c r="BS41" s="33">
        <v>0.41357658420400001</v>
      </c>
      <c r="BT41" s="33">
        <v>195.59870168399999</v>
      </c>
      <c r="BU41" s="33">
        <v>0.38398542208199998</v>
      </c>
      <c r="BV41" s="33">
        <v>103.435535637</v>
      </c>
      <c r="BW41" s="33">
        <v>4.1917922190199999</v>
      </c>
      <c r="BX41" s="33">
        <v>2.1581140113499999</v>
      </c>
      <c r="BY41" s="33">
        <v>558.76798933199996</v>
      </c>
      <c r="BZ41" s="33">
        <v>33.892531789899998</v>
      </c>
      <c r="CA41" s="33">
        <v>162.378532896</v>
      </c>
      <c r="CB41" s="33">
        <v>1.3837445746000001</v>
      </c>
      <c r="CC41" s="33">
        <v>202.76282647400001</v>
      </c>
      <c r="CD41" s="33">
        <v>0</v>
      </c>
      <c r="CE41" s="33">
        <v>2.7154958253400001</v>
      </c>
      <c r="CF41" s="33">
        <v>96.404962337300006</v>
      </c>
      <c r="CG41" s="33">
        <v>305.60425397300003</v>
      </c>
      <c r="CH41" s="33">
        <v>589.53074442699995</v>
      </c>
      <c r="CI41" s="33">
        <v>2.3465064732299998</v>
      </c>
      <c r="CJ41" s="33">
        <v>236.029423501</v>
      </c>
      <c r="CK41" s="33">
        <v>5489.7510664800002</v>
      </c>
      <c r="CL41" s="33">
        <v>494.72140147900001</v>
      </c>
      <c r="CM41" s="33">
        <f t="shared" si="0"/>
        <v>3442.2117903103499</v>
      </c>
      <c r="CN41" s="33">
        <f t="shared" si="1"/>
        <v>2023.11420969035</v>
      </c>
    </row>
    <row r="42" spans="1:92" x14ac:dyDescent="0.25">
      <c r="A42" s="35">
        <v>46</v>
      </c>
      <c r="B42" s="35" t="s">
        <v>41</v>
      </c>
      <c r="C42" s="33">
        <v>1.83256253325</v>
      </c>
      <c r="D42" s="33">
        <v>16.261563991399999</v>
      </c>
      <c r="E42" s="33">
        <v>14.3807993025</v>
      </c>
      <c r="F42" s="33">
        <v>4.5051698884300002</v>
      </c>
      <c r="G42" s="33">
        <v>19.326576106899999</v>
      </c>
      <c r="H42" s="33">
        <v>44.023835405600003</v>
      </c>
      <c r="I42" s="33">
        <v>124.147261323</v>
      </c>
      <c r="J42" s="33">
        <v>1.79179901705</v>
      </c>
      <c r="K42" s="33">
        <v>115.90560073100001</v>
      </c>
      <c r="L42" s="33">
        <v>29077.3294584</v>
      </c>
      <c r="M42" s="33">
        <v>3.3310940241800001E-2</v>
      </c>
      <c r="N42" s="33">
        <v>1.87388263865</v>
      </c>
      <c r="O42" s="33">
        <v>1.8988223622099999E-3</v>
      </c>
      <c r="P42" s="33">
        <v>2.8398658128299998</v>
      </c>
      <c r="Q42" s="33">
        <v>4.7470711644300003</v>
      </c>
      <c r="R42" s="33">
        <v>89.190133510099997</v>
      </c>
      <c r="S42" s="33">
        <v>18.228128332699999</v>
      </c>
      <c r="T42" s="33">
        <v>43.772198174099998</v>
      </c>
      <c r="U42" s="33">
        <v>0.69647288747900005</v>
      </c>
      <c r="V42" s="33">
        <v>31.314837619799999</v>
      </c>
      <c r="W42" s="33">
        <v>8.8931718514599994E-2</v>
      </c>
      <c r="X42" s="33">
        <v>190.318643235</v>
      </c>
      <c r="Y42" s="33">
        <v>222.32886231399999</v>
      </c>
      <c r="Z42" s="33">
        <v>14.380811382899999</v>
      </c>
      <c r="AA42" s="33">
        <v>1.83256356666</v>
      </c>
      <c r="AB42" s="33">
        <v>18.596850583199998</v>
      </c>
      <c r="AC42" s="33">
        <v>1.7917982493</v>
      </c>
      <c r="AD42" s="33">
        <v>29077.3366847</v>
      </c>
      <c r="AE42" s="33">
        <v>10.5835353528</v>
      </c>
      <c r="AF42" s="33">
        <v>28.414452855499999</v>
      </c>
      <c r="AG42" s="33">
        <v>51.747658260500003</v>
      </c>
      <c r="AH42" s="33">
        <v>3.1620556791099999</v>
      </c>
      <c r="AI42" s="33">
        <v>253.54836115399999</v>
      </c>
      <c r="AJ42" s="33">
        <v>5448.44096137</v>
      </c>
      <c r="AK42" s="33">
        <v>968.26863388200002</v>
      </c>
      <c r="AL42" s="33">
        <v>690.17252859099995</v>
      </c>
      <c r="AM42" s="33">
        <v>136.97555228100001</v>
      </c>
      <c r="AN42" s="33">
        <v>16.714592746299999</v>
      </c>
      <c r="AO42" s="33">
        <v>24.947707641200001</v>
      </c>
      <c r="AP42" s="33">
        <v>0.22693662350900001</v>
      </c>
      <c r="AQ42" s="33">
        <v>119.07743485500001</v>
      </c>
      <c r="AR42" s="33">
        <v>24.216051626100001</v>
      </c>
      <c r="AS42" s="33">
        <v>34.787879408999999</v>
      </c>
      <c r="AT42" s="33">
        <v>646.51390957399997</v>
      </c>
      <c r="AU42" s="33">
        <v>34.294353373900002</v>
      </c>
      <c r="AV42" s="33">
        <v>28.414496207599999</v>
      </c>
      <c r="AW42" s="33">
        <v>51.747684987299998</v>
      </c>
      <c r="AX42" s="33">
        <v>12.0080002486</v>
      </c>
      <c r="AY42" s="33">
        <v>1.3358836839899999</v>
      </c>
      <c r="AZ42" s="33">
        <v>0</v>
      </c>
      <c r="BA42" s="33">
        <v>3.2528839435100001</v>
      </c>
      <c r="BB42" s="33">
        <v>253.54841886200001</v>
      </c>
      <c r="BC42" s="33">
        <v>0</v>
      </c>
      <c r="BD42" s="33">
        <v>5448.4427334900001</v>
      </c>
      <c r="BE42" s="33">
        <v>968.26949535799997</v>
      </c>
      <c r="BF42" s="33">
        <v>0</v>
      </c>
      <c r="BG42" s="33">
        <v>35.5311635913</v>
      </c>
      <c r="BH42" s="33">
        <v>0.18122742938</v>
      </c>
      <c r="BI42" s="33">
        <v>406.13991124</v>
      </c>
      <c r="BJ42" s="33">
        <v>0.74168454566999997</v>
      </c>
      <c r="BK42" s="33">
        <v>0.27317826823699998</v>
      </c>
      <c r="BL42" s="33">
        <v>141.65592296599999</v>
      </c>
      <c r="BM42" s="33">
        <v>5.4848830443800001</v>
      </c>
      <c r="BN42" s="33">
        <v>0.47370391990499999</v>
      </c>
      <c r="BO42" s="33">
        <v>3.2413562432300001E-2</v>
      </c>
      <c r="BP42" s="33">
        <v>191.748975927</v>
      </c>
      <c r="BQ42" s="33">
        <v>65.999309535600005</v>
      </c>
      <c r="BR42" s="33">
        <v>4.9130289062900001</v>
      </c>
      <c r="BS42" s="33">
        <v>5.16942496497E-2</v>
      </c>
      <c r="BT42" s="33">
        <v>27.699249465699999</v>
      </c>
      <c r="BU42" s="33">
        <v>0.10349943215600001</v>
      </c>
      <c r="BV42" s="33">
        <v>20.240350294799999</v>
      </c>
      <c r="BW42" s="33">
        <v>1.35525479194</v>
      </c>
      <c r="BX42" s="33">
        <v>0.32145262356499998</v>
      </c>
      <c r="BY42" s="33">
        <v>131.35705656499999</v>
      </c>
      <c r="BZ42" s="33">
        <v>4.28009453536</v>
      </c>
      <c r="CA42" s="33">
        <v>26.185701283299998</v>
      </c>
      <c r="CB42" s="33">
        <v>0.16903097511599999</v>
      </c>
      <c r="CC42" s="33">
        <v>34.787918257000001</v>
      </c>
      <c r="CD42" s="33">
        <v>0</v>
      </c>
      <c r="CE42" s="33">
        <v>0.38394571785600001</v>
      </c>
      <c r="CF42" s="33">
        <v>16.052654903600001</v>
      </c>
      <c r="CG42" s="33">
        <v>50.886881907999999</v>
      </c>
      <c r="CH42" s="33">
        <v>95.076946633700004</v>
      </c>
      <c r="CI42" s="33">
        <v>0.33236198720799998</v>
      </c>
      <c r="CJ42" s="33">
        <v>37.473370949</v>
      </c>
      <c r="CK42" s="33">
        <v>873.58955721500001</v>
      </c>
      <c r="CL42" s="33">
        <v>78.820550736300007</v>
      </c>
      <c r="CM42" s="33">
        <f t="shared" si="0"/>
        <v>557.26841890046489</v>
      </c>
      <c r="CN42" s="33">
        <f t="shared" si="1"/>
        <v>365.51944297346489</v>
      </c>
    </row>
    <row r="43" spans="1:92" x14ac:dyDescent="0.25">
      <c r="A43" s="35">
        <v>47</v>
      </c>
      <c r="B43" s="35" t="s">
        <v>42</v>
      </c>
      <c r="C43" s="33">
        <v>16.821670793999999</v>
      </c>
      <c r="D43" s="33">
        <v>141.945617263</v>
      </c>
      <c r="E43" s="33">
        <v>124.257694164</v>
      </c>
      <c r="F43" s="33">
        <v>41.2253281765</v>
      </c>
      <c r="G43" s="33">
        <v>154.11100986</v>
      </c>
      <c r="H43" s="33">
        <v>512.40621140999997</v>
      </c>
      <c r="I43" s="33">
        <v>1444.9900627100001</v>
      </c>
      <c r="J43" s="33">
        <v>16.595673327499998</v>
      </c>
      <c r="K43" s="33">
        <v>954.74915055500003</v>
      </c>
      <c r="L43" s="33">
        <v>233318.19321</v>
      </c>
      <c r="M43" s="33">
        <v>0.35504000743699998</v>
      </c>
      <c r="N43" s="33">
        <v>24.846895886599999</v>
      </c>
      <c r="O43" s="33">
        <v>2.6943276130800001E-2</v>
      </c>
      <c r="P43" s="33">
        <v>42.1563113136</v>
      </c>
      <c r="Q43" s="33">
        <v>67.358097480400005</v>
      </c>
      <c r="R43" s="33">
        <v>760.01746198700005</v>
      </c>
      <c r="S43" s="33">
        <v>149.68685698799999</v>
      </c>
      <c r="T43" s="33">
        <v>376.20183631600003</v>
      </c>
      <c r="U43" s="33">
        <v>5.7553385938600004</v>
      </c>
      <c r="V43" s="33">
        <v>273.07349285399999</v>
      </c>
      <c r="W43" s="33">
        <v>0.83102017259100003</v>
      </c>
      <c r="X43" s="33">
        <v>1798.7193104</v>
      </c>
      <c r="Y43" s="33">
        <v>2077.5504431300001</v>
      </c>
      <c r="Z43" s="33">
        <v>124.257597827</v>
      </c>
      <c r="AA43" s="33">
        <v>16.821670472899999</v>
      </c>
      <c r="AB43" s="33">
        <v>148.000642685</v>
      </c>
      <c r="AC43" s="33">
        <v>16.595673889</v>
      </c>
      <c r="AD43" s="33">
        <v>233318.20983899999</v>
      </c>
      <c r="AE43" s="33">
        <v>78.281506057399994</v>
      </c>
      <c r="AF43" s="33">
        <v>259.23822035900002</v>
      </c>
      <c r="AG43" s="33">
        <v>410.54882171399998</v>
      </c>
      <c r="AH43" s="33">
        <v>28.4109787748</v>
      </c>
      <c r="AI43" s="33">
        <v>1960.5685592100001</v>
      </c>
      <c r="AJ43" s="33">
        <v>43102.9461859</v>
      </c>
      <c r="AK43" s="33">
        <v>7805.2060032999998</v>
      </c>
      <c r="AL43" s="33">
        <v>5822.3095052099998</v>
      </c>
      <c r="AM43" s="33">
        <v>1155.6459098600001</v>
      </c>
      <c r="AN43" s="33">
        <v>103.61441437000001</v>
      </c>
      <c r="AO43" s="33">
        <v>148.882587551</v>
      </c>
      <c r="AP43" s="33">
        <v>1.97015159871</v>
      </c>
      <c r="AQ43" s="33">
        <v>696.95580039399999</v>
      </c>
      <c r="AR43" s="33">
        <v>212.44649118199999</v>
      </c>
      <c r="AS43" s="33">
        <v>293.19418324700001</v>
      </c>
      <c r="AT43" s="33">
        <v>5487.8212814999997</v>
      </c>
      <c r="AU43" s="33">
        <v>309.74143359800001</v>
      </c>
      <c r="AV43" s="33">
        <v>259.23849476300001</v>
      </c>
      <c r="AW43" s="33">
        <v>410.54962215699999</v>
      </c>
      <c r="AX43" s="33">
        <v>106.485996109</v>
      </c>
      <c r="AY43" s="33">
        <v>8.6887099929599998</v>
      </c>
      <c r="AZ43" s="33">
        <v>0</v>
      </c>
      <c r="BA43" s="33">
        <v>29.268958599800001</v>
      </c>
      <c r="BB43" s="33">
        <v>1960.5706033700001</v>
      </c>
      <c r="BC43" s="33">
        <v>0</v>
      </c>
      <c r="BD43" s="33">
        <v>43102.9509808</v>
      </c>
      <c r="BE43" s="33">
        <v>7805.2081829899998</v>
      </c>
      <c r="BF43" s="33">
        <v>0</v>
      </c>
      <c r="BG43" s="33">
        <v>307.61411381599999</v>
      </c>
      <c r="BH43" s="33">
        <v>1.29597358778</v>
      </c>
      <c r="BI43" s="33">
        <v>3581.0810643</v>
      </c>
      <c r="BJ43" s="33">
        <v>6.9658910358100004</v>
      </c>
      <c r="BK43" s="33">
        <v>2.3556958243400001</v>
      </c>
      <c r="BL43" s="33">
        <v>1199.67455109</v>
      </c>
      <c r="BM43" s="33">
        <v>61.420241828199998</v>
      </c>
      <c r="BN43" s="33">
        <v>5.15702369125</v>
      </c>
      <c r="BO43" s="33">
        <v>0.25770099142300001</v>
      </c>
      <c r="BP43" s="33">
        <v>1990.30722642</v>
      </c>
      <c r="BQ43" s="33">
        <v>613.58846205299994</v>
      </c>
      <c r="BR43" s="33">
        <v>56.882901854300002</v>
      </c>
      <c r="BS43" s="33">
        <v>0.57538837356500006</v>
      </c>
      <c r="BT43" s="33">
        <v>275.32648848299999</v>
      </c>
      <c r="BU43" s="33">
        <v>0.59804950461200002</v>
      </c>
      <c r="BV43" s="33">
        <v>146.84707274900001</v>
      </c>
      <c r="BW43" s="33">
        <v>6.7841480467100004</v>
      </c>
      <c r="BX43" s="33">
        <v>2.99901155942</v>
      </c>
      <c r="BY43" s="33">
        <v>817.48208267400003</v>
      </c>
      <c r="BZ43" s="33">
        <v>47.201640254899999</v>
      </c>
      <c r="CA43" s="33">
        <v>233.89458075499999</v>
      </c>
      <c r="CB43" s="33">
        <v>1.9201760862699999</v>
      </c>
      <c r="CC43" s="33">
        <v>293.19432963499997</v>
      </c>
      <c r="CD43" s="33">
        <v>0</v>
      </c>
      <c r="CE43" s="33">
        <v>3.6191798237600001</v>
      </c>
      <c r="CF43" s="33">
        <v>139.33946559899999</v>
      </c>
      <c r="CG43" s="33">
        <v>441.70511966399999</v>
      </c>
      <c r="CH43" s="33">
        <v>831.21551120399999</v>
      </c>
      <c r="CI43" s="33">
        <v>3.1274999270000001</v>
      </c>
      <c r="CJ43" s="33">
        <v>319.57749939799999</v>
      </c>
      <c r="CK43" s="33">
        <v>7632.7220850000003</v>
      </c>
      <c r="CL43" s="33">
        <v>682.33050463300003</v>
      </c>
      <c r="CM43" s="33">
        <f t="shared" si="0"/>
        <v>4857.9459145514202</v>
      </c>
      <c r="CN43" s="33">
        <f t="shared" si="1"/>
        <v>2867.6386881314202</v>
      </c>
    </row>
    <row r="44" spans="1:92" x14ac:dyDescent="0.25">
      <c r="A44" s="35">
        <v>48</v>
      </c>
      <c r="B44" s="35" t="s">
        <v>43</v>
      </c>
      <c r="C44" s="33">
        <v>42.886215827800001</v>
      </c>
      <c r="D44" s="33">
        <v>416.51091324999999</v>
      </c>
      <c r="E44" s="33">
        <v>372.22347899300001</v>
      </c>
      <c r="F44" s="33">
        <v>148.35232584299999</v>
      </c>
      <c r="G44" s="33">
        <v>414.82690046200003</v>
      </c>
      <c r="H44" s="33">
        <v>1318.07326696</v>
      </c>
      <c r="I44" s="33">
        <v>3397.5285293000002</v>
      </c>
      <c r="J44" s="33">
        <v>68.264409785400005</v>
      </c>
      <c r="K44" s="33">
        <v>2374.4466499800001</v>
      </c>
      <c r="L44" s="33">
        <v>760439.674</v>
      </c>
      <c r="M44" s="33">
        <v>1.5785889686400001</v>
      </c>
      <c r="N44" s="33">
        <v>71.775775553700001</v>
      </c>
      <c r="O44" s="33">
        <v>0.112356489011</v>
      </c>
      <c r="P44" s="33">
        <v>122.78604018</v>
      </c>
      <c r="Q44" s="33">
        <v>195.71397238899999</v>
      </c>
      <c r="R44" s="33">
        <v>2329.9859691500001</v>
      </c>
      <c r="S44" s="33">
        <v>369.64617880600002</v>
      </c>
      <c r="T44" s="33">
        <v>754.27077571200005</v>
      </c>
      <c r="U44" s="33">
        <v>16.641778072400001</v>
      </c>
      <c r="V44" s="33">
        <v>539.74870511300003</v>
      </c>
      <c r="W44" s="33">
        <v>2.2581395802599999</v>
      </c>
      <c r="X44" s="33">
        <v>3569.86516484</v>
      </c>
      <c r="Y44" s="33">
        <v>4122.35534267</v>
      </c>
      <c r="Z44" s="33">
        <v>372.22368612999998</v>
      </c>
      <c r="AA44" s="33">
        <v>42.886146969999999</v>
      </c>
      <c r="AB44" s="33">
        <v>396.60686924599997</v>
      </c>
      <c r="AC44" s="33">
        <v>68.264510506999997</v>
      </c>
      <c r="AD44" s="33">
        <v>760439.60870500002</v>
      </c>
      <c r="AE44" s="33">
        <v>142.74566659999999</v>
      </c>
      <c r="AF44" s="33">
        <v>957.02474859100005</v>
      </c>
      <c r="AG44" s="33">
        <v>1452.76823341</v>
      </c>
      <c r="AH44" s="33">
        <v>40.865758819500002</v>
      </c>
      <c r="AI44" s="33">
        <v>6380.3484301600001</v>
      </c>
      <c r="AJ44" s="33">
        <v>151167.03862400001</v>
      </c>
      <c r="AK44" s="33">
        <v>28976.283608500002</v>
      </c>
      <c r="AL44" s="33">
        <v>15300.187323599999</v>
      </c>
      <c r="AM44" s="33">
        <v>3806.54451961</v>
      </c>
      <c r="AN44" s="33">
        <v>280.43040183400001</v>
      </c>
      <c r="AO44" s="33">
        <v>410.91606308500002</v>
      </c>
      <c r="AP44" s="33">
        <v>7.0559752806400002</v>
      </c>
      <c r="AQ44" s="33">
        <v>1894.3879527399999</v>
      </c>
      <c r="AR44" s="33">
        <v>782.64468550399999</v>
      </c>
      <c r="AS44" s="33">
        <v>735.86850137299996</v>
      </c>
      <c r="AT44" s="33">
        <v>14285.208700699999</v>
      </c>
      <c r="AU44" s="33">
        <v>1123.9381336199999</v>
      </c>
      <c r="AV44" s="33">
        <v>957.02386793400001</v>
      </c>
      <c r="AW44" s="33">
        <v>1452.7687815500001</v>
      </c>
      <c r="AX44" s="33">
        <v>251.75876514199999</v>
      </c>
      <c r="AY44" s="33">
        <v>22.199985803600001</v>
      </c>
      <c r="AZ44" s="33">
        <v>0</v>
      </c>
      <c r="BA44" s="33">
        <v>43.2361781838</v>
      </c>
      <c r="BB44" s="33">
        <v>6380.3572901099997</v>
      </c>
      <c r="BC44" s="33">
        <v>0</v>
      </c>
      <c r="BD44" s="33">
        <v>151167.03763199999</v>
      </c>
      <c r="BE44" s="33">
        <v>28976.2824334</v>
      </c>
      <c r="BF44" s="33">
        <v>0</v>
      </c>
      <c r="BG44" s="33">
        <v>856.96283185300001</v>
      </c>
      <c r="BH44" s="33">
        <v>3.2839157941499999</v>
      </c>
      <c r="BI44" s="33">
        <v>8750.7747479200007</v>
      </c>
      <c r="BJ44" s="33">
        <v>18.236437191499999</v>
      </c>
      <c r="BK44" s="33">
        <v>7.0360274557600002</v>
      </c>
      <c r="BL44" s="33">
        <v>3944.4343340800001</v>
      </c>
      <c r="BM44" s="33">
        <v>158.420525349</v>
      </c>
      <c r="BN44" s="33">
        <v>14.106281882799999</v>
      </c>
      <c r="BO44" s="33">
        <v>0.71944902341700001</v>
      </c>
      <c r="BP44" s="33">
        <v>5065.16410172</v>
      </c>
      <c r="BQ44" s="33">
        <v>1637.18999891</v>
      </c>
      <c r="BR44" s="33">
        <v>146.326963022</v>
      </c>
      <c r="BS44" s="33">
        <v>1.48768328893</v>
      </c>
      <c r="BT44" s="33">
        <v>712.70340276299999</v>
      </c>
      <c r="BU44" s="33">
        <v>1.5506870834199999</v>
      </c>
      <c r="BV44" s="33">
        <v>430.09056485399998</v>
      </c>
      <c r="BW44" s="33">
        <v>16.780427408600001</v>
      </c>
      <c r="BX44" s="33">
        <v>9.8705306315599994</v>
      </c>
      <c r="BY44" s="33">
        <v>2257.23698702</v>
      </c>
      <c r="BZ44" s="33">
        <v>121.46962807600001</v>
      </c>
      <c r="CA44" s="33">
        <v>841.29738983499999</v>
      </c>
      <c r="CB44" s="33">
        <v>4.9771502680699999</v>
      </c>
      <c r="CC44" s="33">
        <v>735.86800290400004</v>
      </c>
      <c r="CD44" s="33">
        <v>0</v>
      </c>
      <c r="CE44" s="33">
        <v>14.655812580699999</v>
      </c>
      <c r="CF44" s="33">
        <v>470.44154008999999</v>
      </c>
      <c r="CG44" s="33">
        <v>1387.2124967899999</v>
      </c>
      <c r="CH44" s="33">
        <v>1733.997595</v>
      </c>
      <c r="CI44" s="33">
        <v>12.683260813</v>
      </c>
      <c r="CJ44" s="33">
        <v>921.13637525900003</v>
      </c>
      <c r="CK44" s="33">
        <v>18603.277681200001</v>
      </c>
      <c r="CL44" s="33">
        <v>1410.7456375899999</v>
      </c>
      <c r="CM44" s="33">
        <f t="shared" si="0"/>
        <v>13755.19334219656</v>
      </c>
      <c r="CN44" s="33">
        <f t="shared" si="1"/>
        <v>8690.0292404765605</v>
      </c>
    </row>
    <row r="45" spans="1:92" x14ac:dyDescent="0.25">
      <c r="A45" s="35">
        <v>49</v>
      </c>
      <c r="B45" s="35" t="s">
        <v>44</v>
      </c>
      <c r="C45" s="33">
        <v>7.61241472708</v>
      </c>
      <c r="D45" s="33">
        <v>69.233317637400006</v>
      </c>
      <c r="E45" s="33">
        <v>60.193958725400002</v>
      </c>
      <c r="F45" s="33">
        <v>18.870555938799999</v>
      </c>
      <c r="G45" s="33">
        <v>87.927620470400001</v>
      </c>
      <c r="H45" s="33">
        <v>218.85019427700001</v>
      </c>
      <c r="I45" s="33">
        <v>617.162294234</v>
      </c>
      <c r="J45" s="33">
        <v>8.9752416747900003</v>
      </c>
      <c r="K45" s="33">
        <v>499.34772295400001</v>
      </c>
      <c r="L45" s="33">
        <v>113654.313966</v>
      </c>
      <c r="M45" s="33">
        <v>0.13587833140700001</v>
      </c>
      <c r="N45" s="33">
        <v>8.8649330056599993</v>
      </c>
      <c r="O45" s="33">
        <v>9.7441989169900003E-3</v>
      </c>
      <c r="P45" s="33">
        <v>15.359727679700001</v>
      </c>
      <c r="Q45" s="33">
        <v>24.3606078163</v>
      </c>
      <c r="R45" s="33">
        <v>369.55822933899998</v>
      </c>
      <c r="S45" s="33">
        <v>78.398367677400003</v>
      </c>
      <c r="T45" s="33">
        <v>199.260760111</v>
      </c>
      <c r="U45" s="33">
        <v>3.0863379597499998</v>
      </c>
      <c r="V45" s="33">
        <v>142.56087525999999</v>
      </c>
      <c r="W45" s="33">
        <v>0.43917409242200001</v>
      </c>
      <c r="X45" s="33">
        <v>952.28475790200002</v>
      </c>
      <c r="Y45" s="33">
        <v>1097.9329092400001</v>
      </c>
      <c r="Z45" s="33">
        <v>60.194060842200003</v>
      </c>
      <c r="AA45" s="33">
        <v>7.6124009161500004</v>
      </c>
      <c r="AB45" s="33">
        <v>84.705806344400003</v>
      </c>
      <c r="AC45" s="33">
        <v>8.9752276419200001</v>
      </c>
      <c r="AD45" s="33">
        <v>113654.278261</v>
      </c>
      <c r="AE45" s="33">
        <v>47.834987132000002</v>
      </c>
      <c r="AF45" s="33">
        <v>117.69206721</v>
      </c>
      <c r="AG45" s="33">
        <v>206.06711160699999</v>
      </c>
      <c r="AH45" s="33">
        <v>13.443443696599999</v>
      </c>
      <c r="AI45" s="33">
        <v>890.49762470899998</v>
      </c>
      <c r="AJ45" s="33">
        <v>21858.105409100001</v>
      </c>
      <c r="AK45" s="33">
        <v>3694.1899293800002</v>
      </c>
      <c r="AL45" s="33">
        <v>3009.5341437500001</v>
      </c>
      <c r="AM45" s="33">
        <v>515.49150943999996</v>
      </c>
      <c r="AN45" s="33">
        <v>61.950779352600001</v>
      </c>
      <c r="AO45" s="33">
        <v>95.388892776199995</v>
      </c>
      <c r="AP45" s="33">
        <v>0.89953559491500001</v>
      </c>
      <c r="AQ45" s="33">
        <v>454.66079587899998</v>
      </c>
      <c r="AR45" s="33">
        <v>81.399006909299999</v>
      </c>
      <c r="AS45" s="33">
        <v>124.546615403</v>
      </c>
      <c r="AT45" s="33">
        <v>2911.17385625</v>
      </c>
      <c r="AU45" s="33">
        <v>141.26941708699999</v>
      </c>
      <c r="AV45" s="33">
        <v>117.69215853199999</v>
      </c>
      <c r="AW45" s="33">
        <v>206.06691724500001</v>
      </c>
      <c r="AX45" s="33">
        <v>55.727662334000001</v>
      </c>
      <c r="AY45" s="33">
        <v>4.0531461284899999</v>
      </c>
      <c r="AZ45" s="33">
        <v>0</v>
      </c>
      <c r="BA45" s="33">
        <v>13.892343932599999</v>
      </c>
      <c r="BB45" s="33">
        <v>890.49917996800002</v>
      </c>
      <c r="BC45" s="33">
        <v>0</v>
      </c>
      <c r="BD45" s="33">
        <v>21858.108327900001</v>
      </c>
      <c r="BE45" s="33">
        <v>3694.1875813000001</v>
      </c>
      <c r="BF45" s="33">
        <v>0</v>
      </c>
      <c r="BG45" s="33">
        <v>156.548961354</v>
      </c>
      <c r="BH45" s="33">
        <v>0.73952011654000005</v>
      </c>
      <c r="BI45" s="33">
        <v>1857.6169943800001</v>
      </c>
      <c r="BJ45" s="33">
        <v>3.3258469105000001</v>
      </c>
      <c r="BK45" s="33">
        <v>1.0885047060199999</v>
      </c>
      <c r="BL45" s="33">
        <v>533.85178339599997</v>
      </c>
      <c r="BM45" s="33">
        <v>26.737282354400001</v>
      </c>
      <c r="BN45" s="33">
        <v>2.1875969243200002</v>
      </c>
      <c r="BO45" s="33">
        <v>0.13149069920500001</v>
      </c>
      <c r="BP45" s="33">
        <v>861.43416607400002</v>
      </c>
      <c r="BQ45" s="33">
        <v>293.31565780800003</v>
      </c>
      <c r="BR45" s="33">
        <v>24.362170175700001</v>
      </c>
      <c r="BS45" s="33">
        <v>0.25066984723399999</v>
      </c>
      <c r="BT45" s="33">
        <v>127.82725883800001</v>
      </c>
      <c r="BU45" s="33">
        <v>0.39382877109100001</v>
      </c>
      <c r="BV45" s="33">
        <v>79.579649793200005</v>
      </c>
      <c r="BW45" s="33">
        <v>5.0784758983199998</v>
      </c>
      <c r="BX45" s="33">
        <v>1.3359710005500001</v>
      </c>
      <c r="BY45" s="33">
        <v>505.196617866</v>
      </c>
      <c r="BZ45" s="33">
        <v>20.786841575099999</v>
      </c>
      <c r="CA45" s="33">
        <v>90.497415750900004</v>
      </c>
      <c r="CB45" s="33">
        <v>0.826308280482</v>
      </c>
      <c r="CC45" s="33">
        <v>124.546522641</v>
      </c>
      <c r="CD45" s="33">
        <v>0</v>
      </c>
      <c r="CE45" s="33">
        <v>1.55408373676</v>
      </c>
      <c r="CF45" s="33">
        <v>57.515096438199997</v>
      </c>
      <c r="CG45" s="33">
        <v>182.32323044899999</v>
      </c>
      <c r="CH45" s="33">
        <v>448.35280974800003</v>
      </c>
      <c r="CI45" s="33">
        <v>1.3436979546700001</v>
      </c>
      <c r="CJ45" s="33">
        <v>167.42384932300001</v>
      </c>
      <c r="CK45" s="33">
        <v>4033.46301184</v>
      </c>
      <c r="CL45" s="33">
        <v>373.826206367</v>
      </c>
      <c r="CM45" s="33">
        <f t="shared" si="0"/>
        <v>2285.6316118954501</v>
      </c>
      <c r="CN45" s="33">
        <f t="shared" si="1"/>
        <v>1424.1974458214499</v>
      </c>
    </row>
    <row r="46" spans="1:92" x14ac:dyDescent="0.25">
      <c r="A46" s="35">
        <v>50</v>
      </c>
      <c r="B46" s="35" t="s">
        <v>45</v>
      </c>
      <c r="C46" s="33">
        <v>1.0119535560899999</v>
      </c>
      <c r="D46" s="33">
        <v>8.8753427932100006</v>
      </c>
      <c r="E46" s="33">
        <v>7.5049754321500002</v>
      </c>
      <c r="F46" s="33">
        <v>2.5091582153299998</v>
      </c>
      <c r="G46" s="33">
        <v>11.025468413900001</v>
      </c>
      <c r="H46" s="33">
        <v>30.82522329</v>
      </c>
      <c r="I46" s="33">
        <v>86.927160826199994</v>
      </c>
      <c r="J46" s="33">
        <v>1.0617309740900001</v>
      </c>
      <c r="K46" s="33">
        <v>64.1706739384</v>
      </c>
      <c r="L46" s="33">
        <v>15554.378569300001</v>
      </c>
      <c r="M46" s="33">
        <v>1.7142939409899999E-2</v>
      </c>
      <c r="N46" s="33">
        <v>1.2122251533999999</v>
      </c>
      <c r="O46" s="33">
        <v>1.34291359805E-3</v>
      </c>
      <c r="P46" s="33">
        <v>2.1279274901599998</v>
      </c>
      <c r="Q46" s="33">
        <v>3.3572912281699998</v>
      </c>
      <c r="R46" s="33">
        <v>48.105848909899997</v>
      </c>
      <c r="S46" s="33">
        <v>10.068425209700001</v>
      </c>
      <c r="T46" s="33">
        <v>30.811049989299999</v>
      </c>
      <c r="U46" s="33">
        <v>0.52521750766999997</v>
      </c>
      <c r="V46" s="33">
        <v>24.405088012</v>
      </c>
      <c r="W46" s="33">
        <v>7.5772468430999995E-2</v>
      </c>
      <c r="X46" s="33">
        <v>164.50020757199999</v>
      </c>
      <c r="Y46" s="33">
        <v>189.43185172700001</v>
      </c>
      <c r="Z46" s="33">
        <v>7.5049867499499996</v>
      </c>
      <c r="AA46" s="33">
        <v>1.0119545997499999</v>
      </c>
      <c r="AB46" s="33">
        <v>10.4831117232</v>
      </c>
      <c r="AC46" s="33">
        <v>1.06172854751</v>
      </c>
      <c r="AD46" s="33">
        <v>15554.389192500001</v>
      </c>
      <c r="AE46" s="33">
        <v>5.1937451778000003</v>
      </c>
      <c r="AF46" s="33">
        <v>15.463629792700001</v>
      </c>
      <c r="AG46" s="33">
        <v>28.139308783899999</v>
      </c>
      <c r="AH46" s="33">
        <v>1.74701870148</v>
      </c>
      <c r="AI46" s="33">
        <v>192.10163938299999</v>
      </c>
      <c r="AJ46" s="33">
        <v>2996.0133884100001</v>
      </c>
      <c r="AK46" s="33">
        <v>493.260182262</v>
      </c>
      <c r="AL46" s="33">
        <v>388.61679533099999</v>
      </c>
      <c r="AM46" s="33">
        <v>82.831823491999998</v>
      </c>
      <c r="AN46" s="33">
        <v>11.0874068579</v>
      </c>
      <c r="AO46" s="33">
        <v>16.834806008499999</v>
      </c>
      <c r="AP46" s="33">
        <v>0.138141921428</v>
      </c>
      <c r="AQ46" s="33">
        <v>79.956911120699999</v>
      </c>
      <c r="AR46" s="33">
        <v>11.996434689699999</v>
      </c>
      <c r="AS46" s="33">
        <v>23.508295032199999</v>
      </c>
      <c r="AT46" s="33">
        <v>364.66063038200002</v>
      </c>
      <c r="AU46" s="33">
        <v>18.597632574399999</v>
      </c>
      <c r="AV46" s="33">
        <v>15.4637319489</v>
      </c>
      <c r="AW46" s="33">
        <v>28.1392983788</v>
      </c>
      <c r="AX46" s="33">
        <v>7.8940639246100002</v>
      </c>
      <c r="AY46" s="33">
        <v>0.50349082587899996</v>
      </c>
      <c r="AZ46" s="33">
        <v>0</v>
      </c>
      <c r="BA46" s="33">
        <v>1.8241271730299999</v>
      </c>
      <c r="BB46" s="33">
        <v>192.101582941</v>
      </c>
      <c r="BC46" s="33">
        <v>0</v>
      </c>
      <c r="BD46" s="33">
        <v>2996.0120941099999</v>
      </c>
      <c r="BE46" s="33">
        <v>493.26033334700003</v>
      </c>
      <c r="BF46" s="33">
        <v>0</v>
      </c>
      <c r="BG46" s="33">
        <v>20.378906348200001</v>
      </c>
      <c r="BH46" s="33">
        <v>0.12687637185100001</v>
      </c>
      <c r="BI46" s="33">
        <v>268.03040765899999</v>
      </c>
      <c r="BJ46" s="33">
        <v>0.51339759523299999</v>
      </c>
      <c r="BK46" s="33">
        <v>0.19432879409600001</v>
      </c>
      <c r="BL46" s="33">
        <v>86.262106490899995</v>
      </c>
      <c r="BM46" s="33">
        <v>3.8395790912000001</v>
      </c>
      <c r="BN46" s="33">
        <v>0.33691703509100002</v>
      </c>
      <c r="BO46" s="33">
        <v>2.2521052686499999E-2</v>
      </c>
      <c r="BP46" s="33">
        <v>135.85526812500001</v>
      </c>
      <c r="BQ46" s="33">
        <v>45.771130536400001</v>
      </c>
      <c r="BR46" s="33">
        <v>3.4401206322300002</v>
      </c>
      <c r="BS46" s="33">
        <v>3.6255391467199999E-2</v>
      </c>
      <c r="BT46" s="33">
        <v>19.367521945099998</v>
      </c>
      <c r="BU46" s="33">
        <v>7.2411955551399995E-2</v>
      </c>
      <c r="BV46" s="33">
        <v>13.767372809899999</v>
      </c>
      <c r="BW46" s="33">
        <v>0.94062614661099997</v>
      </c>
      <c r="BX46" s="33">
        <v>0.205367903642</v>
      </c>
      <c r="BY46" s="33">
        <v>88.883614230700005</v>
      </c>
      <c r="BZ46" s="33">
        <v>2.9946422480399999</v>
      </c>
      <c r="CA46" s="33">
        <v>13.3972151332</v>
      </c>
      <c r="CB46" s="33">
        <v>0.118553045871</v>
      </c>
      <c r="CC46" s="33">
        <v>23.508230864000002</v>
      </c>
      <c r="CD46" s="33">
        <v>0</v>
      </c>
      <c r="CE46" s="33">
        <v>0.20871120737599999</v>
      </c>
      <c r="CF46" s="33">
        <v>11.937267691900001</v>
      </c>
      <c r="CG46" s="33">
        <v>37.841015972100003</v>
      </c>
      <c r="CH46" s="33">
        <v>65.510393786999998</v>
      </c>
      <c r="CI46" s="33">
        <v>0.180406641024</v>
      </c>
      <c r="CJ46" s="33">
        <v>21.9518266207</v>
      </c>
      <c r="CK46" s="33">
        <v>557.44929813600004</v>
      </c>
      <c r="CL46" s="33">
        <v>52.274722380500002</v>
      </c>
      <c r="CM46" s="33">
        <f t="shared" si="0"/>
        <v>370.37470241984204</v>
      </c>
      <c r="CN46" s="33">
        <f t="shared" si="1"/>
        <v>234.51943429484203</v>
      </c>
    </row>
    <row r="47" spans="1:92" x14ac:dyDescent="0.25">
      <c r="A47" s="35">
        <v>51</v>
      </c>
      <c r="B47" s="35" t="s">
        <v>46</v>
      </c>
      <c r="C47" s="33">
        <v>12.5584717139</v>
      </c>
      <c r="D47" s="33">
        <v>107.85346076499999</v>
      </c>
      <c r="E47" s="33">
        <v>92.855967721400006</v>
      </c>
      <c r="F47" s="33">
        <v>30.785700733100001</v>
      </c>
      <c r="G47" s="33">
        <v>125.616961261</v>
      </c>
      <c r="H47" s="33">
        <v>262.17690403500001</v>
      </c>
      <c r="I47" s="33">
        <v>739.33904012799997</v>
      </c>
      <c r="J47" s="33">
        <v>13.788441970199999</v>
      </c>
      <c r="K47" s="33">
        <v>752.72796883599995</v>
      </c>
      <c r="L47" s="33">
        <v>228211.46872</v>
      </c>
      <c r="M47" s="33">
        <v>0.31491623320899997</v>
      </c>
      <c r="N47" s="33">
        <v>20.597424610000001</v>
      </c>
      <c r="O47" s="33">
        <v>2.28180863814E-2</v>
      </c>
      <c r="P47" s="33">
        <v>36.132860448599999</v>
      </c>
      <c r="Q47" s="33">
        <v>57.045147455600002</v>
      </c>
      <c r="R47" s="33">
        <v>577.63991139300003</v>
      </c>
      <c r="S47" s="33">
        <v>118.031776713</v>
      </c>
      <c r="T47" s="33">
        <v>325.67391263799999</v>
      </c>
      <c r="U47" s="33">
        <v>5.4518559145800003</v>
      </c>
      <c r="V47" s="33">
        <v>242.36532973800001</v>
      </c>
      <c r="W47" s="33">
        <v>0.75248997666600004</v>
      </c>
      <c r="X47" s="33">
        <v>1633.40895688</v>
      </c>
      <c r="Y47" s="33">
        <v>1881.2273525799999</v>
      </c>
      <c r="Z47" s="33">
        <v>92.855930390099999</v>
      </c>
      <c r="AA47" s="33">
        <v>12.5584795944</v>
      </c>
      <c r="AB47" s="33">
        <v>119.85054352100001</v>
      </c>
      <c r="AC47" s="33">
        <v>13.788460391799999</v>
      </c>
      <c r="AD47" s="33">
        <v>228211.49619800001</v>
      </c>
      <c r="AE47" s="33">
        <v>62.711167941799999</v>
      </c>
      <c r="AF47" s="33">
        <v>189.37153711799999</v>
      </c>
      <c r="AG47" s="33">
        <v>370.14654139700002</v>
      </c>
      <c r="AH47" s="33">
        <v>21.327126567200001</v>
      </c>
      <c r="AI47" s="33">
        <v>2270.8857102900001</v>
      </c>
      <c r="AJ47" s="33">
        <v>39476.1088131</v>
      </c>
      <c r="AK47" s="33">
        <v>6422.0296399199997</v>
      </c>
      <c r="AL47" s="33">
        <v>4582.1102772300001</v>
      </c>
      <c r="AM47" s="33">
        <v>978.43436517199996</v>
      </c>
      <c r="AN47" s="33">
        <v>98.486295748499998</v>
      </c>
      <c r="AO47" s="33">
        <v>142.83960084700001</v>
      </c>
      <c r="AP47" s="33">
        <v>1.67606561883</v>
      </c>
      <c r="AQ47" s="33">
        <v>663.13115448500002</v>
      </c>
      <c r="AR47" s="33">
        <v>142.251174779</v>
      </c>
      <c r="AS47" s="33">
        <v>268.31360198200002</v>
      </c>
      <c r="AT47" s="33">
        <v>4332.1387662300003</v>
      </c>
      <c r="AU47" s="33">
        <v>227.12222680799999</v>
      </c>
      <c r="AV47" s="33">
        <v>189.37114214900001</v>
      </c>
      <c r="AW47" s="33">
        <v>370.14634047999999</v>
      </c>
      <c r="AX47" s="33">
        <v>88.542973247500001</v>
      </c>
      <c r="AY47" s="33">
        <v>5.9849752970000001</v>
      </c>
      <c r="AZ47" s="33">
        <v>0</v>
      </c>
      <c r="BA47" s="33">
        <v>22.102411247700001</v>
      </c>
      <c r="BB47" s="33">
        <v>2270.8891352199998</v>
      </c>
      <c r="BC47" s="33">
        <v>0</v>
      </c>
      <c r="BD47" s="33">
        <v>39476.118324900002</v>
      </c>
      <c r="BE47" s="33">
        <v>6422.0248896200001</v>
      </c>
      <c r="BF47" s="33">
        <v>0</v>
      </c>
      <c r="BG47" s="33">
        <v>241.49825472800001</v>
      </c>
      <c r="BH47" s="33">
        <v>1.0282959514100001</v>
      </c>
      <c r="BI47" s="33">
        <v>2964.8218025599999</v>
      </c>
      <c r="BJ47" s="33">
        <v>4.4176673530999997</v>
      </c>
      <c r="BK47" s="33">
        <v>1.9903906441699999</v>
      </c>
      <c r="BL47" s="33">
        <v>1016.78779787</v>
      </c>
      <c r="BM47" s="33">
        <v>32.706838175900003</v>
      </c>
      <c r="BN47" s="33">
        <v>3.17854199214</v>
      </c>
      <c r="BO47" s="33">
        <v>0.20801925427099999</v>
      </c>
      <c r="BP47" s="33">
        <v>1291.8472693199999</v>
      </c>
      <c r="BQ47" s="33">
        <v>400.455345991</v>
      </c>
      <c r="BR47" s="33">
        <v>29.247361281300002</v>
      </c>
      <c r="BS47" s="33">
        <v>0.31044941276900001</v>
      </c>
      <c r="BT47" s="33">
        <v>164.17226449099999</v>
      </c>
      <c r="BU47" s="33">
        <v>0.58492896676200001</v>
      </c>
      <c r="BV47" s="33">
        <v>129.19383969099999</v>
      </c>
      <c r="BW47" s="33">
        <v>7.12912540549</v>
      </c>
      <c r="BX47" s="33">
        <v>2.3103836308900001</v>
      </c>
      <c r="BY47" s="33">
        <v>758.71477908999998</v>
      </c>
      <c r="BZ47" s="33">
        <v>25.266025863799999</v>
      </c>
      <c r="CA47" s="33">
        <v>155.462035899</v>
      </c>
      <c r="CB47" s="33">
        <v>1.02153599703</v>
      </c>
      <c r="CC47" s="33">
        <v>268.31402263799998</v>
      </c>
      <c r="CD47" s="33">
        <v>0</v>
      </c>
      <c r="CE47" s="33">
        <v>2.62192376473</v>
      </c>
      <c r="CF47" s="33">
        <v>143.22470668400001</v>
      </c>
      <c r="CG47" s="33">
        <v>454.02161980599999</v>
      </c>
      <c r="CH47" s="33">
        <v>708.46176875699996</v>
      </c>
      <c r="CI47" s="33">
        <v>2.26344693787</v>
      </c>
      <c r="CJ47" s="33">
        <v>254.50237480499999</v>
      </c>
      <c r="CK47" s="33">
        <v>6270.4145058399999</v>
      </c>
      <c r="CL47" s="33">
        <v>576.89022581100005</v>
      </c>
      <c r="CM47" s="33">
        <f t="shared" si="0"/>
        <v>3625.5776118008898</v>
      </c>
      <c r="CN47" s="33">
        <f t="shared" si="1"/>
        <v>2333.7303424808897</v>
      </c>
    </row>
    <row r="48" spans="1:92" x14ac:dyDescent="0.25">
      <c r="A48" s="35">
        <v>53</v>
      </c>
      <c r="B48" s="35" t="s">
        <v>47</v>
      </c>
      <c r="C48" s="33">
        <v>22.769046616899999</v>
      </c>
      <c r="D48" s="33">
        <v>207.48622549800001</v>
      </c>
      <c r="E48" s="33">
        <v>182.740642826</v>
      </c>
      <c r="F48" s="33">
        <v>55.588943270599998</v>
      </c>
      <c r="G48" s="33">
        <v>259.02209700399999</v>
      </c>
      <c r="H48" s="33">
        <v>477.32232763299999</v>
      </c>
      <c r="I48" s="33">
        <v>1346.0484826300001</v>
      </c>
      <c r="J48" s="33">
        <v>29.855460445999999</v>
      </c>
      <c r="K48" s="33">
        <v>1489.02963114</v>
      </c>
      <c r="L48" s="33">
        <v>253250.27031200001</v>
      </c>
      <c r="M48" s="33">
        <v>0.24763083249199999</v>
      </c>
      <c r="N48" s="33">
        <v>17.778146667800002</v>
      </c>
      <c r="O48" s="33">
        <v>1.95414814491E-2</v>
      </c>
      <c r="P48" s="33">
        <v>30.827941237299999</v>
      </c>
      <c r="Q48" s="33">
        <v>48.853606258399999</v>
      </c>
      <c r="R48" s="33">
        <v>1096.68663145</v>
      </c>
      <c r="S48" s="33">
        <v>233.81165861900001</v>
      </c>
      <c r="T48" s="33">
        <v>531.37103646599996</v>
      </c>
      <c r="U48" s="33">
        <v>7.63593586017</v>
      </c>
      <c r="V48" s="33">
        <v>363.09869611699997</v>
      </c>
      <c r="W48" s="33">
        <v>1.11856612646</v>
      </c>
      <c r="X48" s="33">
        <v>2425.6755146099999</v>
      </c>
      <c r="Y48" s="33">
        <v>2796.4081384000001</v>
      </c>
      <c r="Z48" s="33">
        <v>182.74087855499999</v>
      </c>
      <c r="AA48" s="33">
        <v>22.769026020799998</v>
      </c>
      <c r="AB48" s="33">
        <v>251.138848655</v>
      </c>
      <c r="AC48" s="33">
        <v>29.855450749700001</v>
      </c>
      <c r="AD48" s="33">
        <v>253250.32126500001</v>
      </c>
      <c r="AE48" s="33">
        <v>150.49366700300001</v>
      </c>
      <c r="AF48" s="33">
        <v>341.27381312699998</v>
      </c>
      <c r="AG48" s="33">
        <v>527.00811521399999</v>
      </c>
      <c r="AH48" s="33">
        <v>40.184011384000001</v>
      </c>
      <c r="AI48" s="33">
        <v>1853.1460515599999</v>
      </c>
      <c r="AJ48" s="33">
        <v>57234.939696699999</v>
      </c>
      <c r="AK48" s="33">
        <v>8114.0441735200002</v>
      </c>
      <c r="AL48" s="33">
        <v>8964.8865218699993</v>
      </c>
      <c r="AM48" s="33">
        <v>1222.17260551</v>
      </c>
      <c r="AN48" s="33">
        <v>131.48744207999999</v>
      </c>
      <c r="AO48" s="33">
        <v>218.28138777999999</v>
      </c>
      <c r="AP48" s="33">
        <v>2.1285584448299999</v>
      </c>
      <c r="AQ48" s="33">
        <v>1041.94978077</v>
      </c>
      <c r="AR48" s="33">
        <v>149.482426167</v>
      </c>
      <c r="AS48" s="33">
        <v>246.96718034099999</v>
      </c>
      <c r="AT48" s="33">
        <v>8890.8701249200003</v>
      </c>
      <c r="AU48" s="33">
        <v>410.50944828000002</v>
      </c>
      <c r="AV48" s="33">
        <v>341.27458793099999</v>
      </c>
      <c r="AW48" s="33">
        <v>527.00796775000003</v>
      </c>
      <c r="AX48" s="33">
        <v>158.093733439</v>
      </c>
      <c r="AY48" s="33">
        <v>12.0184365398</v>
      </c>
      <c r="AZ48" s="33">
        <v>0</v>
      </c>
      <c r="BA48" s="33">
        <v>41.322194404299999</v>
      </c>
      <c r="BB48" s="33">
        <v>1853.1456167900001</v>
      </c>
      <c r="BC48" s="33">
        <v>0</v>
      </c>
      <c r="BD48" s="33">
        <v>57234.940656500003</v>
      </c>
      <c r="BE48" s="33">
        <v>8114.0449639099998</v>
      </c>
      <c r="BF48" s="33">
        <v>0</v>
      </c>
      <c r="BG48" s="33">
        <v>464.97358933200002</v>
      </c>
      <c r="BH48" s="33">
        <v>1.4866973717</v>
      </c>
      <c r="BI48" s="33">
        <v>5245.2627787199999</v>
      </c>
      <c r="BJ48" s="33">
        <v>7.36773328561</v>
      </c>
      <c r="BK48" s="33">
        <v>2.34909356512</v>
      </c>
      <c r="BL48" s="33">
        <v>1259.75529405</v>
      </c>
      <c r="BM48" s="33">
        <v>58.097290680999997</v>
      </c>
      <c r="BN48" s="33">
        <v>4.6870830967100003</v>
      </c>
      <c r="BO48" s="33">
        <v>0.29135900522300001</v>
      </c>
      <c r="BP48" s="33">
        <v>1839.6534084499999</v>
      </c>
      <c r="BQ48" s="33">
        <v>646.87446587099998</v>
      </c>
      <c r="BR48" s="33">
        <v>53.087748382900003</v>
      </c>
      <c r="BS48" s="33">
        <v>0.54230664935799999</v>
      </c>
      <c r="BT48" s="33">
        <v>274.02946913099998</v>
      </c>
      <c r="BU48" s="33">
        <v>0.76526526243100002</v>
      </c>
      <c r="BV48" s="33">
        <v>187.698849196</v>
      </c>
      <c r="BW48" s="33">
        <v>9.73018742016</v>
      </c>
      <c r="BX48" s="33">
        <v>3.0636222684200001</v>
      </c>
      <c r="BY48" s="33">
        <v>1146.8869021800001</v>
      </c>
      <c r="BZ48" s="33">
        <v>44.945006571299999</v>
      </c>
      <c r="CA48" s="33">
        <v>168.97720364200001</v>
      </c>
      <c r="CB48" s="33">
        <v>1.79610842344</v>
      </c>
      <c r="CC48" s="33">
        <v>246.96702900099999</v>
      </c>
      <c r="CD48" s="33">
        <v>0</v>
      </c>
      <c r="CE48" s="33">
        <v>4.5602333648600002</v>
      </c>
      <c r="CF48" s="33">
        <v>114.23225990900001</v>
      </c>
      <c r="CG48" s="33">
        <v>362.11636904300002</v>
      </c>
      <c r="CH48" s="33">
        <v>1258.1542042900001</v>
      </c>
      <c r="CI48" s="33">
        <v>3.9479741009799998</v>
      </c>
      <c r="CJ48" s="33">
        <v>490.62092036199999</v>
      </c>
      <c r="CK48" s="33">
        <v>11736.1269269</v>
      </c>
      <c r="CL48" s="33">
        <v>1074.0635822700001</v>
      </c>
      <c r="CM48" s="33">
        <f t="shared" si="0"/>
        <v>5065.2108964614199</v>
      </c>
      <c r="CN48" s="33">
        <f t="shared" si="1"/>
        <v>3225.55748801142</v>
      </c>
    </row>
    <row r="49" spans="1:92" x14ac:dyDescent="0.25">
      <c r="A49" s="35">
        <v>54</v>
      </c>
      <c r="B49" s="35" t="s">
        <v>48</v>
      </c>
      <c r="C49" s="33">
        <v>3.52039623753</v>
      </c>
      <c r="D49" s="33">
        <v>31.756955089400002</v>
      </c>
      <c r="E49" s="33">
        <v>27.5767624418</v>
      </c>
      <c r="F49" s="33">
        <v>8.7666480737200008</v>
      </c>
      <c r="G49" s="33">
        <v>38.207253497099998</v>
      </c>
      <c r="H49" s="33">
        <v>94.690769198400005</v>
      </c>
      <c r="I49" s="33">
        <v>267.02851726300003</v>
      </c>
      <c r="J49" s="33">
        <v>4.1855186270200004</v>
      </c>
      <c r="K49" s="33">
        <v>230.182668498</v>
      </c>
      <c r="L49" s="33">
        <v>55962.512898699999</v>
      </c>
      <c r="M49" s="33">
        <v>6.4621370541000006E-2</v>
      </c>
      <c r="N49" s="33">
        <v>4.7171380869200004</v>
      </c>
      <c r="O49" s="33">
        <v>5.1337442487700002E-3</v>
      </c>
      <c r="P49" s="33">
        <v>8.0525634329599995</v>
      </c>
      <c r="Q49" s="33">
        <v>12.83434963</v>
      </c>
      <c r="R49" s="33">
        <v>172.31509868399999</v>
      </c>
      <c r="S49" s="33">
        <v>36.1595867813</v>
      </c>
      <c r="T49" s="33">
        <v>92.990939698899993</v>
      </c>
      <c r="U49" s="33">
        <v>1.4000119533599999</v>
      </c>
      <c r="V49" s="33">
        <v>67.760825900100002</v>
      </c>
      <c r="W49" s="33">
        <v>0.20678189320099999</v>
      </c>
      <c r="X49" s="33">
        <v>447.79248693400001</v>
      </c>
      <c r="Y49" s="33">
        <v>516.95387879999998</v>
      </c>
      <c r="Z49" s="33">
        <v>27.576820504000001</v>
      </c>
      <c r="AA49" s="33">
        <v>3.5203897981500001</v>
      </c>
      <c r="AB49" s="33">
        <v>36.742710762100003</v>
      </c>
      <c r="AC49" s="33">
        <v>4.1855141575600001</v>
      </c>
      <c r="AD49" s="33">
        <v>55962.5344109</v>
      </c>
      <c r="AE49" s="33">
        <v>20.512944335299998</v>
      </c>
      <c r="AF49" s="33">
        <v>54.9869260328</v>
      </c>
      <c r="AG49" s="33">
        <v>94.508979114900001</v>
      </c>
      <c r="AH49" s="33">
        <v>6.1794334707700003</v>
      </c>
      <c r="AI49" s="33">
        <v>490.28893420899999</v>
      </c>
      <c r="AJ49" s="33">
        <v>9968.89409643</v>
      </c>
      <c r="AK49" s="33">
        <v>1750.20199364</v>
      </c>
      <c r="AL49" s="33">
        <v>1381.53377826</v>
      </c>
      <c r="AM49" s="33">
        <v>257.40700780600002</v>
      </c>
      <c r="AN49" s="33">
        <v>26.065567663900001</v>
      </c>
      <c r="AO49" s="33">
        <v>37.575256887999998</v>
      </c>
      <c r="AP49" s="33">
        <v>0.43761327608799999</v>
      </c>
      <c r="AQ49" s="33">
        <v>176.277843225</v>
      </c>
      <c r="AR49" s="33">
        <v>45.637185316100002</v>
      </c>
      <c r="AS49" s="33">
        <v>67.168268096099993</v>
      </c>
      <c r="AT49" s="33">
        <v>1306.9041460399999</v>
      </c>
      <c r="AU49" s="33">
        <v>66.134421621900003</v>
      </c>
      <c r="AV49" s="33">
        <v>54.986737976900002</v>
      </c>
      <c r="AW49" s="33">
        <v>94.508827062199998</v>
      </c>
      <c r="AX49" s="33">
        <v>25.6820124485</v>
      </c>
      <c r="AY49" s="33">
        <v>2.1237870451399998</v>
      </c>
      <c r="AZ49" s="33">
        <v>0</v>
      </c>
      <c r="BA49" s="33">
        <v>6.3913360645299999</v>
      </c>
      <c r="BB49" s="33">
        <v>490.28921908199999</v>
      </c>
      <c r="BC49" s="33">
        <v>0</v>
      </c>
      <c r="BD49" s="33">
        <v>9968.8918704999996</v>
      </c>
      <c r="BE49" s="33">
        <v>1750.20138062</v>
      </c>
      <c r="BF49" s="33">
        <v>0</v>
      </c>
      <c r="BG49" s="33">
        <v>71.663965158500005</v>
      </c>
      <c r="BH49" s="33">
        <v>0.29943052840099998</v>
      </c>
      <c r="BI49" s="33">
        <v>859.91757988400002</v>
      </c>
      <c r="BJ49" s="33">
        <v>1.4104019354899999</v>
      </c>
      <c r="BK49" s="33">
        <v>0.51919171223799998</v>
      </c>
      <c r="BL49" s="33">
        <v>266.99277150199998</v>
      </c>
      <c r="BM49" s="33">
        <v>11.537479229700001</v>
      </c>
      <c r="BN49" s="33">
        <v>1.0024753535399999</v>
      </c>
      <c r="BO49" s="33">
        <v>5.7405051742800001E-2</v>
      </c>
      <c r="BP49" s="33">
        <v>395.61511876999998</v>
      </c>
      <c r="BQ49" s="33">
        <v>125.269472546</v>
      </c>
      <c r="BR49" s="33">
        <v>10.5343532381</v>
      </c>
      <c r="BS49" s="33">
        <v>0.108527371436</v>
      </c>
      <c r="BT49" s="33">
        <v>54.433971598600003</v>
      </c>
      <c r="BU49" s="33">
        <v>0.155521599634</v>
      </c>
      <c r="BV49" s="33">
        <v>34.0496233629</v>
      </c>
      <c r="BW49" s="33">
        <v>1.8909309840399999</v>
      </c>
      <c r="BX49" s="33">
        <v>0.63763046754200003</v>
      </c>
      <c r="BY49" s="33">
        <v>201.65856566599999</v>
      </c>
      <c r="BZ49" s="33">
        <v>8.9107764963000005</v>
      </c>
      <c r="CA49" s="33">
        <v>49.805772071699998</v>
      </c>
      <c r="CB49" s="33">
        <v>0.35937246487399999</v>
      </c>
      <c r="CC49" s="33">
        <v>67.168140379500002</v>
      </c>
      <c r="CD49" s="33">
        <v>0</v>
      </c>
      <c r="CE49" s="33">
        <v>0.72901881423899995</v>
      </c>
      <c r="CF49" s="33">
        <v>32.341404810100002</v>
      </c>
      <c r="CG49" s="33">
        <v>102.52200671999999</v>
      </c>
      <c r="CH49" s="33">
        <v>206.65521243800001</v>
      </c>
      <c r="CI49" s="33">
        <v>0.63007441034400002</v>
      </c>
      <c r="CJ49" s="33">
        <v>75.212412781400005</v>
      </c>
      <c r="CK49" s="33">
        <v>1836.69464756</v>
      </c>
      <c r="CL49" s="33">
        <v>170.29490796300001</v>
      </c>
      <c r="CM49" s="33">
        <f t="shared" si="0"/>
        <v>1039.9793310232419</v>
      </c>
      <c r="CN49" s="33">
        <f t="shared" si="1"/>
        <v>644.36421225324193</v>
      </c>
    </row>
    <row r="50" spans="1:92" x14ac:dyDescent="0.25">
      <c r="A50" s="35">
        <v>55</v>
      </c>
      <c r="B50" s="35" t="s">
        <v>49</v>
      </c>
      <c r="C50" s="33">
        <v>13.787303790799999</v>
      </c>
      <c r="D50" s="33">
        <v>116.29317589999999</v>
      </c>
      <c r="E50" s="33">
        <v>103.226585435</v>
      </c>
      <c r="F50" s="33">
        <v>33.553362956199997</v>
      </c>
      <c r="G50" s="33">
        <v>130.568091463</v>
      </c>
      <c r="H50" s="33">
        <v>378.71494710899998</v>
      </c>
      <c r="I50" s="33">
        <v>1067.97735661</v>
      </c>
      <c r="J50" s="33">
        <v>11.904800611900001</v>
      </c>
      <c r="K50" s="33">
        <v>794.37771496599998</v>
      </c>
      <c r="L50" s="33">
        <v>178576.06151699999</v>
      </c>
      <c r="M50" s="33">
        <v>0.21058880794400001</v>
      </c>
      <c r="N50" s="33">
        <v>11.8632254061</v>
      </c>
      <c r="O50" s="33">
        <v>1.21597774796E-2</v>
      </c>
      <c r="P50" s="33">
        <v>18.325682989899999</v>
      </c>
      <c r="Q50" s="33">
        <v>30.399469521899999</v>
      </c>
      <c r="R50" s="33">
        <v>634.93885828400005</v>
      </c>
      <c r="S50" s="33">
        <v>124.73825497999999</v>
      </c>
      <c r="T50" s="33">
        <v>290.07106398500002</v>
      </c>
      <c r="U50" s="33">
        <v>4.6855557615399999</v>
      </c>
      <c r="V50" s="33">
        <v>207.52556228700001</v>
      </c>
      <c r="W50" s="33">
        <v>0.59597965338699999</v>
      </c>
      <c r="X50" s="33">
        <v>1277.7376751199999</v>
      </c>
      <c r="Y50" s="33">
        <v>1489.9487021699999</v>
      </c>
      <c r="Z50" s="33">
        <v>103.22658784799999</v>
      </c>
      <c r="AA50" s="33">
        <v>13.787288336</v>
      </c>
      <c r="AB50" s="33">
        <v>125.672029318</v>
      </c>
      <c r="AC50" s="33">
        <v>11.9047957302</v>
      </c>
      <c r="AD50" s="33">
        <v>178576.073015</v>
      </c>
      <c r="AE50" s="33">
        <v>70.682386266799995</v>
      </c>
      <c r="AF50" s="33">
        <v>213.532079208</v>
      </c>
      <c r="AG50" s="33">
        <v>321.03209863000001</v>
      </c>
      <c r="AH50" s="33">
        <v>23.249341057999999</v>
      </c>
      <c r="AI50" s="33">
        <v>1551.14987202</v>
      </c>
      <c r="AJ50" s="33">
        <v>33709.447337500002</v>
      </c>
      <c r="AK50" s="33">
        <v>6098.5267728400004</v>
      </c>
      <c r="AL50" s="33">
        <v>4788.5019211099998</v>
      </c>
      <c r="AM50" s="33">
        <v>864.48301599199999</v>
      </c>
      <c r="AN50" s="33">
        <v>103.526039189</v>
      </c>
      <c r="AO50" s="33">
        <v>161.41450596999999</v>
      </c>
      <c r="AP50" s="33">
        <v>1.44739611348</v>
      </c>
      <c r="AQ50" s="33">
        <v>772.65107032900005</v>
      </c>
      <c r="AR50" s="33">
        <v>155.41516055599999</v>
      </c>
      <c r="AS50" s="33">
        <v>226.28027997800001</v>
      </c>
      <c r="AT50" s="33">
        <v>4490.9734120200001</v>
      </c>
      <c r="AU50" s="33">
        <v>255.955731966</v>
      </c>
      <c r="AV50" s="33">
        <v>213.53220313700001</v>
      </c>
      <c r="AW50" s="33">
        <v>321.03208697700001</v>
      </c>
      <c r="AX50" s="33">
        <v>82.142308688300005</v>
      </c>
      <c r="AY50" s="33">
        <v>8.8021412446399996</v>
      </c>
      <c r="AZ50" s="33">
        <v>0</v>
      </c>
      <c r="BA50" s="33">
        <v>23.857470205599999</v>
      </c>
      <c r="BB50" s="33">
        <v>1551.1485498699999</v>
      </c>
      <c r="BC50" s="33">
        <v>0</v>
      </c>
      <c r="BD50" s="33">
        <v>33709.449517100002</v>
      </c>
      <c r="BE50" s="33">
        <v>6098.5252498199998</v>
      </c>
      <c r="BF50" s="33">
        <v>0</v>
      </c>
      <c r="BG50" s="33">
        <v>249.88300781199999</v>
      </c>
      <c r="BH50" s="33">
        <v>1.2354281176399999</v>
      </c>
      <c r="BI50" s="33">
        <v>2794.6674594599999</v>
      </c>
      <c r="BJ50" s="33">
        <v>5.7398014139400004</v>
      </c>
      <c r="BK50" s="33">
        <v>1.9500812487200001</v>
      </c>
      <c r="BL50" s="33">
        <v>898.22960101700005</v>
      </c>
      <c r="BM50" s="33">
        <v>46.199968284599997</v>
      </c>
      <c r="BN50" s="33">
        <v>3.8527790664500001</v>
      </c>
      <c r="BO50" s="33">
        <v>0.22943009427</v>
      </c>
      <c r="BP50" s="33">
        <v>1515.3927989599999</v>
      </c>
      <c r="BQ50" s="33">
        <v>506.39143713800001</v>
      </c>
      <c r="BR50" s="33">
        <v>42.142879171499999</v>
      </c>
      <c r="BS50" s="33">
        <v>0.43334140345700001</v>
      </c>
      <c r="BT50" s="33">
        <v>219.410897095</v>
      </c>
      <c r="BU50" s="33">
        <v>0.64759609864500001</v>
      </c>
      <c r="BV50" s="33">
        <v>139.16484060900001</v>
      </c>
      <c r="BW50" s="33">
        <v>8.1613241050000003</v>
      </c>
      <c r="BX50" s="33">
        <v>2.2160667872499999</v>
      </c>
      <c r="BY50" s="33">
        <v>864.32232736000003</v>
      </c>
      <c r="BZ50" s="33">
        <v>35.791106653600004</v>
      </c>
      <c r="CA50" s="33">
        <v>171.43820622999999</v>
      </c>
      <c r="CB50" s="33">
        <v>1.4318300096900001</v>
      </c>
      <c r="CC50" s="33">
        <v>226.28025563599999</v>
      </c>
      <c r="CD50" s="33">
        <v>0</v>
      </c>
      <c r="CE50" s="33">
        <v>2.9543480743899999</v>
      </c>
      <c r="CF50" s="33">
        <v>108.48228842899999</v>
      </c>
      <c r="CG50" s="33">
        <v>343.88857404200002</v>
      </c>
      <c r="CH50" s="33">
        <v>639.32508871899995</v>
      </c>
      <c r="CI50" s="33">
        <v>2.5586669602800001</v>
      </c>
      <c r="CJ50" s="33">
        <v>261.81721778799999</v>
      </c>
      <c r="CK50" s="33">
        <v>6011.3081070500002</v>
      </c>
      <c r="CL50" s="33">
        <v>530.13723343300001</v>
      </c>
      <c r="CM50" s="33">
        <f t="shared" si="0"/>
        <v>3957.9904374922503</v>
      </c>
      <c r="CN50" s="33">
        <f t="shared" si="1"/>
        <v>2442.5976385322501</v>
      </c>
    </row>
    <row r="51" spans="1:92" x14ac:dyDescent="0.25">
      <c r="A51" s="35">
        <v>56</v>
      </c>
      <c r="B51" s="35" t="s">
        <v>50</v>
      </c>
      <c r="C51" s="33">
        <v>2.54853840577</v>
      </c>
      <c r="D51" s="33">
        <v>19.9432984269</v>
      </c>
      <c r="E51" s="33">
        <v>17.800945814599999</v>
      </c>
      <c r="F51" s="33">
        <v>6.1292909245900002</v>
      </c>
      <c r="G51" s="33">
        <v>19.492925195600002</v>
      </c>
      <c r="H51" s="33">
        <v>50.021826236499997</v>
      </c>
      <c r="I51" s="33">
        <v>141.06214418600001</v>
      </c>
      <c r="J51" s="33">
        <v>1.95771757262</v>
      </c>
      <c r="K51" s="33">
        <v>123.511633796</v>
      </c>
      <c r="L51" s="33">
        <v>28233.154322400002</v>
      </c>
      <c r="M51" s="33">
        <v>2.20597130197E-2</v>
      </c>
      <c r="N51" s="33">
        <v>1.5068286683100001</v>
      </c>
      <c r="O51" s="33">
        <v>1.65629047535E-3</v>
      </c>
      <c r="P51" s="33">
        <v>2.61183627595</v>
      </c>
      <c r="Q51" s="33">
        <v>4.1407265655399996</v>
      </c>
      <c r="R51" s="33">
        <v>105.69523040200001</v>
      </c>
      <c r="S51" s="33">
        <v>19.310284957099999</v>
      </c>
      <c r="T51" s="33">
        <v>39.588004422600001</v>
      </c>
      <c r="U51" s="33">
        <v>0.60322642574999996</v>
      </c>
      <c r="V51" s="33">
        <v>28.701650633</v>
      </c>
      <c r="W51" s="33">
        <v>8.8418305042000003E-2</v>
      </c>
      <c r="X51" s="33">
        <v>191.74085767299999</v>
      </c>
      <c r="Y51" s="33">
        <v>221.04543258199999</v>
      </c>
      <c r="Z51" s="33">
        <v>17.8009027702</v>
      </c>
      <c r="AA51" s="33">
        <v>2.54853245858</v>
      </c>
      <c r="AB51" s="33">
        <v>18.867754553400001</v>
      </c>
      <c r="AC51" s="33">
        <v>1.9577142646400001</v>
      </c>
      <c r="AD51" s="33">
        <v>28233.140190300001</v>
      </c>
      <c r="AE51" s="33">
        <v>9.3795613344</v>
      </c>
      <c r="AF51" s="33">
        <v>38.737782964899999</v>
      </c>
      <c r="AG51" s="33">
        <v>74.039651249499997</v>
      </c>
      <c r="AH51" s="33">
        <v>4.1487522299800004</v>
      </c>
      <c r="AI51" s="33">
        <v>263.66818183399999</v>
      </c>
      <c r="AJ51" s="33">
        <v>7755.6921152100003</v>
      </c>
      <c r="AK51" s="33">
        <v>1425.2266162400001</v>
      </c>
      <c r="AL51" s="33">
        <v>769.85545773499996</v>
      </c>
      <c r="AM51" s="33">
        <v>211.65411281900001</v>
      </c>
      <c r="AN51" s="33">
        <v>19.870425389899999</v>
      </c>
      <c r="AO51" s="33">
        <v>27.263629862799998</v>
      </c>
      <c r="AP51" s="33">
        <v>0.33568980663999998</v>
      </c>
      <c r="AQ51" s="33">
        <v>129.46831379</v>
      </c>
      <c r="AR51" s="33">
        <v>39.576205123599998</v>
      </c>
      <c r="AS51" s="33">
        <v>41.773228180499999</v>
      </c>
      <c r="AT51" s="33">
        <v>725.79278631900002</v>
      </c>
      <c r="AU51" s="33">
        <v>45.896334605299998</v>
      </c>
      <c r="AV51" s="33">
        <v>38.737883908599997</v>
      </c>
      <c r="AW51" s="33">
        <v>74.039650014499998</v>
      </c>
      <c r="AX51" s="33">
        <v>12.948390787499999</v>
      </c>
      <c r="AY51" s="33">
        <v>1.0478562308399999</v>
      </c>
      <c r="AZ51" s="33">
        <v>0</v>
      </c>
      <c r="BA51" s="33">
        <v>4.2388248061400002</v>
      </c>
      <c r="BB51" s="33">
        <v>263.66771927999997</v>
      </c>
      <c r="BC51" s="33">
        <v>0</v>
      </c>
      <c r="BD51" s="33">
        <v>7755.69112709</v>
      </c>
      <c r="BE51" s="33">
        <v>1425.2249561199999</v>
      </c>
      <c r="BF51" s="33">
        <v>0</v>
      </c>
      <c r="BG51" s="33">
        <v>41.544790344600003</v>
      </c>
      <c r="BH51" s="33">
        <v>0.18939810719799999</v>
      </c>
      <c r="BI51" s="33">
        <v>442.36329835499998</v>
      </c>
      <c r="BJ51" s="33">
        <v>0.83147153064299995</v>
      </c>
      <c r="BK51" s="33">
        <v>0.30750944244099998</v>
      </c>
      <c r="BL51" s="33">
        <v>216.93518758299999</v>
      </c>
      <c r="BM51" s="33">
        <v>6.1953939479800004</v>
      </c>
      <c r="BN51" s="33">
        <v>0.53696117299799995</v>
      </c>
      <c r="BO51" s="33">
        <v>3.6117236472199998E-2</v>
      </c>
      <c r="BP51" s="33">
        <v>218.210688172</v>
      </c>
      <c r="BQ51" s="33">
        <v>73.861126178600003</v>
      </c>
      <c r="BR51" s="33">
        <v>5.5763742151900004</v>
      </c>
      <c r="BS51" s="33">
        <v>5.82704100993E-2</v>
      </c>
      <c r="BT51" s="33">
        <v>30.6961620973</v>
      </c>
      <c r="BU51" s="33">
        <v>0.10533079047</v>
      </c>
      <c r="BV51" s="33">
        <v>22.977650416300001</v>
      </c>
      <c r="BW51" s="33">
        <v>1.3502367800899999</v>
      </c>
      <c r="BX51" s="33">
        <v>0.44282816742800002</v>
      </c>
      <c r="BY51" s="33">
        <v>143.33984632299999</v>
      </c>
      <c r="BZ51" s="33">
        <v>4.8086485699999999</v>
      </c>
      <c r="CA51" s="33">
        <v>41.808552519400003</v>
      </c>
      <c r="CB51" s="33">
        <v>0.19152688706400001</v>
      </c>
      <c r="CC51" s="33">
        <v>41.773309367800003</v>
      </c>
      <c r="CD51" s="33">
        <v>0</v>
      </c>
      <c r="CE51" s="33">
        <v>0.56574661205400001</v>
      </c>
      <c r="CF51" s="33">
        <v>18.068901544799999</v>
      </c>
      <c r="CG51" s="33">
        <v>57.278282134000001</v>
      </c>
      <c r="CH51" s="33">
        <v>96.943311929499998</v>
      </c>
      <c r="CI51" s="33">
        <v>0.490275470692</v>
      </c>
      <c r="CJ51" s="33">
        <v>42.5275672832</v>
      </c>
      <c r="CK51" s="33">
        <v>950.97677077599997</v>
      </c>
      <c r="CL51" s="33">
        <v>81.358224866900002</v>
      </c>
      <c r="CM51" s="33">
        <f t="shared" si="0"/>
        <v>694.59822894342801</v>
      </c>
      <c r="CN51" s="33">
        <f t="shared" si="1"/>
        <v>476.38754077142801</v>
      </c>
    </row>
    <row r="52" spans="1:92" s="35" customFormat="1" x14ac:dyDescent="0.25"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</row>
    <row r="53" spans="1:92" s="35" customFormat="1" x14ac:dyDescent="0.25"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</row>
    <row r="54" spans="1:92" s="35" customFormat="1" x14ac:dyDescent="0.25">
      <c r="B54" s="35" t="s">
        <v>321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</row>
    <row r="55" spans="1:92" s="35" customFormat="1" x14ac:dyDescent="0.25">
      <c r="B55" s="35" t="s">
        <v>1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</row>
    <row r="56" spans="1:92" s="35" customFormat="1" x14ac:dyDescent="0.25">
      <c r="B56" s="35" t="s">
        <v>11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</row>
    <row r="57" spans="1:92" s="35" customFormat="1" x14ac:dyDescent="0.25">
      <c r="B57" s="35" t="s">
        <v>58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</row>
    <row r="58" spans="1:92" s="35" customFormat="1" x14ac:dyDescent="0.25">
      <c r="B58" s="35" t="s">
        <v>75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</row>
    <row r="59" spans="1:92" s="35" customFormat="1" x14ac:dyDescent="0.25">
      <c r="B59" s="35" t="s">
        <v>333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</row>
    <row r="60" spans="1:92" s="35" customFormat="1" x14ac:dyDescent="0.25"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</row>
    <row r="61" spans="1:92" x14ac:dyDescent="0.25"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</row>
    <row r="62" spans="1:92" x14ac:dyDescent="0.25">
      <c r="B62" s="2" t="s">
        <v>56</v>
      </c>
      <c r="C62" s="1">
        <f>SUM(C3:C51)</f>
        <v>597.12333882022403</v>
      </c>
      <c r="D62" s="1">
        <f t="shared" ref="D62:BN62" si="2">SUM(D3:D51)</f>
        <v>5367.073830847281</v>
      </c>
      <c r="E62" s="1">
        <f t="shared" si="2"/>
        <v>4652.8891178987506</v>
      </c>
      <c r="F62" s="1">
        <f t="shared" si="2"/>
        <v>1523.9602149787499</v>
      </c>
      <c r="G62" s="1">
        <f t="shared" si="2"/>
        <v>6382.0553659783809</v>
      </c>
      <c r="H62" s="1">
        <f t="shared" si="2"/>
        <v>20704.739668972503</v>
      </c>
      <c r="I62" s="1">
        <f t="shared" si="2"/>
        <v>59316.713531878377</v>
      </c>
      <c r="J62" s="1">
        <f t="shared" si="2"/>
        <v>679.598214071965</v>
      </c>
      <c r="K62" s="1">
        <f t="shared" si="2"/>
        <v>37412.886114169793</v>
      </c>
      <c r="L62" s="1">
        <f t="shared" si="2"/>
        <v>9082918.3361855</v>
      </c>
      <c r="M62" s="1">
        <f t="shared" si="2"/>
        <v>14.962995400352494</v>
      </c>
      <c r="N62" s="1">
        <f t="shared" si="2"/>
        <v>969.04232433785012</v>
      </c>
      <c r="O62" s="1">
        <f t="shared" si="2"/>
        <v>1.0905248771818501</v>
      </c>
      <c r="P62" s="1">
        <f t="shared" si="2"/>
        <v>1657.5576435095898</v>
      </c>
      <c r="Q62" s="1">
        <f t="shared" si="2"/>
        <v>2641.1347217558805</v>
      </c>
      <c r="R62" s="1">
        <f t="shared" si="2"/>
        <v>28836.374550043602</v>
      </c>
      <c r="S62" s="1">
        <f t="shared" si="2"/>
        <v>5869.8810922753601</v>
      </c>
      <c r="T62" s="1">
        <f t="shared" si="2"/>
        <v>15890.232495841203</v>
      </c>
      <c r="U62" s="1">
        <f t="shared" si="2"/>
        <v>257.532966463739</v>
      </c>
      <c r="V62" s="1">
        <f t="shared" si="2"/>
        <v>11577.981812767604</v>
      </c>
      <c r="W62" s="1">
        <f t="shared" si="2"/>
        <v>35.884414038176395</v>
      </c>
      <c r="X62" s="1">
        <f t="shared" si="2"/>
        <v>76356.395790454</v>
      </c>
      <c r="Y62" s="1">
        <f t="shared" si="2"/>
        <v>88187.997947717042</v>
      </c>
      <c r="Z62" s="1">
        <f t="shared" si="2"/>
        <v>4652.8888321259492</v>
      </c>
      <c r="AA62" s="1">
        <f t="shared" si="2"/>
        <v>597.12331173563484</v>
      </c>
      <c r="AB62" s="1">
        <f t="shared" si="2"/>
        <v>6109.5693303984008</v>
      </c>
      <c r="AC62" s="1">
        <f t="shared" si="2"/>
        <v>679.59814868633305</v>
      </c>
      <c r="AD62" s="1">
        <f t="shared" si="2"/>
        <v>9082918.3944663014</v>
      </c>
      <c r="AE62" s="1">
        <f t="shared" si="2"/>
        <v>3343.21299982237</v>
      </c>
      <c r="AF62" s="1">
        <f t="shared" si="2"/>
        <v>9619.113803317201</v>
      </c>
      <c r="AG62" s="1">
        <f t="shared" si="2"/>
        <v>15340.573614730498</v>
      </c>
      <c r="AH62" s="1">
        <f t="shared" si="2"/>
        <v>1005.3035170617397</v>
      </c>
      <c r="AI62" s="1">
        <f t="shared" si="2"/>
        <v>87336.272745545008</v>
      </c>
      <c r="AJ62" s="1">
        <f t="shared" si="2"/>
        <v>1614672.29987117</v>
      </c>
      <c r="AK62" s="1">
        <f t="shared" si="2"/>
        <v>287558.85096290195</v>
      </c>
      <c r="AL62" s="1">
        <f t="shared" si="2"/>
        <v>226794.79111430002</v>
      </c>
      <c r="AM62" s="1">
        <f t="shared" si="2"/>
        <v>38637.288110130205</v>
      </c>
      <c r="AN62" s="1">
        <f t="shared" si="2"/>
        <v>4424.1831481594018</v>
      </c>
      <c r="AO62" s="1">
        <f t="shared" si="2"/>
        <v>6633.692464453402</v>
      </c>
      <c r="AP62" s="1">
        <f t="shared" si="2"/>
        <v>68.883038252568994</v>
      </c>
      <c r="AQ62" s="1">
        <f t="shared" si="2"/>
        <v>31275.086183612289</v>
      </c>
      <c r="AR62" s="1">
        <f t="shared" si="2"/>
        <v>6951.8731647392005</v>
      </c>
      <c r="AS62" s="1">
        <f t="shared" si="2"/>
        <v>12065.242696006399</v>
      </c>
      <c r="AT62" s="1">
        <f t="shared" si="2"/>
        <v>214997.72490439299</v>
      </c>
      <c r="AU62" s="1">
        <f t="shared" si="2"/>
        <v>11510.818634064601</v>
      </c>
      <c r="AV62" s="1">
        <f t="shared" si="2"/>
        <v>9619.1126000960976</v>
      </c>
      <c r="AW62" s="1">
        <f t="shared" si="2"/>
        <v>15340.574100788395</v>
      </c>
      <c r="AX62" s="1">
        <f t="shared" si="2"/>
        <v>4280.1491805319192</v>
      </c>
      <c r="AY62" s="1">
        <f t="shared" si="2"/>
        <v>328.68368712961598</v>
      </c>
      <c r="AZ62" s="1">
        <f t="shared" si="2"/>
        <v>0</v>
      </c>
      <c r="BA62" s="1">
        <f t="shared" si="2"/>
        <v>1042.2776284219601</v>
      </c>
      <c r="BB62" s="1">
        <f t="shared" si="2"/>
        <v>87336.28959779501</v>
      </c>
      <c r="BC62" s="1">
        <f t="shared" si="2"/>
        <v>0</v>
      </c>
      <c r="BD62" s="1">
        <f t="shared" si="2"/>
        <v>1614672.2782862599</v>
      </c>
      <c r="BE62" s="1">
        <f t="shared" si="2"/>
        <v>287558.83279155701</v>
      </c>
      <c r="BF62" s="1">
        <f t="shared" si="2"/>
        <v>0</v>
      </c>
      <c r="BG62" s="1">
        <f t="shared" si="2"/>
        <v>11902.834182776302</v>
      </c>
      <c r="BH62" s="1">
        <f t="shared" si="2"/>
        <v>57.537324077154885</v>
      </c>
      <c r="BI62" s="1">
        <f t="shared" si="2"/>
        <v>143596.04075958804</v>
      </c>
      <c r="BJ62" s="1">
        <f t="shared" si="2"/>
        <v>288.39762528697992</v>
      </c>
      <c r="BK62" s="1">
        <f t="shared" si="2"/>
        <v>98.394538446131008</v>
      </c>
      <c r="BL62" s="1">
        <f t="shared" si="2"/>
        <v>40460.323964968513</v>
      </c>
      <c r="BM62" s="1">
        <f t="shared" si="2"/>
        <v>2495.2945545995194</v>
      </c>
      <c r="BN62" s="1">
        <f t="shared" si="2"/>
        <v>209.88047219798904</v>
      </c>
      <c r="BO62" s="1">
        <f t="shared" ref="BO62:CL62" si="3">SUM(BO3:BO51)</f>
        <v>10.903566556600303</v>
      </c>
      <c r="BP62" s="1">
        <f t="shared" si="3"/>
        <v>82451.507694569998</v>
      </c>
      <c r="BQ62" s="1">
        <f t="shared" si="3"/>
        <v>25466.165078145092</v>
      </c>
      <c r="BR62" s="1">
        <f t="shared" si="3"/>
        <v>2300.3625801767498</v>
      </c>
      <c r="BS62" s="1">
        <f t="shared" si="3"/>
        <v>23.407782612314307</v>
      </c>
      <c r="BT62" s="1">
        <f t="shared" si="3"/>
        <v>11397.004398596599</v>
      </c>
      <c r="BU62" s="1">
        <f t="shared" si="3"/>
        <v>28.046461697747993</v>
      </c>
      <c r="BV62" s="1">
        <f t="shared" si="3"/>
        <v>6221.8471532479707</v>
      </c>
      <c r="BW62" s="1">
        <f t="shared" si="3"/>
        <v>332.85391181539103</v>
      </c>
      <c r="BX62" s="1">
        <f t="shared" si="3"/>
        <v>110.756001078248</v>
      </c>
      <c r="BY62" s="1">
        <f t="shared" si="3"/>
        <v>36239.474897966196</v>
      </c>
      <c r="BZ62" s="1">
        <f t="shared" si="3"/>
        <v>1924.3966962299394</v>
      </c>
      <c r="CA62" s="1">
        <f t="shared" si="3"/>
        <v>7824.7280227978781</v>
      </c>
      <c r="CB62" s="1">
        <f t="shared" si="3"/>
        <v>77.827547326327021</v>
      </c>
      <c r="CC62" s="1">
        <f t="shared" si="3"/>
        <v>12065.242535801597</v>
      </c>
      <c r="CD62" s="1">
        <f t="shared" si="3"/>
        <v>0</v>
      </c>
      <c r="CE62" s="1">
        <f t="shared" si="3"/>
        <v>130.24351906194602</v>
      </c>
      <c r="CF62" s="1">
        <f t="shared" si="3"/>
        <v>5830.3074125349012</v>
      </c>
      <c r="CG62" s="1">
        <f t="shared" si="3"/>
        <v>18710.6422476482</v>
      </c>
      <c r="CH62" s="1">
        <f t="shared" si="3"/>
        <v>34088.535312016698</v>
      </c>
      <c r="CI62" s="1">
        <f t="shared" si="3"/>
        <v>112.49070417004201</v>
      </c>
      <c r="CJ62" s="1">
        <f t="shared" si="3"/>
        <v>12663.371236597104</v>
      </c>
      <c r="CK62" s="1">
        <f t="shared" si="3"/>
        <v>305826.65624023898</v>
      </c>
      <c r="CL62" s="1">
        <f t="shared" si="3"/>
        <v>27851.218877205301</v>
      </c>
    </row>
    <row r="63" spans="1:92" x14ac:dyDescent="0.25">
      <c r="B63" s="35" t="s">
        <v>336</v>
      </c>
      <c r="C63" s="33">
        <f>+C3+C5+C8+C9+C11+C12+C14+C15+C16+C17+C18+C19+C20+C21+C22+C23+C24+C25+C26+C28+C30+C31+C33+C34+C35+C36+C37+C39+C40+C41+C42+C43+C44+C46+C47+C49+C50</f>
        <v>477.40434598097994</v>
      </c>
      <c r="D63" s="33">
        <f t="shared" ref="D63:BO63" si="4">+D3+D5+D8+D9+D11+D12+D14+D15+D16+D17+D18+D19+D20+D21+D22+D23+D24+D25+D26+D28+D30+D31+D33+D34+D35+D36+D37+D39+D40+D41+D42+D43+D44+D46+D47+D49+D50</f>
        <v>4319.8931626997619</v>
      </c>
      <c r="E63" s="33">
        <f t="shared" si="4"/>
        <v>3756.1172148914584</v>
      </c>
      <c r="F63" s="33">
        <f t="shared" si="4"/>
        <v>1228.89539045181</v>
      </c>
      <c r="G63" s="33">
        <f t="shared" si="4"/>
        <v>5139.7532523400014</v>
      </c>
      <c r="H63" s="33">
        <f t="shared" si="4"/>
        <v>15373.611262221599</v>
      </c>
      <c r="I63" s="33">
        <f t="shared" si="4"/>
        <v>43034.142948250395</v>
      </c>
      <c r="J63" s="33">
        <f t="shared" si="4"/>
        <v>564.97583783547384</v>
      </c>
      <c r="K63" s="33">
        <f t="shared" si="4"/>
        <v>30277.166397800996</v>
      </c>
      <c r="L63" s="33">
        <f t="shared" si="4"/>
        <v>7521334.7997243004</v>
      </c>
      <c r="M63" s="33">
        <f t="shared" si="4"/>
        <v>11.927984258616295</v>
      </c>
      <c r="N63" s="33">
        <f t="shared" si="4"/>
        <v>765.38881740276997</v>
      </c>
      <c r="O63" s="33">
        <f t="shared" si="4"/>
        <v>0.86637804051706002</v>
      </c>
      <c r="P63" s="33">
        <f t="shared" si="4"/>
        <v>1303.8776771771002</v>
      </c>
      <c r="Q63" s="33">
        <f t="shared" si="4"/>
        <v>2080.76721417011</v>
      </c>
      <c r="R63" s="33">
        <f t="shared" si="4"/>
        <v>23320.826433291499</v>
      </c>
      <c r="S63" s="33">
        <f t="shared" si="4"/>
        <v>4750.9187284954714</v>
      </c>
      <c r="T63" s="33">
        <f t="shared" si="4"/>
        <v>12438.168086473601</v>
      </c>
      <c r="U63" s="33">
        <f t="shared" si="4"/>
        <v>200.94201399133695</v>
      </c>
      <c r="V63" s="33">
        <f t="shared" si="4"/>
        <v>8996.7380039584987</v>
      </c>
      <c r="W63" s="33">
        <f t="shared" si="4"/>
        <v>27.924401688272404</v>
      </c>
      <c r="X63" s="33">
        <f t="shared" si="4"/>
        <v>59094.192143509994</v>
      </c>
      <c r="Y63" s="33">
        <f t="shared" si="4"/>
        <v>68287.968674817021</v>
      </c>
      <c r="Z63" s="33">
        <f t="shared" si="4"/>
        <v>3756.1171639610498</v>
      </c>
      <c r="AA63" s="33">
        <f t="shared" si="4"/>
        <v>477.40434367599505</v>
      </c>
      <c r="AB63" s="33">
        <f t="shared" si="4"/>
        <v>4926.889883547</v>
      </c>
      <c r="AC63" s="33">
        <f t="shared" si="4"/>
        <v>564.97585849117297</v>
      </c>
      <c r="AD63" s="33">
        <f t="shared" si="4"/>
        <v>7521334.813004503</v>
      </c>
      <c r="AE63" s="33">
        <f t="shared" si="4"/>
        <v>2676.0417712875706</v>
      </c>
      <c r="AF63" s="33">
        <f t="shared" si="4"/>
        <v>7756.7162238153978</v>
      </c>
      <c r="AG63" s="33">
        <f t="shared" si="4"/>
        <v>11960.443540977898</v>
      </c>
      <c r="AH63" s="33">
        <f t="shared" si="4"/>
        <v>800.27511514227001</v>
      </c>
      <c r="AI63" s="33">
        <f t="shared" si="4"/>
        <v>64248.98521785999</v>
      </c>
      <c r="AJ63" s="33">
        <f t="shared" si="4"/>
        <v>1257787.7941814901</v>
      </c>
      <c r="AK63" s="33">
        <f t="shared" si="4"/>
        <v>225307.22229398193</v>
      </c>
      <c r="AL63" s="33">
        <f t="shared" si="4"/>
        <v>183370.47141705302</v>
      </c>
      <c r="AM63" s="33">
        <f t="shared" si="4"/>
        <v>31122.724661918193</v>
      </c>
      <c r="AN63" s="33">
        <f t="shared" si="4"/>
        <v>3350.6854532310003</v>
      </c>
      <c r="AO63" s="33">
        <f t="shared" si="4"/>
        <v>5128.2273833357003</v>
      </c>
      <c r="AP63" s="33">
        <f t="shared" si="4"/>
        <v>55.181106860835996</v>
      </c>
      <c r="AQ63" s="33">
        <f t="shared" si="4"/>
        <v>24175.040520301296</v>
      </c>
      <c r="AR63" s="33">
        <f t="shared" si="4"/>
        <v>5693.7364833218016</v>
      </c>
      <c r="AS63" s="33">
        <f t="shared" si="4"/>
        <v>8695.8556324178026</v>
      </c>
      <c r="AT63" s="33">
        <f t="shared" si="4"/>
        <v>173600.42052004093</v>
      </c>
      <c r="AU63" s="33">
        <f t="shared" si="4"/>
        <v>9283.8707297831006</v>
      </c>
      <c r="AV63" s="33">
        <f t="shared" si="4"/>
        <v>7756.7137678527006</v>
      </c>
      <c r="AW63" s="33">
        <f t="shared" si="4"/>
        <v>11960.443929392197</v>
      </c>
      <c r="AX63" s="33">
        <f t="shared" si="4"/>
        <v>3412.3910240781493</v>
      </c>
      <c r="AY63" s="33">
        <f t="shared" si="4"/>
        <v>269.54616626401599</v>
      </c>
      <c r="AZ63" s="33">
        <f t="shared" si="4"/>
        <v>0</v>
      </c>
      <c r="BA63" s="33">
        <f t="shared" si="4"/>
        <v>829.06520456516012</v>
      </c>
      <c r="BB63" s="33">
        <f t="shared" si="4"/>
        <v>64249.008307201999</v>
      </c>
      <c r="BC63" s="33">
        <f t="shared" si="4"/>
        <v>0</v>
      </c>
      <c r="BD63" s="33">
        <f t="shared" si="4"/>
        <v>1257787.7787806699</v>
      </c>
      <c r="BE63" s="33">
        <f t="shared" si="4"/>
        <v>225307.21907457997</v>
      </c>
      <c r="BF63" s="33">
        <f t="shared" si="4"/>
        <v>0</v>
      </c>
      <c r="BG63" s="33">
        <f t="shared" si="4"/>
        <v>9611.2237249628979</v>
      </c>
      <c r="BH63" s="33">
        <f t="shared" si="4"/>
        <v>43.318373219415982</v>
      </c>
      <c r="BI63" s="33">
        <f t="shared" si="4"/>
        <v>114282.86371477001</v>
      </c>
      <c r="BJ63" s="33">
        <f t="shared" si="4"/>
        <v>216.53217038624896</v>
      </c>
      <c r="BK63" s="33">
        <f t="shared" si="4"/>
        <v>74.753692238412015</v>
      </c>
      <c r="BL63" s="33">
        <f t="shared" si="4"/>
        <v>32503.570379859597</v>
      </c>
      <c r="BM63" s="33">
        <f t="shared" si="4"/>
        <v>1855.3945038979</v>
      </c>
      <c r="BN63" s="33">
        <f t="shared" si="4"/>
        <v>156.76774977084006</v>
      </c>
      <c r="BO63" s="33">
        <f t="shared" si="4"/>
        <v>8.2881790813611005</v>
      </c>
      <c r="BP63" s="33">
        <f t="shared" ref="BP63:CN63" si="5">+BP3+BP5+BP8+BP9+BP11+BP12+BP14+BP15+BP16+BP17+BP18+BP19+BP20+BP21+BP22+BP23+BP24+BP25+BP26+BP28+BP30+BP31+BP33+BP34+BP35+BP36+BP37+BP39+BP40+BP41+BP42+BP43+BP44+BP46+BP47+BP49+BP50</f>
        <v>60395.898136661017</v>
      </c>
      <c r="BQ63" s="33">
        <f t="shared" si="5"/>
        <v>19145.7616130899</v>
      </c>
      <c r="BR63" s="33">
        <f t="shared" si="5"/>
        <v>1708.2984196622101</v>
      </c>
      <c r="BS63" s="33">
        <f t="shared" si="5"/>
        <v>17.407072345628393</v>
      </c>
      <c r="BT63" s="33">
        <f t="shared" si="5"/>
        <v>8508.5295037630985</v>
      </c>
      <c r="BU63" s="33">
        <f t="shared" si="5"/>
        <v>21.306136140177095</v>
      </c>
      <c r="BV63" s="33">
        <f t="shared" si="5"/>
        <v>4792.7261329102994</v>
      </c>
      <c r="BW63" s="33">
        <f t="shared" si="5"/>
        <v>253.61172061551096</v>
      </c>
      <c r="BX63" s="33">
        <f t="shared" si="5"/>
        <v>86.457935638315988</v>
      </c>
      <c r="BY63" s="33">
        <f t="shared" si="5"/>
        <v>27919.477504327206</v>
      </c>
      <c r="BZ63" s="33">
        <f t="shared" si="5"/>
        <v>1430.9625481395299</v>
      </c>
      <c r="CA63" s="33">
        <f t="shared" si="5"/>
        <v>6345.6935344777985</v>
      </c>
      <c r="CB63" s="33">
        <f t="shared" si="5"/>
        <v>57.860199725638999</v>
      </c>
      <c r="CC63" s="33">
        <f t="shared" si="5"/>
        <v>8695.8563956627004</v>
      </c>
      <c r="CD63" s="33">
        <f t="shared" si="5"/>
        <v>0</v>
      </c>
      <c r="CE63" s="33">
        <f t="shared" si="5"/>
        <v>104.99243598638101</v>
      </c>
      <c r="CF63" s="33">
        <f t="shared" si="5"/>
        <v>4452.7378064740005</v>
      </c>
      <c r="CG63" s="33">
        <f t="shared" si="5"/>
        <v>14011.091298763502</v>
      </c>
      <c r="CH63" s="33">
        <f t="shared" si="5"/>
        <v>27057.395502898999</v>
      </c>
      <c r="CI63" s="33">
        <f t="shared" si="5"/>
        <v>90.694646054941984</v>
      </c>
      <c r="CJ63" s="33">
        <f t="shared" si="5"/>
        <v>10184.094943996401</v>
      </c>
      <c r="CK63" s="33">
        <f t="shared" si="5"/>
        <v>243969.04643832796</v>
      </c>
      <c r="CL63" s="33">
        <f t="shared" si="5"/>
        <v>22235.8590593115</v>
      </c>
      <c r="CM63" s="33">
        <f t="shared" si="5"/>
        <v>146396.85910405387</v>
      </c>
      <c r="CN63" s="33">
        <f t="shared" si="5"/>
        <v>86000.960967392835</v>
      </c>
    </row>
    <row r="65" spans="6:57" x14ac:dyDescent="0.25">
      <c r="F65" s="33"/>
      <c r="BD65" s="33"/>
      <c r="BE65" s="33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3"/>
  <sheetViews>
    <sheetView zoomScale="85" zoomScaleNormal="85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C2" sqref="C2"/>
    </sheetView>
  </sheetViews>
  <sheetFormatPr defaultRowHeight="15" x14ac:dyDescent="0.25"/>
  <cols>
    <col min="1" max="1" width="4.85546875" style="35" bestFit="1" customWidth="1"/>
    <col min="2" max="2" width="18.7109375" bestFit="1" customWidth="1"/>
    <col min="3" max="3" width="6.140625" customWidth="1"/>
    <col min="4" max="4" width="5.5703125" bestFit="1" customWidth="1"/>
    <col min="5" max="5" width="9" bestFit="1" customWidth="1"/>
    <col min="6" max="7" width="4.5703125" bestFit="1" customWidth="1"/>
    <col min="8" max="8" width="5.7109375" bestFit="1" customWidth="1"/>
    <col min="9" max="9" width="6.7109375" bestFit="1" customWidth="1"/>
    <col min="10" max="10" width="14.5703125" bestFit="1" customWidth="1"/>
    <col min="11" max="11" width="11.140625" bestFit="1" customWidth="1"/>
    <col min="12" max="12" width="14" bestFit="1" customWidth="1"/>
    <col min="13" max="13" width="18.42578125" bestFit="1" customWidth="1"/>
    <col min="14" max="14" width="14.7109375" bestFit="1" customWidth="1"/>
    <col min="15" max="15" width="6.42578125" bestFit="1" customWidth="1"/>
    <col min="16" max="16" width="5.7109375" bestFit="1" customWidth="1"/>
    <col min="17" max="17" width="5.140625" bestFit="1" customWidth="1"/>
    <col min="18" max="18" width="6.5703125" bestFit="1" customWidth="1"/>
    <col min="19" max="19" width="14.140625" bestFit="1" customWidth="1"/>
    <col min="20" max="20" width="6" bestFit="1" customWidth="1"/>
    <col min="21" max="21" width="4.28515625" bestFit="1" customWidth="1"/>
    <col min="22" max="22" width="7.7109375" bestFit="1" customWidth="1"/>
    <col min="23" max="23" width="5.28515625" bestFit="1" customWidth="1"/>
    <col min="24" max="24" width="6.7109375" bestFit="1" customWidth="1"/>
    <col min="25" max="25" width="4.85546875" bestFit="1" customWidth="1"/>
    <col min="26" max="26" width="5.7109375" bestFit="1" customWidth="1"/>
    <col min="27" max="27" width="9.140625" bestFit="1" customWidth="1"/>
    <col min="28" max="28" width="6.7109375" bestFit="1" customWidth="1"/>
  </cols>
  <sheetData>
    <row r="1" spans="1:28" x14ac:dyDescent="0.25">
      <c r="C1" s="35" t="s">
        <v>435</v>
      </c>
    </row>
    <row r="2" spans="1:28" x14ac:dyDescent="0.25">
      <c r="A2" s="35" t="s">
        <v>318</v>
      </c>
      <c r="B2" s="24" t="s">
        <v>178</v>
      </c>
      <c r="C2" t="s">
        <v>131</v>
      </c>
      <c r="D2" t="s">
        <v>133</v>
      </c>
      <c r="E2" t="s">
        <v>64</v>
      </c>
      <c r="F2" t="s">
        <v>134</v>
      </c>
      <c r="G2" t="s">
        <v>136</v>
      </c>
      <c r="H2" t="s">
        <v>137</v>
      </c>
      <c r="I2" t="s">
        <v>138</v>
      </c>
      <c r="J2" t="s">
        <v>188</v>
      </c>
      <c r="K2" t="s">
        <v>189</v>
      </c>
      <c r="L2" t="s">
        <v>190</v>
      </c>
      <c r="M2" t="s">
        <v>191</v>
      </c>
      <c r="N2" t="s">
        <v>192</v>
      </c>
      <c r="O2" t="s">
        <v>139</v>
      </c>
      <c r="P2" t="s">
        <v>142</v>
      </c>
      <c r="Q2" t="s">
        <v>143</v>
      </c>
      <c r="R2" t="s">
        <v>144</v>
      </c>
      <c r="S2" t="s">
        <v>214</v>
      </c>
      <c r="T2" t="s">
        <v>147</v>
      </c>
      <c r="U2" t="s">
        <v>148</v>
      </c>
      <c r="V2" t="s">
        <v>150</v>
      </c>
      <c r="W2" t="s">
        <v>171</v>
      </c>
      <c r="X2" t="s">
        <v>172</v>
      </c>
      <c r="Y2" t="s">
        <v>173</v>
      </c>
      <c r="Z2" t="s">
        <v>174</v>
      </c>
      <c r="AA2" t="s">
        <v>175</v>
      </c>
      <c r="AB2" t="s">
        <v>176</v>
      </c>
    </row>
    <row r="3" spans="1:28" x14ac:dyDescent="0.25">
      <c r="A3" s="35">
        <v>1</v>
      </c>
      <c r="B3" t="s">
        <v>0</v>
      </c>
      <c r="C3" s="33">
        <v>31.001862294199999</v>
      </c>
      <c r="D3" s="33">
        <v>1.3246550049400001</v>
      </c>
      <c r="E3" s="33">
        <v>22.5155490681</v>
      </c>
      <c r="F3" s="33">
        <v>0.31952733096899999</v>
      </c>
      <c r="G3" s="33">
        <v>0</v>
      </c>
      <c r="H3" s="33">
        <v>0</v>
      </c>
      <c r="I3" s="33">
        <v>990.64618915699998</v>
      </c>
      <c r="J3" s="33">
        <v>22.515555908900001</v>
      </c>
      <c r="K3" s="33">
        <v>990.64682086000005</v>
      </c>
      <c r="L3" s="33">
        <v>3.0757384304399999</v>
      </c>
      <c r="M3" s="33">
        <v>6676.1814585000002</v>
      </c>
      <c r="N3" s="33">
        <v>7689.3495663000003</v>
      </c>
      <c r="O3" s="33">
        <v>7.9372572518800002</v>
      </c>
      <c r="P3" s="33">
        <v>111.207148426</v>
      </c>
      <c r="Q3" s="33">
        <v>0.11610864420399999</v>
      </c>
      <c r="R3" s="33">
        <v>0</v>
      </c>
      <c r="S3" s="33">
        <v>3.0757366229600001</v>
      </c>
      <c r="T3" s="33">
        <v>0</v>
      </c>
      <c r="U3" s="33">
        <v>8.9735098426400004</v>
      </c>
      <c r="V3" s="33">
        <v>4488.1154441199997</v>
      </c>
      <c r="W3" s="33">
        <v>5.2973362659799999E-3</v>
      </c>
      <c r="X3" s="33">
        <v>1270.56123136</v>
      </c>
      <c r="Y3" s="33">
        <v>0</v>
      </c>
      <c r="Z3" s="33">
        <v>91.882402881499999</v>
      </c>
      <c r="AA3" s="33">
        <v>7689.3417310699997</v>
      </c>
      <c r="AB3" s="33">
        <v>687.83550980899997</v>
      </c>
    </row>
    <row r="4" spans="1:28" x14ac:dyDescent="0.25">
      <c r="A4" s="35">
        <v>4</v>
      </c>
      <c r="B4" t="s">
        <v>2</v>
      </c>
      <c r="C4" s="33">
        <v>72.2729106914</v>
      </c>
      <c r="D4" s="33">
        <v>3.0878259825500001</v>
      </c>
      <c r="E4" s="33">
        <v>55.8787270256</v>
      </c>
      <c r="F4" s="33">
        <v>0.74508300458999999</v>
      </c>
      <c r="G4" s="33">
        <v>0</v>
      </c>
      <c r="H4" s="33">
        <v>0</v>
      </c>
      <c r="I4" s="33">
        <v>2323.1769330699999</v>
      </c>
      <c r="J4" s="33">
        <v>55.878659698299998</v>
      </c>
      <c r="K4" s="33">
        <v>2323.1759936799999</v>
      </c>
      <c r="L4" s="33">
        <v>7.1787679192900002</v>
      </c>
      <c r="M4" s="33">
        <v>15567.709425200001</v>
      </c>
      <c r="N4" s="33">
        <v>17946.767454500001</v>
      </c>
      <c r="O4" s="33">
        <v>18.5048909653</v>
      </c>
      <c r="P4" s="33">
        <v>259.23548058400002</v>
      </c>
      <c r="Q4" s="33">
        <v>0.27063612087700001</v>
      </c>
      <c r="R4" s="33">
        <v>0</v>
      </c>
      <c r="S4" s="33">
        <v>7.1787027487100001</v>
      </c>
      <c r="T4" s="33">
        <v>0</v>
      </c>
      <c r="U4" s="33">
        <v>20.912178860400001</v>
      </c>
      <c r="V4" s="33">
        <v>10465.4152679</v>
      </c>
      <c r="W4" s="33">
        <v>1.23524755104E-2</v>
      </c>
      <c r="X4" s="33">
        <v>2964.0651765799998</v>
      </c>
      <c r="Y4" s="33">
        <v>0</v>
      </c>
      <c r="Z4" s="33">
        <v>217.48540700500001</v>
      </c>
      <c r="AA4" s="33">
        <v>17946.759067499999</v>
      </c>
      <c r="AB4" s="33">
        <v>1602.90064951</v>
      </c>
    </row>
    <row r="5" spans="1:28" x14ac:dyDescent="0.25">
      <c r="A5" s="35">
        <v>5</v>
      </c>
      <c r="B5" t="s">
        <v>3</v>
      </c>
      <c r="C5" s="33">
        <v>15.3319771031</v>
      </c>
      <c r="D5" s="33">
        <v>0.65462957105999997</v>
      </c>
      <c r="E5" s="33">
        <v>12.3341389698</v>
      </c>
      <c r="F5" s="33">
        <v>0.15835610375100001</v>
      </c>
      <c r="G5" s="33">
        <v>0</v>
      </c>
      <c r="H5" s="33">
        <v>0</v>
      </c>
      <c r="I5" s="33">
        <v>514.17592793699998</v>
      </c>
      <c r="J5" s="33">
        <v>12.334134669799999</v>
      </c>
      <c r="K5" s="33">
        <v>514.17668367600004</v>
      </c>
      <c r="L5" s="33">
        <v>1.5340744148200001</v>
      </c>
      <c r="M5" s="33">
        <v>3308.67937041</v>
      </c>
      <c r="N5" s="33">
        <v>3835.1889677499998</v>
      </c>
      <c r="O5" s="33">
        <v>3.92753181512</v>
      </c>
      <c r="P5" s="33">
        <v>54.969753779100003</v>
      </c>
      <c r="Q5" s="33">
        <v>5.73471007563E-2</v>
      </c>
      <c r="R5" s="33">
        <v>0</v>
      </c>
      <c r="S5" s="33">
        <v>1.53407613735</v>
      </c>
      <c r="T5" s="33">
        <v>0</v>
      </c>
      <c r="U5" s="33">
        <v>4.4248468727399999</v>
      </c>
      <c r="V5" s="33">
        <v>2223.36028829</v>
      </c>
      <c r="W5" s="33">
        <v>2.6253320576E-3</v>
      </c>
      <c r="X5" s="33">
        <v>632.07271556000001</v>
      </c>
      <c r="Y5" s="33">
        <v>0</v>
      </c>
      <c r="Z5" s="33">
        <v>47.264453360300003</v>
      </c>
      <c r="AA5" s="33">
        <v>3835.1903821400001</v>
      </c>
      <c r="AB5" s="33">
        <v>339.07420252100002</v>
      </c>
    </row>
    <row r="6" spans="1:28" x14ac:dyDescent="0.25">
      <c r="A6" s="35">
        <v>6</v>
      </c>
      <c r="B6" t="s">
        <v>4</v>
      </c>
      <c r="C6" s="33">
        <v>128.17411737899999</v>
      </c>
      <c r="D6" s="33">
        <v>5.4762401135600003</v>
      </c>
      <c r="E6" s="33">
        <v>90.318022506299997</v>
      </c>
      <c r="F6" s="33">
        <v>1.32134171753</v>
      </c>
      <c r="G6" s="33">
        <v>0</v>
      </c>
      <c r="H6" s="33">
        <v>0</v>
      </c>
      <c r="I6" s="33">
        <v>4115.7587000800004</v>
      </c>
      <c r="J6" s="33">
        <v>90.317868249399993</v>
      </c>
      <c r="K6" s="33">
        <v>4115.7616026799997</v>
      </c>
      <c r="L6" s="33">
        <v>12.7256611837</v>
      </c>
      <c r="M6" s="33">
        <v>27608.033783800001</v>
      </c>
      <c r="N6" s="33">
        <v>31814.097993300002</v>
      </c>
      <c r="O6" s="33">
        <v>32.817665299300003</v>
      </c>
      <c r="P6" s="33">
        <v>459.75094110399999</v>
      </c>
      <c r="Q6" s="33">
        <v>0.47997544918700003</v>
      </c>
      <c r="R6" s="33">
        <v>0</v>
      </c>
      <c r="S6" s="33">
        <v>12.725638894199999</v>
      </c>
      <c r="T6" s="33">
        <v>0</v>
      </c>
      <c r="U6" s="33">
        <v>37.088868293099999</v>
      </c>
      <c r="V6" s="33">
        <v>18558.250794299998</v>
      </c>
      <c r="W6" s="33">
        <v>2.1906088347700001E-2</v>
      </c>
      <c r="X6" s="33">
        <v>5256.2175890099998</v>
      </c>
      <c r="Y6" s="33">
        <v>0</v>
      </c>
      <c r="Z6" s="33">
        <v>378.281799433</v>
      </c>
      <c r="AA6" s="33">
        <v>31814.099657700001</v>
      </c>
      <c r="AB6" s="33">
        <v>2842.84262979</v>
      </c>
    </row>
    <row r="7" spans="1:28" x14ac:dyDescent="0.25">
      <c r="A7" s="35">
        <v>8</v>
      </c>
      <c r="B7" t="s">
        <v>5</v>
      </c>
      <c r="C7" s="33">
        <v>33.738804184899998</v>
      </c>
      <c r="D7" s="33">
        <v>1.4413941918299999</v>
      </c>
      <c r="E7" s="33">
        <v>27.376608019599999</v>
      </c>
      <c r="F7" s="33">
        <v>0.34787942376300002</v>
      </c>
      <c r="G7" s="33">
        <v>0</v>
      </c>
      <c r="H7" s="33">
        <v>0</v>
      </c>
      <c r="I7" s="33">
        <v>1088.7031895099999</v>
      </c>
      <c r="J7" s="33">
        <v>27.3766047427</v>
      </c>
      <c r="K7" s="33">
        <v>1088.70390028</v>
      </c>
      <c r="L7" s="33">
        <v>3.3538647234600001</v>
      </c>
      <c r="M7" s="33">
        <v>7268.5663845700001</v>
      </c>
      <c r="N7" s="33">
        <v>8384.6477531700002</v>
      </c>
      <c r="O7" s="33">
        <v>8.6389090978700001</v>
      </c>
      <c r="P7" s="33">
        <v>121.01293731299999</v>
      </c>
      <c r="Q7" s="33">
        <v>0.126327156755</v>
      </c>
      <c r="R7" s="33">
        <v>0</v>
      </c>
      <c r="S7" s="33">
        <v>3.3538590697599999</v>
      </c>
      <c r="T7" s="33">
        <v>0</v>
      </c>
      <c r="U7" s="33">
        <v>9.7601376128999995</v>
      </c>
      <c r="V7" s="33">
        <v>4886.34541395</v>
      </c>
      <c r="W7" s="33">
        <v>5.76737605777E-3</v>
      </c>
      <c r="X7" s="33">
        <v>1384.32563024</v>
      </c>
      <c r="Y7" s="33">
        <v>0</v>
      </c>
      <c r="Z7" s="33">
        <v>102.74245175900001</v>
      </c>
      <c r="AA7" s="33">
        <v>8384.6478341700004</v>
      </c>
      <c r="AB7" s="33">
        <v>748.08970272900001</v>
      </c>
    </row>
    <row r="8" spans="1:28" x14ac:dyDescent="0.25">
      <c r="A8" s="35">
        <v>9</v>
      </c>
      <c r="B8" t="s">
        <v>6</v>
      </c>
      <c r="C8" s="33">
        <v>7.3736325208500002</v>
      </c>
      <c r="D8" s="33">
        <v>0.31506235332999999</v>
      </c>
      <c r="E8" s="33">
        <v>6.0970689461300003</v>
      </c>
      <c r="F8" s="33">
        <v>7.5997943343199995E-2</v>
      </c>
      <c r="G8" s="33">
        <v>0</v>
      </c>
      <c r="H8" s="33">
        <v>0</v>
      </c>
      <c r="I8" s="33">
        <v>235.72978951299999</v>
      </c>
      <c r="J8" s="33">
        <v>6.0970895435000001</v>
      </c>
      <c r="K8" s="33">
        <v>235.72971042</v>
      </c>
      <c r="L8" s="33">
        <v>0.73188765040000003</v>
      </c>
      <c r="M8" s="33">
        <v>1587.8982384000001</v>
      </c>
      <c r="N8" s="33">
        <v>1829.7211291000001</v>
      </c>
      <c r="O8" s="33">
        <v>1.8878358685500001</v>
      </c>
      <c r="P8" s="33">
        <v>26.450041386599999</v>
      </c>
      <c r="Q8" s="33">
        <v>2.7615833838900001E-2</v>
      </c>
      <c r="R8" s="33">
        <v>0</v>
      </c>
      <c r="S8" s="33">
        <v>0.73188872560100005</v>
      </c>
      <c r="T8" s="33">
        <v>0</v>
      </c>
      <c r="U8" s="33">
        <v>2.13430282213</v>
      </c>
      <c r="V8" s="33">
        <v>1067.59885332</v>
      </c>
      <c r="W8" s="33">
        <v>1.25994732114E-3</v>
      </c>
      <c r="X8" s="33">
        <v>302.19641549900001</v>
      </c>
      <c r="Y8" s="33">
        <v>0</v>
      </c>
      <c r="Z8" s="33">
        <v>22.471947700099999</v>
      </c>
      <c r="AA8" s="33">
        <v>1829.7217336599999</v>
      </c>
      <c r="AB8" s="33">
        <v>163.59811209</v>
      </c>
    </row>
    <row r="9" spans="1:28" x14ac:dyDescent="0.25">
      <c r="A9" s="35">
        <v>10</v>
      </c>
      <c r="B9" t="s">
        <v>7</v>
      </c>
      <c r="C9" s="33">
        <v>3.5864876697299999</v>
      </c>
      <c r="D9" s="33">
        <v>0.15324424987900001</v>
      </c>
      <c r="E9" s="33">
        <v>2.8824612483099998</v>
      </c>
      <c r="F9" s="33">
        <v>3.6964878897699997E-2</v>
      </c>
      <c r="G9" s="33">
        <v>0</v>
      </c>
      <c r="H9" s="33">
        <v>0</v>
      </c>
      <c r="I9" s="33">
        <v>114.645115178</v>
      </c>
      <c r="J9" s="33">
        <v>2.8824592980000001</v>
      </c>
      <c r="K9" s="33">
        <v>114.64439113</v>
      </c>
      <c r="L9" s="33">
        <v>0.35594722359999997</v>
      </c>
      <c r="M9" s="33">
        <v>772.34149179999997</v>
      </c>
      <c r="N9" s="33">
        <v>889.86839620000001</v>
      </c>
      <c r="O9" s="33">
        <v>0.91823102249400002</v>
      </c>
      <c r="P9" s="33">
        <v>12.8651260429</v>
      </c>
      <c r="Q9" s="33">
        <v>1.34321605915E-2</v>
      </c>
      <c r="R9" s="33">
        <v>0</v>
      </c>
      <c r="S9" s="33">
        <v>0.35594762046900003</v>
      </c>
      <c r="T9" s="33">
        <v>0</v>
      </c>
      <c r="U9" s="33">
        <v>1.03811033485</v>
      </c>
      <c r="V9" s="33">
        <v>519.25919712400002</v>
      </c>
      <c r="W9" s="33">
        <v>6.1282779198300005E-4</v>
      </c>
      <c r="X9" s="33">
        <v>146.98633489900001</v>
      </c>
      <c r="Y9" s="33">
        <v>0</v>
      </c>
      <c r="Z9" s="33">
        <v>10.8609486356</v>
      </c>
      <c r="AA9" s="33">
        <v>889.86915698500002</v>
      </c>
      <c r="AB9" s="33">
        <v>79.573039910800006</v>
      </c>
    </row>
    <row r="10" spans="1:28" x14ac:dyDescent="0.25">
      <c r="A10" s="35">
        <v>11</v>
      </c>
      <c r="B10" t="s">
        <v>8</v>
      </c>
      <c r="C10" s="33">
        <v>0.79621306228599997</v>
      </c>
      <c r="D10" s="33">
        <v>3.4020763592300003E-2</v>
      </c>
      <c r="E10" s="33">
        <v>0.64594450718800001</v>
      </c>
      <c r="F10" s="33">
        <v>8.2063407545300004E-3</v>
      </c>
      <c r="G10" s="33">
        <v>0</v>
      </c>
      <c r="H10" s="33">
        <v>0</v>
      </c>
      <c r="I10" s="33">
        <v>25.4525121406</v>
      </c>
      <c r="J10" s="33">
        <v>0.645946829</v>
      </c>
      <c r="K10" s="33">
        <v>25.452363309999999</v>
      </c>
      <c r="L10" s="33">
        <v>7.9024263600000005E-2</v>
      </c>
      <c r="M10" s="33">
        <v>171.4633312</v>
      </c>
      <c r="N10" s="33">
        <v>197.56191340000001</v>
      </c>
      <c r="O10" s="33">
        <v>0.20385041468599999</v>
      </c>
      <c r="P10" s="33">
        <v>2.8561037252800001</v>
      </c>
      <c r="Q10" s="33">
        <v>2.9819880587100001E-3</v>
      </c>
      <c r="R10" s="33">
        <v>0</v>
      </c>
      <c r="S10" s="33">
        <v>7.9024461588600006E-2</v>
      </c>
      <c r="T10" s="33">
        <v>0</v>
      </c>
      <c r="U10" s="33">
        <v>0.230464326621</v>
      </c>
      <c r="V10" s="33">
        <v>115.27838855900001</v>
      </c>
      <c r="W10" s="33">
        <v>1.3604987612199999E-4</v>
      </c>
      <c r="X10" s="33">
        <v>32.631487616500003</v>
      </c>
      <c r="Y10" s="33">
        <v>0</v>
      </c>
      <c r="Z10" s="33">
        <v>2.41619286239</v>
      </c>
      <c r="AA10" s="33">
        <v>197.561005104</v>
      </c>
      <c r="AB10" s="33">
        <v>17.665493151500002</v>
      </c>
    </row>
    <row r="11" spans="1:28" x14ac:dyDescent="0.25">
      <c r="A11" s="35">
        <v>12</v>
      </c>
      <c r="B11" t="s">
        <v>9</v>
      </c>
      <c r="C11" s="33">
        <v>111.235012025</v>
      </c>
      <c r="D11" s="33">
        <v>4.7528762848500001</v>
      </c>
      <c r="E11" s="33">
        <v>76.5241167593</v>
      </c>
      <c r="F11" s="33">
        <v>1.1464676727200001</v>
      </c>
      <c r="G11" s="33">
        <v>0</v>
      </c>
      <c r="H11" s="33">
        <v>0</v>
      </c>
      <c r="I11" s="33">
        <v>3553.81920838</v>
      </c>
      <c r="J11" s="33">
        <v>76.524119436000007</v>
      </c>
      <c r="K11" s="33">
        <v>3553.81890488</v>
      </c>
      <c r="L11" s="33">
        <v>11.033807150499999</v>
      </c>
      <c r="M11" s="33">
        <v>23954.202641200001</v>
      </c>
      <c r="N11" s="33">
        <v>27584.551824400001</v>
      </c>
      <c r="O11" s="33">
        <v>28.478966013400001</v>
      </c>
      <c r="P11" s="33">
        <v>399.01242420699998</v>
      </c>
      <c r="Q11" s="33">
        <v>0.41659911637500002</v>
      </c>
      <c r="R11" s="33">
        <v>0</v>
      </c>
      <c r="S11" s="33">
        <v>11.033820437899999</v>
      </c>
      <c r="T11" s="33">
        <v>0</v>
      </c>
      <c r="U11" s="33">
        <v>32.197054388300003</v>
      </c>
      <c r="V11" s="33">
        <v>16102.692757999999</v>
      </c>
      <c r="W11" s="33">
        <v>1.9006898545300001E-2</v>
      </c>
      <c r="X11" s="33">
        <v>4558.7876833399996</v>
      </c>
      <c r="Y11" s="33">
        <v>0</v>
      </c>
      <c r="Z11" s="33">
        <v>326.12359451399999</v>
      </c>
      <c r="AA11" s="33">
        <v>27584.550540200002</v>
      </c>
      <c r="AB11" s="33">
        <v>2467.9613444500001</v>
      </c>
    </row>
    <row r="12" spans="1:28" x14ac:dyDescent="0.25">
      <c r="A12" s="35">
        <v>13</v>
      </c>
      <c r="B12" t="s">
        <v>10</v>
      </c>
      <c r="C12" s="33">
        <v>50.818845006499998</v>
      </c>
      <c r="D12" s="33">
        <v>2.1713996076800002</v>
      </c>
      <c r="E12" s="33">
        <v>39.341321859799997</v>
      </c>
      <c r="F12" s="33">
        <v>0.52377530202300004</v>
      </c>
      <c r="G12" s="33">
        <v>0</v>
      </c>
      <c r="H12" s="33">
        <v>0</v>
      </c>
      <c r="I12" s="33">
        <v>1624.2461269600001</v>
      </c>
      <c r="J12" s="33">
        <v>39.341346881600003</v>
      </c>
      <c r="K12" s="33">
        <v>1624.24509089</v>
      </c>
      <c r="L12" s="33">
        <v>5.0429287942499998</v>
      </c>
      <c r="M12" s="33">
        <v>10943.7238843</v>
      </c>
      <c r="N12" s="33">
        <v>12607.3031727</v>
      </c>
      <c r="O12" s="33">
        <v>13.0109041677</v>
      </c>
      <c r="P12" s="33">
        <v>182.29286303699999</v>
      </c>
      <c r="Q12" s="33">
        <v>0.19032753818100001</v>
      </c>
      <c r="R12" s="33">
        <v>0</v>
      </c>
      <c r="S12" s="33">
        <v>5.0429239385500004</v>
      </c>
      <c r="T12" s="33">
        <v>0</v>
      </c>
      <c r="U12" s="33">
        <v>14.7095506387</v>
      </c>
      <c r="V12" s="33">
        <v>7357.4118372700004</v>
      </c>
      <c r="W12" s="33">
        <v>8.6835048101500008E-3</v>
      </c>
      <c r="X12" s="33">
        <v>2082.7283467299999</v>
      </c>
      <c r="Y12" s="33">
        <v>0</v>
      </c>
      <c r="Z12" s="33">
        <v>152.64315794199999</v>
      </c>
      <c r="AA12" s="33">
        <v>12607.3096866</v>
      </c>
      <c r="AB12" s="33">
        <v>1127.51314189</v>
      </c>
    </row>
    <row r="13" spans="1:28" x14ac:dyDescent="0.25">
      <c r="A13" s="35">
        <v>16</v>
      </c>
      <c r="B13" t="s">
        <v>12</v>
      </c>
      <c r="C13" s="33">
        <v>12.629184972999999</v>
      </c>
      <c r="D13" s="33">
        <v>0.53954582671600004</v>
      </c>
      <c r="E13" s="33">
        <v>10.059654220700001</v>
      </c>
      <c r="F13" s="33">
        <v>0.13021902252100001</v>
      </c>
      <c r="G13" s="33">
        <v>0</v>
      </c>
      <c r="H13" s="33">
        <v>0</v>
      </c>
      <c r="I13" s="33">
        <v>407.497771742</v>
      </c>
      <c r="J13" s="33">
        <v>10.0596645561</v>
      </c>
      <c r="K13" s="33">
        <v>407.49692031400002</v>
      </c>
      <c r="L13" s="33">
        <v>1.25533822441</v>
      </c>
      <c r="M13" s="33">
        <v>2720.7897886699998</v>
      </c>
      <c r="N13" s="33">
        <v>3138.3422055400001</v>
      </c>
      <c r="O13" s="33">
        <v>3.2337368745699999</v>
      </c>
      <c r="P13" s="33">
        <v>45.297840651400001</v>
      </c>
      <c r="Q13" s="33">
        <v>4.7287095267100003E-2</v>
      </c>
      <c r="R13" s="33">
        <v>0</v>
      </c>
      <c r="S13" s="33">
        <v>1.2553379152299999</v>
      </c>
      <c r="T13" s="33">
        <v>0</v>
      </c>
      <c r="U13" s="33">
        <v>3.65343649283</v>
      </c>
      <c r="V13" s="33">
        <v>1829.03680016</v>
      </c>
      <c r="W13" s="33">
        <v>2.1588572678199998E-3</v>
      </c>
      <c r="X13" s="33">
        <v>518.18389801199999</v>
      </c>
      <c r="Y13" s="33">
        <v>0</v>
      </c>
      <c r="Z13" s="33">
        <v>38.302110189399997</v>
      </c>
      <c r="AA13" s="33">
        <v>3138.3442457699998</v>
      </c>
      <c r="AB13" s="33">
        <v>280.02663742499999</v>
      </c>
    </row>
    <row r="14" spans="1:28" x14ac:dyDescent="0.25">
      <c r="A14" s="35">
        <v>17</v>
      </c>
      <c r="B14" t="s">
        <v>13</v>
      </c>
      <c r="C14" s="33">
        <v>23.339464319000001</v>
      </c>
      <c r="D14" s="33">
        <v>0.99633230878199996</v>
      </c>
      <c r="E14" s="33">
        <v>18.839377183500002</v>
      </c>
      <c r="F14" s="33">
        <v>0.24119596325600001</v>
      </c>
      <c r="G14" s="33">
        <v>0</v>
      </c>
      <c r="H14" s="33">
        <v>0</v>
      </c>
      <c r="I14" s="33">
        <v>792.80814504199998</v>
      </c>
      <c r="J14" s="33">
        <v>18.839361746200002</v>
      </c>
      <c r="K14" s="33">
        <v>792.808240974</v>
      </c>
      <c r="L14" s="33">
        <v>2.3404688628599999</v>
      </c>
      <c r="M14" s="33">
        <v>5039.53373328</v>
      </c>
      <c r="N14" s="33">
        <v>5851.1778414199998</v>
      </c>
      <c r="O14" s="33">
        <v>5.9796507958799996</v>
      </c>
      <c r="P14" s="33">
        <v>83.667817047900002</v>
      </c>
      <c r="Q14" s="33">
        <v>8.7267961670099994E-2</v>
      </c>
      <c r="R14" s="33">
        <v>0</v>
      </c>
      <c r="S14" s="33">
        <v>2.3404723388900002</v>
      </c>
      <c r="T14" s="33">
        <v>0</v>
      </c>
      <c r="U14" s="33">
        <v>6.7305803001099997</v>
      </c>
      <c r="V14" s="33">
        <v>3386.01132706</v>
      </c>
      <c r="W14" s="33">
        <v>3.9987075656099996E-3</v>
      </c>
      <c r="X14" s="33">
        <v>963.68740335300004</v>
      </c>
      <c r="Y14" s="33">
        <v>0</v>
      </c>
      <c r="Z14" s="33">
        <v>72.335125163200004</v>
      </c>
      <c r="AA14" s="33">
        <v>5851.1791860200001</v>
      </c>
      <c r="AB14" s="33">
        <v>515.72199431199999</v>
      </c>
    </row>
    <row r="15" spans="1:28" x14ac:dyDescent="0.25">
      <c r="A15" s="35">
        <v>18</v>
      </c>
      <c r="B15" t="s">
        <v>14</v>
      </c>
      <c r="C15" s="33">
        <v>24.1672653615</v>
      </c>
      <c r="D15" s="33">
        <v>1.0316702335000001</v>
      </c>
      <c r="E15" s="33">
        <v>17.201539522299999</v>
      </c>
      <c r="F15" s="33">
        <v>0.24975069429300001</v>
      </c>
      <c r="G15" s="33">
        <v>0</v>
      </c>
      <c r="H15" s="33">
        <v>0</v>
      </c>
      <c r="I15" s="33">
        <v>820.56566835599995</v>
      </c>
      <c r="J15" s="33">
        <v>17.201601949099999</v>
      </c>
      <c r="K15" s="33">
        <v>820.56685910700003</v>
      </c>
      <c r="L15" s="33">
        <v>2.4224199898299998</v>
      </c>
      <c r="M15" s="33">
        <v>5218.2730212200004</v>
      </c>
      <c r="N15" s="33">
        <v>6056.0370266099999</v>
      </c>
      <c r="O15" s="33">
        <v>6.1917357978499998</v>
      </c>
      <c r="P15" s="33">
        <v>86.635320526300006</v>
      </c>
      <c r="Q15" s="33">
        <v>9.0363153307799995E-2</v>
      </c>
      <c r="R15" s="33">
        <v>0</v>
      </c>
      <c r="S15" s="33">
        <v>2.4224154282099999</v>
      </c>
      <c r="T15" s="33">
        <v>0</v>
      </c>
      <c r="U15" s="33">
        <v>6.9693004096299997</v>
      </c>
      <c r="V15" s="33">
        <v>3505.7213431099999</v>
      </c>
      <c r="W15" s="33">
        <v>4.1405343779499998E-3</v>
      </c>
      <c r="X15" s="33">
        <v>997.86722064599996</v>
      </c>
      <c r="Y15" s="33">
        <v>0</v>
      </c>
      <c r="Z15" s="33">
        <v>72.979069266600007</v>
      </c>
      <c r="AA15" s="33">
        <v>6056.0396037700002</v>
      </c>
      <c r="AB15" s="33">
        <v>534.01348776899999</v>
      </c>
    </row>
    <row r="16" spans="1:28" x14ac:dyDescent="0.25">
      <c r="A16" s="35">
        <v>19</v>
      </c>
      <c r="B16" t="s">
        <v>15</v>
      </c>
      <c r="C16" s="33">
        <v>13.5943038954</v>
      </c>
      <c r="D16" s="33">
        <v>0.58043615667500004</v>
      </c>
      <c r="E16" s="33">
        <v>11.056382300199999</v>
      </c>
      <c r="F16" s="33">
        <v>0.140408562524</v>
      </c>
      <c r="G16" s="33">
        <v>0</v>
      </c>
      <c r="H16" s="33">
        <v>0</v>
      </c>
      <c r="I16" s="33">
        <v>455.919620614</v>
      </c>
      <c r="J16" s="33">
        <v>11.0563898615</v>
      </c>
      <c r="K16" s="33">
        <v>455.91906482899998</v>
      </c>
      <c r="L16" s="33">
        <v>1.36026592494</v>
      </c>
      <c r="M16" s="33">
        <v>2933.6883937600001</v>
      </c>
      <c r="N16" s="33">
        <v>3400.6636376599999</v>
      </c>
      <c r="O16" s="33">
        <v>3.4823993093199999</v>
      </c>
      <c r="P16" s="33">
        <v>48.739669616999997</v>
      </c>
      <c r="Q16" s="33">
        <v>5.0847582898800002E-2</v>
      </c>
      <c r="R16" s="33">
        <v>0</v>
      </c>
      <c r="S16" s="33">
        <v>1.3602646064299999</v>
      </c>
      <c r="T16" s="33">
        <v>0</v>
      </c>
      <c r="U16" s="33">
        <v>3.9233502490199998</v>
      </c>
      <c r="V16" s="33">
        <v>1971.39273852</v>
      </c>
      <c r="W16" s="33">
        <v>2.3277858361300001E-3</v>
      </c>
      <c r="X16" s="33">
        <v>560.43581907999999</v>
      </c>
      <c r="Y16" s="33">
        <v>0</v>
      </c>
      <c r="Z16" s="33">
        <v>42.007789028099999</v>
      </c>
      <c r="AA16" s="33">
        <v>3400.6620073399999</v>
      </c>
      <c r="AB16" s="33">
        <v>300.64470769000002</v>
      </c>
    </row>
    <row r="17" spans="1:28" x14ac:dyDescent="0.25">
      <c r="A17" s="35">
        <v>20</v>
      </c>
      <c r="B17" t="s">
        <v>16</v>
      </c>
      <c r="C17" s="33">
        <v>17.818598239100002</v>
      </c>
      <c r="D17" s="33">
        <v>0.76080106900699995</v>
      </c>
      <c r="E17" s="33">
        <v>14.8640984243</v>
      </c>
      <c r="F17" s="33">
        <v>0.18403902321900001</v>
      </c>
      <c r="G17" s="33">
        <v>0</v>
      </c>
      <c r="H17" s="33">
        <v>0</v>
      </c>
      <c r="I17" s="33">
        <v>597.64969819400005</v>
      </c>
      <c r="J17" s="33">
        <v>14.864103355699999</v>
      </c>
      <c r="K17" s="33">
        <v>597.65072681100003</v>
      </c>
      <c r="L17" s="33">
        <v>1.78312490037</v>
      </c>
      <c r="M17" s="33">
        <v>3845.30435915</v>
      </c>
      <c r="N17" s="33">
        <v>4457.8147959300004</v>
      </c>
      <c r="O17" s="33">
        <v>4.5645195753300003</v>
      </c>
      <c r="P17" s="33">
        <v>63.8850364615</v>
      </c>
      <c r="Q17" s="33">
        <v>6.6647943083200004E-2</v>
      </c>
      <c r="R17" s="33">
        <v>0</v>
      </c>
      <c r="S17" s="33">
        <v>1.7831250412999999</v>
      </c>
      <c r="T17" s="33">
        <v>0</v>
      </c>
      <c r="U17" s="33">
        <v>5.1424936240200001</v>
      </c>
      <c r="V17" s="33">
        <v>2584.0448977299998</v>
      </c>
      <c r="W17" s="33">
        <v>3.05112299313E-3</v>
      </c>
      <c r="X17" s="33">
        <v>734.58556838699997</v>
      </c>
      <c r="Y17" s="33">
        <v>0</v>
      </c>
      <c r="Z17" s="33">
        <v>55.371326728299998</v>
      </c>
      <c r="AA17" s="33">
        <v>4457.8131864799998</v>
      </c>
      <c r="AB17" s="33">
        <v>394.06702952699999</v>
      </c>
    </row>
    <row r="18" spans="1:28" x14ac:dyDescent="0.25">
      <c r="A18" s="35">
        <v>21</v>
      </c>
      <c r="B18" t="s">
        <v>17</v>
      </c>
      <c r="C18" s="33">
        <v>17.313859925799999</v>
      </c>
      <c r="D18" s="33">
        <v>0.73910683891899998</v>
      </c>
      <c r="E18" s="33">
        <v>12.710323238599999</v>
      </c>
      <c r="F18" s="33">
        <v>0.17892580481500001</v>
      </c>
      <c r="G18" s="33">
        <v>0</v>
      </c>
      <c r="H18" s="33">
        <v>0</v>
      </c>
      <c r="I18" s="33">
        <v>587.928477144</v>
      </c>
      <c r="J18" s="33">
        <v>12.710315591400001</v>
      </c>
      <c r="K18" s="33">
        <v>587.92807841800004</v>
      </c>
      <c r="L18" s="33">
        <v>1.7356421615299999</v>
      </c>
      <c r="M18" s="33">
        <v>3738.4630460499998</v>
      </c>
      <c r="N18" s="33">
        <v>4339.1024430999996</v>
      </c>
      <c r="O18" s="33">
        <v>4.4358694911700001</v>
      </c>
      <c r="P18" s="33">
        <v>62.067084101500001</v>
      </c>
      <c r="Q18" s="33">
        <v>6.4737764906100004E-2</v>
      </c>
      <c r="R18" s="33">
        <v>0</v>
      </c>
      <c r="S18" s="33">
        <v>1.7356404697700001</v>
      </c>
      <c r="T18" s="33">
        <v>0</v>
      </c>
      <c r="U18" s="33">
        <v>4.9929304543699997</v>
      </c>
      <c r="V18" s="33">
        <v>2511.6254532600001</v>
      </c>
      <c r="W18" s="33">
        <v>2.9663516842699999E-3</v>
      </c>
      <c r="X18" s="33">
        <v>714.88977889600005</v>
      </c>
      <c r="Y18" s="33">
        <v>0</v>
      </c>
      <c r="Z18" s="33">
        <v>52.605855187400003</v>
      </c>
      <c r="AA18" s="33">
        <v>4339.1017410499999</v>
      </c>
      <c r="AB18" s="33">
        <v>382.57674053199997</v>
      </c>
    </row>
    <row r="19" spans="1:28" x14ac:dyDescent="0.25">
      <c r="A19" s="35">
        <v>22</v>
      </c>
      <c r="B19" t="s">
        <v>18</v>
      </c>
      <c r="C19" s="33">
        <v>32.6007979237</v>
      </c>
      <c r="D19" s="33">
        <v>1.39297466375</v>
      </c>
      <c r="E19" s="33">
        <v>23.973964308799999</v>
      </c>
      <c r="F19" s="33">
        <v>0.33600710284700003</v>
      </c>
      <c r="G19" s="33">
        <v>0</v>
      </c>
      <c r="H19" s="33">
        <v>0</v>
      </c>
      <c r="I19" s="33">
        <v>1041.7832446</v>
      </c>
      <c r="J19" s="33">
        <v>23.9739409576</v>
      </c>
      <c r="K19" s="33">
        <v>1041.7850820900001</v>
      </c>
      <c r="L19" s="33">
        <v>3.2345090722699998</v>
      </c>
      <c r="M19" s="33">
        <v>7020.5050782999997</v>
      </c>
      <c r="N19" s="33">
        <v>8086.2626356000001</v>
      </c>
      <c r="O19" s="33">
        <v>8.3466247189900002</v>
      </c>
      <c r="P19" s="33">
        <v>116.942694538</v>
      </c>
      <c r="Q19" s="33">
        <v>0.122097028008</v>
      </c>
      <c r="R19" s="33">
        <v>0</v>
      </c>
      <c r="S19" s="33">
        <v>3.23450640671</v>
      </c>
      <c r="T19" s="33">
        <v>0</v>
      </c>
      <c r="U19" s="33">
        <v>9.4363229355100007</v>
      </c>
      <c r="V19" s="33">
        <v>4719.6415129200004</v>
      </c>
      <c r="W19" s="33">
        <v>5.5705553191399996E-3</v>
      </c>
      <c r="X19" s="33">
        <v>1336.09104671</v>
      </c>
      <c r="Y19" s="33">
        <v>0</v>
      </c>
      <c r="Z19" s="33">
        <v>96.868914175499995</v>
      </c>
      <c r="AA19" s="33">
        <v>8086.2644582299999</v>
      </c>
      <c r="AB19" s="33">
        <v>723.310943726</v>
      </c>
    </row>
    <row r="20" spans="1:28" x14ac:dyDescent="0.25">
      <c r="A20" s="35">
        <v>23</v>
      </c>
      <c r="B20" t="s">
        <v>19</v>
      </c>
      <c r="C20" s="33">
        <v>3.3484374932900001</v>
      </c>
      <c r="D20" s="33">
        <v>0.143072809104</v>
      </c>
      <c r="E20" s="33">
        <v>2.8018755941100002</v>
      </c>
      <c r="F20" s="33">
        <v>3.4511382018800003E-2</v>
      </c>
      <c r="G20" s="33">
        <v>0</v>
      </c>
      <c r="H20" s="33">
        <v>0</v>
      </c>
      <c r="I20" s="33">
        <v>107.05203569699999</v>
      </c>
      <c r="J20" s="33">
        <v>2.8018780578700002</v>
      </c>
      <c r="K20" s="33">
        <v>107.051985429</v>
      </c>
      <c r="L20" s="33">
        <v>0.33237323624999998</v>
      </c>
      <c r="M20" s="33">
        <v>721.07870132000005</v>
      </c>
      <c r="N20" s="33">
        <v>830.9336366</v>
      </c>
      <c r="O20" s="33">
        <v>0.85728420367500002</v>
      </c>
      <c r="P20" s="33">
        <v>12.0112161836</v>
      </c>
      <c r="Q20" s="33">
        <v>1.2540617532E-2</v>
      </c>
      <c r="R20" s="33">
        <v>0</v>
      </c>
      <c r="S20" s="33">
        <v>0.33237284091399999</v>
      </c>
      <c r="T20" s="33">
        <v>0</v>
      </c>
      <c r="U20" s="33">
        <v>0.96920735063700003</v>
      </c>
      <c r="V20" s="33">
        <v>484.81192751700002</v>
      </c>
      <c r="W20" s="33">
        <v>5.7215102256200003E-4</v>
      </c>
      <c r="X20" s="33">
        <v>137.230270921</v>
      </c>
      <c r="Y20" s="33">
        <v>0</v>
      </c>
      <c r="Z20" s="33">
        <v>10.2323400939</v>
      </c>
      <c r="AA20" s="33">
        <v>830.93211183799997</v>
      </c>
      <c r="AB20" s="33">
        <v>74.291460951900007</v>
      </c>
    </row>
    <row r="21" spans="1:28" x14ac:dyDescent="0.25">
      <c r="A21" s="35">
        <v>24</v>
      </c>
      <c r="B21" t="s">
        <v>20</v>
      </c>
      <c r="C21" s="33">
        <v>16.629937312399999</v>
      </c>
      <c r="D21" s="33">
        <v>0.71056815753900004</v>
      </c>
      <c r="E21" s="33">
        <v>13.292824318699999</v>
      </c>
      <c r="F21" s="33">
        <v>0.171400086004</v>
      </c>
      <c r="G21" s="33">
        <v>0</v>
      </c>
      <c r="H21" s="33">
        <v>0</v>
      </c>
      <c r="I21" s="33">
        <v>531.57971066899995</v>
      </c>
      <c r="J21" s="33">
        <v>13.292810788600001</v>
      </c>
      <c r="K21" s="33">
        <v>531.58000299000003</v>
      </c>
      <c r="L21" s="33">
        <v>1.6504401852099999</v>
      </c>
      <c r="M21" s="33">
        <v>3581.2198425400002</v>
      </c>
      <c r="N21" s="33">
        <v>4126.0931811999999</v>
      </c>
      <c r="O21" s="33">
        <v>4.2576823302199998</v>
      </c>
      <c r="P21" s="33">
        <v>59.653453255400002</v>
      </c>
      <c r="Q21" s="33">
        <v>6.2282715073599997E-2</v>
      </c>
      <c r="R21" s="33">
        <v>0</v>
      </c>
      <c r="S21" s="33">
        <v>1.65043663596</v>
      </c>
      <c r="T21" s="33">
        <v>0</v>
      </c>
      <c r="U21" s="33">
        <v>4.8135477557400002</v>
      </c>
      <c r="V21" s="33">
        <v>2407.7063825199998</v>
      </c>
      <c r="W21" s="33">
        <v>2.8415846548000001E-3</v>
      </c>
      <c r="X21" s="33">
        <v>681.55124043800004</v>
      </c>
      <c r="Y21" s="33">
        <v>0</v>
      </c>
      <c r="Z21" s="33">
        <v>50.299864528699999</v>
      </c>
      <c r="AA21" s="33">
        <v>4126.09207006</v>
      </c>
      <c r="AB21" s="33">
        <v>368.96698437700002</v>
      </c>
    </row>
    <row r="22" spans="1:28" x14ac:dyDescent="0.25">
      <c r="A22" s="35">
        <v>25</v>
      </c>
      <c r="B22" t="s">
        <v>129</v>
      </c>
      <c r="C22" s="33">
        <v>10.9211830731</v>
      </c>
      <c r="D22" s="33">
        <v>0.46664293887300001</v>
      </c>
      <c r="E22" s="33">
        <v>9.1112335799000004</v>
      </c>
      <c r="F22" s="33">
        <v>0.112561519501</v>
      </c>
      <c r="G22" s="33">
        <v>0</v>
      </c>
      <c r="H22" s="33">
        <v>0</v>
      </c>
      <c r="I22" s="33">
        <v>349.15446499500001</v>
      </c>
      <c r="J22" s="33">
        <v>9.1112288019999994</v>
      </c>
      <c r="K22" s="33">
        <v>349.15469103999999</v>
      </c>
      <c r="L22" s="33">
        <v>1.0840441214900001</v>
      </c>
      <c r="M22" s="33">
        <v>2351.8507156999999</v>
      </c>
      <c r="N22" s="33">
        <v>2710.1187350999999</v>
      </c>
      <c r="O22" s="33">
        <v>2.79609900655</v>
      </c>
      <c r="P22" s="33">
        <v>39.175510752800001</v>
      </c>
      <c r="Q22" s="33">
        <v>4.0902191856599997E-2</v>
      </c>
      <c r="R22" s="33">
        <v>0</v>
      </c>
      <c r="S22" s="33">
        <v>1.0840471792199999</v>
      </c>
      <c r="T22" s="33">
        <v>0</v>
      </c>
      <c r="U22" s="33">
        <v>3.1611444246599998</v>
      </c>
      <c r="V22" s="33">
        <v>1581.2482350800001</v>
      </c>
      <c r="W22" s="33">
        <v>1.8661220270099999E-3</v>
      </c>
      <c r="X22" s="33">
        <v>447.58714633199997</v>
      </c>
      <c r="Y22" s="33">
        <v>0</v>
      </c>
      <c r="Z22" s="33">
        <v>33.350818648999997</v>
      </c>
      <c r="AA22" s="33">
        <v>2710.1179298000002</v>
      </c>
      <c r="AB22" s="33">
        <v>242.30736266100001</v>
      </c>
    </row>
    <row r="23" spans="1:28" x14ac:dyDescent="0.25">
      <c r="A23" s="35">
        <v>26</v>
      </c>
      <c r="B23" t="s">
        <v>22</v>
      </c>
      <c r="C23" s="33">
        <v>29.634996687600001</v>
      </c>
      <c r="D23" s="33">
        <v>1.2650803778899999</v>
      </c>
      <c r="E23" s="33">
        <v>23.152396923000001</v>
      </c>
      <c r="F23" s="33">
        <v>0.30625567166200002</v>
      </c>
      <c r="G23" s="33">
        <v>0</v>
      </c>
      <c r="H23" s="33">
        <v>0</v>
      </c>
      <c r="I23" s="33">
        <v>1006.53758253</v>
      </c>
      <c r="J23" s="33">
        <v>23.152349597299999</v>
      </c>
      <c r="K23" s="33">
        <v>1006.53877856</v>
      </c>
      <c r="L23" s="33">
        <v>2.9714184889399999</v>
      </c>
      <c r="M23" s="33">
        <v>6398.8792117499997</v>
      </c>
      <c r="N23" s="33">
        <v>7428.5705501000002</v>
      </c>
      <c r="O23" s="33">
        <v>7.5925861321300001</v>
      </c>
      <c r="P23" s="33">
        <v>106.236165593</v>
      </c>
      <c r="Q23" s="33">
        <v>0.11080740968199999</v>
      </c>
      <c r="R23" s="33">
        <v>0</v>
      </c>
      <c r="S23" s="33">
        <v>2.9714283191200002</v>
      </c>
      <c r="T23" s="33">
        <v>0</v>
      </c>
      <c r="U23" s="33">
        <v>8.5460714107799998</v>
      </c>
      <c r="V23" s="33">
        <v>4299.2175381899997</v>
      </c>
      <c r="W23" s="33">
        <v>5.0773116537899997E-3</v>
      </c>
      <c r="X23" s="33">
        <v>1223.6300107699999</v>
      </c>
      <c r="Y23" s="33">
        <v>0</v>
      </c>
      <c r="Z23" s="33">
        <v>91.206083506300004</v>
      </c>
      <c r="AA23" s="33">
        <v>7428.5721100199999</v>
      </c>
      <c r="AB23" s="33">
        <v>654.831542668</v>
      </c>
    </row>
    <row r="24" spans="1:28" x14ac:dyDescent="0.25">
      <c r="A24" s="35">
        <v>27</v>
      </c>
      <c r="B24" t="s">
        <v>23</v>
      </c>
      <c r="C24" s="33">
        <v>23.401278383200001</v>
      </c>
      <c r="D24" s="33">
        <v>0.99821938130999999</v>
      </c>
      <c r="E24" s="33">
        <v>22.0554459642</v>
      </c>
      <c r="F24" s="33">
        <v>0.24235871037199999</v>
      </c>
      <c r="G24" s="33">
        <v>0</v>
      </c>
      <c r="H24" s="33">
        <v>0</v>
      </c>
      <c r="I24" s="33">
        <v>833.77542996399995</v>
      </c>
      <c r="J24" s="33">
        <v>22.055462458699999</v>
      </c>
      <c r="K24" s="33">
        <v>833.774734878</v>
      </c>
      <c r="L24" s="33">
        <v>2.3678681510500001</v>
      </c>
      <c r="M24" s="33">
        <v>5063.8286591599999</v>
      </c>
      <c r="N24" s="33">
        <v>5919.6624948999997</v>
      </c>
      <c r="O24" s="33">
        <v>5.9988766076999998</v>
      </c>
      <c r="P24" s="33">
        <v>83.845797055700004</v>
      </c>
      <c r="Q24" s="33">
        <v>8.7382183005900005E-2</v>
      </c>
      <c r="R24" s="33">
        <v>0</v>
      </c>
      <c r="S24" s="33">
        <v>2.3678615383700001</v>
      </c>
      <c r="T24" s="33">
        <v>0</v>
      </c>
      <c r="U24" s="33">
        <v>6.7279911837400004</v>
      </c>
      <c r="V24" s="33">
        <v>3401.0968610099999</v>
      </c>
      <c r="W24" s="33">
        <v>4.0179840669499998E-3</v>
      </c>
      <c r="X24" s="33">
        <v>972.07359735199998</v>
      </c>
      <c r="Y24" s="33">
        <v>0</v>
      </c>
      <c r="Z24" s="33">
        <v>76.459862803099995</v>
      </c>
      <c r="AA24" s="33">
        <v>5919.6557374100003</v>
      </c>
      <c r="AB24" s="33">
        <v>515.36875298999996</v>
      </c>
    </row>
    <row r="25" spans="1:28" x14ac:dyDescent="0.25">
      <c r="A25" s="35">
        <v>28</v>
      </c>
      <c r="B25" t="s">
        <v>24</v>
      </c>
      <c r="C25" s="33">
        <v>15.470145018</v>
      </c>
      <c r="D25" s="33">
        <v>0.661012145986</v>
      </c>
      <c r="E25" s="33">
        <v>11.1918967151</v>
      </c>
      <c r="F25" s="33">
        <v>0.159446370468</v>
      </c>
      <c r="G25" s="33">
        <v>0</v>
      </c>
      <c r="H25" s="33">
        <v>0</v>
      </c>
      <c r="I25" s="33">
        <v>494.33302830600002</v>
      </c>
      <c r="J25" s="33">
        <v>11.1918916906</v>
      </c>
      <c r="K25" s="33">
        <v>494.33264815899997</v>
      </c>
      <c r="L25" s="33">
        <v>1.5347924028</v>
      </c>
      <c r="M25" s="33">
        <v>3331.4639727099998</v>
      </c>
      <c r="N25" s="33">
        <v>3836.9863203599998</v>
      </c>
      <c r="O25" s="33">
        <v>3.9607469755200002</v>
      </c>
      <c r="P25" s="33">
        <v>55.493145750799997</v>
      </c>
      <c r="Q25" s="33">
        <v>5.79390484784E-2</v>
      </c>
      <c r="R25" s="33">
        <v>0</v>
      </c>
      <c r="S25" s="33">
        <v>1.534794217</v>
      </c>
      <c r="T25" s="33">
        <v>0</v>
      </c>
      <c r="U25" s="33">
        <v>4.4778445058000003</v>
      </c>
      <c r="V25" s="33">
        <v>2239.5941626899998</v>
      </c>
      <c r="W25" s="33">
        <v>2.6434069086799998E-3</v>
      </c>
      <c r="X25" s="33">
        <v>634.01900821200002</v>
      </c>
      <c r="Y25" s="33">
        <v>0</v>
      </c>
      <c r="Z25" s="33">
        <v>45.813700025899998</v>
      </c>
      <c r="AA25" s="33">
        <v>3836.9857130800001</v>
      </c>
      <c r="AB25" s="33">
        <v>343.23475857400001</v>
      </c>
    </row>
    <row r="26" spans="1:28" x14ac:dyDescent="0.25">
      <c r="A26" s="35">
        <v>29</v>
      </c>
      <c r="B26" t="s">
        <v>25</v>
      </c>
      <c r="C26" s="33">
        <v>25.658878938299999</v>
      </c>
      <c r="D26" s="33">
        <v>1.0955069202100001</v>
      </c>
      <c r="E26" s="33">
        <v>21.481650685999998</v>
      </c>
      <c r="F26" s="33">
        <v>0.26505258748900001</v>
      </c>
      <c r="G26" s="33">
        <v>0</v>
      </c>
      <c r="H26" s="33">
        <v>0</v>
      </c>
      <c r="I26" s="33">
        <v>863.26982349699995</v>
      </c>
      <c r="J26" s="33">
        <v>21.481603959400001</v>
      </c>
      <c r="K26" s="33">
        <v>863.26916578700002</v>
      </c>
      <c r="L26" s="33">
        <v>2.56910105514</v>
      </c>
      <c r="M26" s="33">
        <v>5537.9916644100003</v>
      </c>
      <c r="N26" s="33">
        <v>6422.7457117599997</v>
      </c>
      <c r="O26" s="33">
        <v>6.5731626850099998</v>
      </c>
      <c r="P26" s="33">
        <v>91.991876085300007</v>
      </c>
      <c r="Q26" s="33">
        <v>9.5965539894500004E-2</v>
      </c>
      <c r="R26" s="33">
        <v>0</v>
      </c>
      <c r="S26" s="33">
        <v>2.5690963765000001</v>
      </c>
      <c r="T26" s="33">
        <v>0</v>
      </c>
      <c r="U26" s="33">
        <v>7.4038425160200001</v>
      </c>
      <c r="V26" s="33">
        <v>3721.4282208599998</v>
      </c>
      <c r="W26" s="33">
        <v>4.3942166701000001E-3</v>
      </c>
      <c r="X26" s="33">
        <v>1058.19970081</v>
      </c>
      <c r="Y26" s="33">
        <v>0</v>
      </c>
      <c r="Z26" s="33">
        <v>79.886491747999997</v>
      </c>
      <c r="AA26" s="33">
        <v>6422.7401453499997</v>
      </c>
      <c r="AB26" s="33">
        <v>567.343083342</v>
      </c>
    </row>
    <row r="27" spans="1:28" x14ac:dyDescent="0.25">
      <c r="A27" s="35">
        <v>30</v>
      </c>
      <c r="B27" t="s">
        <v>26</v>
      </c>
      <c r="C27" s="33">
        <v>5.3571266746199999</v>
      </c>
      <c r="D27" s="33">
        <v>0.22886799261999999</v>
      </c>
      <c r="E27" s="33">
        <v>4.2773936858999999</v>
      </c>
      <c r="F27" s="33">
        <v>5.5237126329300001E-2</v>
      </c>
      <c r="G27" s="33">
        <v>0</v>
      </c>
      <c r="H27" s="33">
        <v>0</v>
      </c>
      <c r="I27" s="33">
        <v>172.856548438</v>
      </c>
      <c r="J27" s="33">
        <v>4.2774000533200001</v>
      </c>
      <c r="K27" s="33">
        <v>172.85637780600001</v>
      </c>
      <c r="L27" s="33">
        <v>0.53250139155599996</v>
      </c>
      <c r="M27" s="33">
        <v>1154.1205392300001</v>
      </c>
      <c r="N27" s="33">
        <v>1331.2541483499999</v>
      </c>
      <c r="O27" s="33">
        <v>1.37170717981</v>
      </c>
      <c r="P27" s="33">
        <v>19.214718836199999</v>
      </c>
      <c r="Q27" s="33">
        <v>2.0058522306900001E-2</v>
      </c>
      <c r="R27" s="33">
        <v>0</v>
      </c>
      <c r="S27" s="33">
        <v>0.53250178793199998</v>
      </c>
      <c r="T27" s="33">
        <v>0</v>
      </c>
      <c r="U27" s="33">
        <v>1.5497380513200001</v>
      </c>
      <c r="V27" s="33">
        <v>775.85334562599996</v>
      </c>
      <c r="W27" s="33">
        <v>9.1575801278100002E-4</v>
      </c>
      <c r="X27" s="33">
        <v>219.80650599200001</v>
      </c>
      <c r="Y27" s="33">
        <v>0</v>
      </c>
      <c r="Z27" s="33">
        <v>16.255751436899999</v>
      </c>
      <c r="AA27" s="33">
        <v>1331.25442015</v>
      </c>
      <c r="AB27" s="33">
        <v>118.783459673</v>
      </c>
    </row>
    <row r="28" spans="1:28" x14ac:dyDescent="0.25">
      <c r="A28" s="35">
        <v>31</v>
      </c>
      <c r="B28" t="s">
        <v>27</v>
      </c>
      <c r="C28" s="33">
        <v>8.0946371938499997</v>
      </c>
      <c r="D28" s="33">
        <v>0.34561683091399997</v>
      </c>
      <c r="E28" s="33">
        <v>6.6651157055599999</v>
      </c>
      <c r="F28" s="33">
        <v>8.3605332012299999E-2</v>
      </c>
      <c r="G28" s="33">
        <v>0</v>
      </c>
      <c r="H28" s="33">
        <v>0</v>
      </c>
      <c r="I28" s="33">
        <v>271.48695811099998</v>
      </c>
      <c r="J28" s="33">
        <v>6.6651163337000003</v>
      </c>
      <c r="K28" s="33">
        <v>271.48811107400002</v>
      </c>
      <c r="L28" s="33">
        <v>0.81000044684799999</v>
      </c>
      <c r="M28" s="33">
        <v>1746.8450380300001</v>
      </c>
      <c r="N28" s="33">
        <v>2024.9937593899999</v>
      </c>
      <c r="O28" s="33">
        <v>2.07357152848</v>
      </c>
      <c r="P28" s="33">
        <v>29.021708793599998</v>
      </c>
      <c r="Q28" s="33">
        <v>3.02768471298E-2</v>
      </c>
      <c r="R28" s="33">
        <v>0</v>
      </c>
      <c r="S28" s="33">
        <v>0.80999835829400002</v>
      </c>
      <c r="T28" s="33">
        <v>0</v>
      </c>
      <c r="U28" s="33">
        <v>2.3361334445200002</v>
      </c>
      <c r="V28" s="33">
        <v>1173.8660192499999</v>
      </c>
      <c r="W28" s="33">
        <v>1.3860654313599999E-3</v>
      </c>
      <c r="X28" s="33">
        <v>333.7077013</v>
      </c>
      <c r="Y28" s="33">
        <v>0</v>
      </c>
      <c r="Z28" s="33">
        <v>25.0813009399</v>
      </c>
      <c r="AA28" s="33">
        <v>2024.99555599</v>
      </c>
      <c r="AB28" s="33">
        <v>179.0168601</v>
      </c>
    </row>
    <row r="29" spans="1:28" x14ac:dyDescent="0.25">
      <c r="A29" s="35">
        <v>32</v>
      </c>
      <c r="B29" t="s">
        <v>28</v>
      </c>
      <c r="C29" s="33">
        <v>31.2413585591</v>
      </c>
      <c r="D29" s="33">
        <v>1.33475256415</v>
      </c>
      <c r="E29" s="33">
        <v>26.690253033600001</v>
      </c>
      <c r="F29" s="33">
        <v>0.322088629337</v>
      </c>
      <c r="G29" s="33">
        <v>0</v>
      </c>
      <c r="H29" s="33">
        <v>0</v>
      </c>
      <c r="I29" s="33">
        <v>1005.53968272</v>
      </c>
      <c r="J29" s="33">
        <v>26.6896808491</v>
      </c>
      <c r="K29" s="33">
        <v>1005.53903829</v>
      </c>
      <c r="L29" s="33">
        <v>3.1047777177500002</v>
      </c>
      <c r="M29" s="33">
        <v>6729.7071082499997</v>
      </c>
      <c r="N29" s="33">
        <v>7761.9333200000001</v>
      </c>
      <c r="O29" s="33">
        <v>7.9991811576199998</v>
      </c>
      <c r="P29" s="33">
        <v>112.058430339</v>
      </c>
      <c r="Q29" s="33">
        <v>0.11698470621900001</v>
      </c>
      <c r="R29" s="33">
        <v>0</v>
      </c>
      <c r="S29" s="33">
        <v>3.1047762427599999</v>
      </c>
      <c r="T29" s="33">
        <v>0</v>
      </c>
      <c r="U29" s="33">
        <v>9.0391816280700006</v>
      </c>
      <c r="V29" s="33">
        <v>4524.4395744599997</v>
      </c>
      <c r="W29" s="33">
        <v>5.3398059764799997E-3</v>
      </c>
      <c r="X29" s="33">
        <v>1281.4181572499999</v>
      </c>
      <c r="Y29" s="33">
        <v>0</v>
      </c>
      <c r="Z29" s="33">
        <v>96.157140992600006</v>
      </c>
      <c r="AA29" s="33">
        <v>7761.94190927</v>
      </c>
      <c r="AB29" s="33">
        <v>692.84151030199996</v>
      </c>
    </row>
    <row r="30" spans="1:28" x14ac:dyDescent="0.25">
      <c r="A30" s="35">
        <v>33</v>
      </c>
      <c r="B30" t="s">
        <v>29</v>
      </c>
      <c r="C30" s="33">
        <v>3.21598675651</v>
      </c>
      <c r="D30" s="33">
        <v>0.13741337306400001</v>
      </c>
      <c r="E30" s="33">
        <v>2.5985609246800001</v>
      </c>
      <c r="F30" s="33">
        <v>3.3146259812199999E-2</v>
      </c>
      <c r="G30" s="33">
        <v>0</v>
      </c>
      <c r="H30" s="33">
        <v>0</v>
      </c>
      <c r="I30" s="33">
        <v>102.80382194800001</v>
      </c>
      <c r="J30" s="33">
        <v>2.5985629292999999</v>
      </c>
      <c r="K30" s="33">
        <v>102.80364595899999</v>
      </c>
      <c r="L30" s="33">
        <v>0.31918282807999998</v>
      </c>
      <c r="M30" s="33">
        <v>692.55690838999999</v>
      </c>
      <c r="N30" s="33">
        <v>797.95734937999998</v>
      </c>
      <c r="O30" s="33">
        <v>0.82337322507499999</v>
      </c>
      <c r="P30" s="33">
        <v>11.536102406199999</v>
      </c>
      <c r="Q30" s="33">
        <v>1.20445658057E-2</v>
      </c>
      <c r="R30" s="33">
        <v>0</v>
      </c>
      <c r="S30" s="33">
        <v>0.31918295750499998</v>
      </c>
      <c r="T30" s="33">
        <v>0</v>
      </c>
      <c r="U30" s="33">
        <v>0.93086916475600001</v>
      </c>
      <c r="V30" s="33">
        <v>465.61970212699998</v>
      </c>
      <c r="W30" s="33">
        <v>5.4952068335200005E-4</v>
      </c>
      <c r="X30" s="33">
        <v>131.80199708500001</v>
      </c>
      <c r="Y30" s="33">
        <v>0</v>
      </c>
      <c r="Z30" s="33">
        <v>9.7505181594800003</v>
      </c>
      <c r="AA30" s="33">
        <v>797.95762216499998</v>
      </c>
      <c r="AB30" s="33">
        <v>71.352790486000004</v>
      </c>
    </row>
    <row r="31" spans="1:28" x14ac:dyDescent="0.25">
      <c r="A31" s="35">
        <v>34</v>
      </c>
      <c r="B31" t="s">
        <v>30</v>
      </c>
      <c r="C31" s="33">
        <v>14.3318348961</v>
      </c>
      <c r="D31" s="33">
        <v>0.61237383619800001</v>
      </c>
      <c r="E31" s="33">
        <v>11.444931653399999</v>
      </c>
      <c r="F31" s="33">
        <v>0.147714110919</v>
      </c>
      <c r="G31" s="33">
        <v>0</v>
      </c>
      <c r="H31" s="33">
        <v>0</v>
      </c>
      <c r="I31" s="33">
        <v>458.11851663200002</v>
      </c>
      <c r="J31" s="33">
        <v>11.444964307399999</v>
      </c>
      <c r="K31" s="33">
        <v>458.11954200999998</v>
      </c>
      <c r="L31" s="33">
        <v>1.42235521147</v>
      </c>
      <c r="M31" s="33">
        <v>3086.3295036999998</v>
      </c>
      <c r="N31" s="33">
        <v>3555.8943027</v>
      </c>
      <c r="O31" s="33">
        <v>3.6693108587799999</v>
      </c>
      <c r="P31" s="33">
        <v>51.409885543199998</v>
      </c>
      <c r="Q31" s="33">
        <v>5.3675815276699998E-2</v>
      </c>
      <c r="R31" s="33">
        <v>0</v>
      </c>
      <c r="S31" s="33">
        <v>1.4223567213199999</v>
      </c>
      <c r="T31" s="33">
        <v>0</v>
      </c>
      <c r="U31" s="33">
        <v>4.1483594325500004</v>
      </c>
      <c r="V31" s="33">
        <v>2074.9815650300002</v>
      </c>
      <c r="W31" s="33">
        <v>2.4488982593099998E-3</v>
      </c>
      <c r="X31" s="33">
        <v>587.367071925</v>
      </c>
      <c r="Y31" s="33">
        <v>0</v>
      </c>
      <c r="Z31" s="33">
        <v>43.339762607899999</v>
      </c>
      <c r="AA31" s="33">
        <v>3555.8911321199998</v>
      </c>
      <c r="AB31" s="33">
        <v>317.979113665</v>
      </c>
    </row>
    <row r="32" spans="1:28" x14ac:dyDescent="0.25">
      <c r="A32" s="35">
        <v>35</v>
      </c>
      <c r="B32" t="s">
        <v>31</v>
      </c>
      <c r="C32" s="33">
        <v>19.351413779200001</v>
      </c>
      <c r="D32" s="33">
        <v>0.82624769363700001</v>
      </c>
      <c r="E32" s="33">
        <v>15.676495473599999</v>
      </c>
      <c r="F32" s="33">
        <v>0.199870807022</v>
      </c>
      <c r="G32" s="33">
        <v>0</v>
      </c>
      <c r="H32" s="33">
        <v>0</v>
      </c>
      <c r="I32" s="33">
        <v>648.989413614</v>
      </c>
      <c r="J32" s="33">
        <v>15.676518783900001</v>
      </c>
      <c r="K32" s="33">
        <v>648.99057756000002</v>
      </c>
      <c r="L32" s="33">
        <v>1.93630317042</v>
      </c>
      <c r="M32" s="33">
        <v>4176.08652514</v>
      </c>
      <c r="N32" s="33">
        <v>4840.7467109999998</v>
      </c>
      <c r="O32" s="33">
        <v>4.95717445896</v>
      </c>
      <c r="P32" s="33">
        <v>69.380638889400004</v>
      </c>
      <c r="Q32" s="33">
        <v>7.2381244826299998E-2</v>
      </c>
      <c r="R32" s="33">
        <v>0</v>
      </c>
      <c r="S32" s="33">
        <v>1.93629987744</v>
      </c>
      <c r="T32" s="33">
        <v>0</v>
      </c>
      <c r="U32" s="33">
        <v>5.5848652156299998</v>
      </c>
      <c r="V32" s="33">
        <v>2806.2512291600001</v>
      </c>
      <c r="W32" s="33">
        <v>3.3135882807800001E-3</v>
      </c>
      <c r="X32" s="33">
        <v>797.777126856</v>
      </c>
      <c r="Y32" s="33">
        <v>0</v>
      </c>
      <c r="Z32" s="33">
        <v>59.746000231700002</v>
      </c>
      <c r="AA32" s="33">
        <v>4840.7509744299996</v>
      </c>
      <c r="AB32" s="33">
        <v>427.96601491199999</v>
      </c>
    </row>
    <row r="33" spans="1:28" x14ac:dyDescent="0.25">
      <c r="A33" s="35">
        <v>36</v>
      </c>
      <c r="B33" t="s">
        <v>32</v>
      </c>
      <c r="C33" s="33">
        <v>26.987392504199999</v>
      </c>
      <c r="D33" s="33">
        <v>1.1531237943999999</v>
      </c>
      <c r="E33" s="33">
        <v>21.788176141099999</v>
      </c>
      <c r="F33" s="33">
        <v>0.27815135155999998</v>
      </c>
      <c r="G33" s="33">
        <v>0</v>
      </c>
      <c r="H33" s="33">
        <v>0</v>
      </c>
      <c r="I33" s="33">
        <v>862.68976867599997</v>
      </c>
      <c r="J33" s="33">
        <v>21.788143568900001</v>
      </c>
      <c r="K33" s="33">
        <v>862.68759640999997</v>
      </c>
      <c r="L33" s="33">
        <v>2.6784606923299998</v>
      </c>
      <c r="M33" s="33">
        <v>5811.67513125</v>
      </c>
      <c r="N33" s="33">
        <v>6696.1469155200002</v>
      </c>
      <c r="O33" s="33">
        <v>6.9094523697900003</v>
      </c>
      <c r="P33" s="33">
        <v>96.806785495400007</v>
      </c>
      <c r="Q33" s="33">
        <v>0.10107357236800001</v>
      </c>
      <c r="R33" s="33">
        <v>0</v>
      </c>
      <c r="S33" s="33">
        <v>2.6784605144300002</v>
      </c>
      <c r="T33" s="33">
        <v>0</v>
      </c>
      <c r="U33" s="33">
        <v>7.8115190925700002</v>
      </c>
      <c r="V33" s="33">
        <v>3907.3086913699999</v>
      </c>
      <c r="W33" s="33">
        <v>4.6113813039500001E-3</v>
      </c>
      <c r="X33" s="33">
        <v>1106.03466415</v>
      </c>
      <c r="Y33" s="33">
        <v>0</v>
      </c>
      <c r="Z33" s="33">
        <v>81.8078645274</v>
      </c>
      <c r="AA33" s="33">
        <v>6696.1510086600001</v>
      </c>
      <c r="AB33" s="33">
        <v>598.76682903899996</v>
      </c>
    </row>
    <row r="34" spans="1:28" x14ac:dyDescent="0.25">
      <c r="A34" s="35">
        <v>37</v>
      </c>
      <c r="B34" t="s">
        <v>33</v>
      </c>
      <c r="C34" s="33">
        <v>52.198756684499998</v>
      </c>
      <c r="D34" s="33">
        <v>2.2303607868299999</v>
      </c>
      <c r="E34" s="33">
        <v>39.043047026700002</v>
      </c>
      <c r="F34" s="33">
        <v>0.53799765071000005</v>
      </c>
      <c r="G34" s="33">
        <v>0</v>
      </c>
      <c r="H34" s="33">
        <v>0</v>
      </c>
      <c r="I34" s="33">
        <v>1668.14791418</v>
      </c>
      <c r="J34" s="33">
        <v>39.043066577700003</v>
      </c>
      <c r="K34" s="33">
        <v>1668.14968636</v>
      </c>
      <c r="L34" s="33">
        <v>5.1792312017600004</v>
      </c>
      <c r="M34" s="33">
        <v>11240.877272399999</v>
      </c>
      <c r="N34" s="33">
        <v>12948.073131700001</v>
      </c>
      <c r="O34" s="33">
        <v>13.364195946200001</v>
      </c>
      <c r="P34" s="33">
        <v>187.242766706</v>
      </c>
      <c r="Q34" s="33">
        <v>0.19549563450599999</v>
      </c>
      <c r="R34" s="33">
        <v>0</v>
      </c>
      <c r="S34" s="33">
        <v>5.1792292383099996</v>
      </c>
      <c r="T34" s="33">
        <v>0</v>
      </c>
      <c r="U34" s="33">
        <v>15.1089660317</v>
      </c>
      <c r="V34" s="33">
        <v>7556.9633066099996</v>
      </c>
      <c r="W34" s="33">
        <v>8.9192812527900001E-3</v>
      </c>
      <c r="X34" s="33">
        <v>2139.2817154499999</v>
      </c>
      <c r="Y34" s="33">
        <v>0</v>
      </c>
      <c r="Z34" s="33">
        <v>155.649227521</v>
      </c>
      <c r="AA34" s="33">
        <v>12948.0737544</v>
      </c>
      <c r="AB34" s="33">
        <v>1158.1290829899999</v>
      </c>
    </row>
    <row r="35" spans="1:28" x14ac:dyDescent="0.25">
      <c r="A35" s="35">
        <v>38</v>
      </c>
      <c r="B35" t="s">
        <v>34</v>
      </c>
      <c r="C35" s="33">
        <v>2.35480867339</v>
      </c>
      <c r="D35" s="33">
        <v>0.100448168335</v>
      </c>
      <c r="E35" s="33">
        <v>2.3417180112499998</v>
      </c>
      <c r="F35" s="33">
        <v>2.43879131736E-2</v>
      </c>
      <c r="G35" s="33">
        <v>0</v>
      </c>
      <c r="H35" s="33">
        <v>0</v>
      </c>
      <c r="I35" s="33">
        <v>83.920651717200002</v>
      </c>
      <c r="J35" s="33">
        <v>2.3417172608499999</v>
      </c>
      <c r="K35" s="33">
        <v>83.920659178299999</v>
      </c>
      <c r="L35" s="33">
        <v>0.23832810154100001</v>
      </c>
      <c r="M35" s="33">
        <v>509.55999098000001</v>
      </c>
      <c r="N35" s="33">
        <v>595.82096168199996</v>
      </c>
      <c r="O35" s="33">
        <v>0.60365106167500004</v>
      </c>
      <c r="P35" s="33">
        <v>8.4371798602499997</v>
      </c>
      <c r="Q35" s="33">
        <v>8.7930380721200005E-3</v>
      </c>
      <c r="R35" s="33">
        <v>0</v>
      </c>
      <c r="S35" s="33">
        <v>0.23832862292900001</v>
      </c>
      <c r="T35" s="33">
        <v>0</v>
      </c>
      <c r="U35" s="33">
        <v>0.67701979586899996</v>
      </c>
      <c r="V35" s="33">
        <v>342.26365449299999</v>
      </c>
      <c r="W35" s="33">
        <v>4.0431934514599999E-4</v>
      </c>
      <c r="X35" s="33">
        <v>97.817183832200001</v>
      </c>
      <c r="Y35" s="33">
        <v>0</v>
      </c>
      <c r="Z35" s="33">
        <v>7.7958952935500001</v>
      </c>
      <c r="AA35" s="33">
        <v>595.82161885799997</v>
      </c>
      <c r="AB35" s="33">
        <v>51.860202425399997</v>
      </c>
    </row>
    <row r="36" spans="1:28" x14ac:dyDescent="0.25">
      <c r="A36" s="35">
        <v>39</v>
      </c>
      <c r="B36" t="s">
        <v>35</v>
      </c>
      <c r="C36" s="33">
        <v>54.660445557999999</v>
      </c>
      <c r="D36" s="33">
        <v>2.3333849737899999</v>
      </c>
      <c r="E36" s="33">
        <v>40.148753754799998</v>
      </c>
      <c r="F36" s="33">
        <v>0.56487487322300001</v>
      </c>
      <c r="G36" s="33">
        <v>0</v>
      </c>
      <c r="H36" s="33">
        <v>0</v>
      </c>
      <c r="I36" s="33">
        <v>1856.1138553200001</v>
      </c>
      <c r="J36" s="33">
        <v>40.148824672400004</v>
      </c>
      <c r="K36" s="33">
        <v>1856.11349277</v>
      </c>
      <c r="L36" s="33">
        <v>5.4794836529099999</v>
      </c>
      <c r="M36" s="33">
        <v>11802.4552668</v>
      </c>
      <c r="N36" s="33">
        <v>13698.717727499999</v>
      </c>
      <c r="O36" s="33">
        <v>14.0041905818</v>
      </c>
      <c r="P36" s="33">
        <v>195.94792091599999</v>
      </c>
      <c r="Q36" s="33">
        <v>0.20437928640299999</v>
      </c>
      <c r="R36" s="33">
        <v>0</v>
      </c>
      <c r="S36" s="33">
        <v>5.4794867799000002</v>
      </c>
      <c r="T36" s="33">
        <v>0</v>
      </c>
      <c r="U36" s="33">
        <v>15.7628555788</v>
      </c>
      <c r="V36" s="33">
        <v>7929.2915513099997</v>
      </c>
      <c r="W36" s="33">
        <v>9.3648694340599994E-3</v>
      </c>
      <c r="X36" s="33">
        <v>2256.9315914099998</v>
      </c>
      <c r="Y36" s="33">
        <v>0</v>
      </c>
      <c r="Z36" s="33">
        <v>166.09668882599999</v>
      </c>
      <c r="AA36" s="33">
        <v>13698.718587900001</v>
      </c>
      <c r="AB36" s="33">
        <v>1207.80791454</v>
      </c>
    </row>
    <row r="37" spans="1:28" x14ac:dyDescent="0.25">
      <c r="A37" s="35">
        <v>40</v>
      </c>
      <c r="B37" t="s">
        <v>36</v>
      </c>
      <c r="C37" s="33">
        <v>30.259591458300001</v>
      </c>
      <c r="D37" s="33">
        <v>1.2919938493100001</v>
      </c>
      <c r="E37" s="33">
        <v>24.686966933800001</v>
      </c>
      <c r="F37" s="33">
        <v>0.312535789211</v>
      </c>
      <c r="G37" s="33">
        <v>0</v>
      </c>
      <c r="H37" s="33">
        <v>0</v>
      </c>
      <c r="I37" s="33">
        <v>1014.84429904</v>
      </c>
      <c r="J37" s="33">
        <v>24.6868785626</v>
      </c>
      <c r="K37" s="33">
        <v>1014.84480273</v>
      </c>
      <c r="L37" s="33">
        <v>3.0278475292699998</v>
      </c>
      <c r="M37" s="33">
        <v>6530.1030315199996</v>
      </c>
      <c r="N37" s="33">
        <v>7569.6296789199996</v>
      </c>
      <c r="O37" s="33">
        <v>7.7514797727199998</v>
      </c>
      <c r="P37" s="33">
        <v>108.48973269699999</v>
      </c>
      <c r="Q37" s="33">
        <v>0.11318175768200001</v>
      </c>
      <c r="R37" s="33">
        <v>0</v>
      </c>
      <c r="S37" s="33">
        <v>3.0278519351700002</v>
      </c>
      <c r="T37" s="33">
        <v>0</v>
      </c>
      <c r="U37" s="33">
        <v>8.7329938138800003</v>
      </c>
      <c r="V37" s="33">
        <v>4388.1392254499997</v>
      </c>
      <c r="W37" s="33">
        <v>5.1814199335E-3</v>
      </c>
      <c r="X37" s="33">
        <v>1247.4751000199999</v>
      </c>
      <c r="Y37" s="33">
        <v>0</v>
      </c>
      <c r="Z37" s="33">
        <v>93.568993933900003</v>
      </c>
      <c r="AA37" s="33">
        <v>7569.6285025500001</v>
      </c>
      <c r="AB37" s="33">
        <v>669.20563652099997</v>
      </c>
    </row>
    <row r="38" spans="1:28" x14ac:dyDescent="0.25">
      <c r="A38" s="35">
        <v>41</v>
      </c>
      <c r="B38" t="s">
        <v>37</v>
      </c>
      <c r="C38" s="33">
        <v>11.584074129699999</v>
      </c>
      <c r="D38" s="33">
        <v>0.49489649124399998</v>
      </c>
      <c r="E38" s="33">
        <v>9.24497484822</v>
      </c>
      <c r="F38" s="33">
        <v>0.119442927056</v>
      </c>
      <c r="G38" s="33">
        <v>0</v>
      </c>
      <c r="H38" s="33">
        <v>0</v>
      </c>
      <c r="I38" s="33">
        <v>373.778508875</v>
      </c>
      <c r="J38" s="33">
        <v>9.2449804502199999</v>
      </c>
      <c r="K38" s="33">
        <v>373.77850345399997</v>
      </c>
      <c r="L38" s="33">
        <v>1.1514619993399999</v>
      </c>
      <c r="M38" s="33">
        <v>2495.6325531000002</v>
      </c>
      <c r="N38" s="33">
        <v>2878.6579027299999</v>
      </c>
      <c r="O38" s="33">
        <v>2.9661334723300001</v>
      </c>
      <c r="P38" s="33">
        <v>41.549276127500001</v>
      </c>
      <c r="Q38" s="33">
        <v>4.3373878922099998E-2</v>
      </c>
      <c r="R38" s="33">
        <v>0</v>
      </c>
      <c r="S38" s="33">
        <v>1.1514619097700001</v>
      </c>
      <c r="T38" s="33">
        <v>0</v>
      </c>
      <c r="U38" s="33">
        <v>3.3511019638900001</v>
      </c>
      <c r="V38" s="33">
        <v>1677.6790835199999</v>
      </c>
      <c r="W38" s="33">
        <v>1.9802035851800002E-3</v>
      </c>
      <c r="X38" s="33">
        <v>475.30228712299999</v>
      </c>
      <c r="Y38" s="33">
        <v>0</v>
      </c>
      <c r="Z38" s="33">
        <v>35.147301695800003</v>
      </c>
      <c r="AA38" s="33">
        <v>2878.6551836899998</v>
      </c>
      <c r="AB38" s="33">
        <v>256.853407215</v>
      </c>
    </row>
    <row r="39" spans="1:28" x14ac:dyDescent="0.25">
      <c r="A39" s="35">
        <v>42</v>
      </c>
      <c r="B39" t="s">
        <v>130</v>
      </c>
      <c r="C39" s="33">
        <v>41.963865810000001</v>
      </c>
      <c r="D39" s="33">
        <v>1.7926359196399999</v>
      </c>
      <c r="E39" s="33">
        <v>32.449871754299998</v>
      </c>
      <c r="F39" s="33">
        <v>0.43279264675000001</v>
      </c>
      <c r="G39" s="33">
        <v>0</v>
      </c>
      <c r="H39" s="33">
        <v>0</v>
      </c>
      <c r="I39" s="33">
        <v>1354.9849905399999</v>
      </c>
      <c r="J39" s="33">
        <v>32.449838841199998</v>
      </c>
      <c r="K39" s="33">
        <v>1354.9842260099999</v>
      </c>
      <c r="L39" s="33">
        <v>4.1720695215000001</v>
      </c>
      <c r="M39" s="33">
        <v>9042.7378175199992</v>
      </c>
      <c r="N39" s="33">
        <v>10430.1739077</v>
      </c>
      <c r="O39" s="33">
        <v>10.7456386039</v>
      </c>
      <c r="P39" s="33">
        <v>150.505548796</v>
      </c>
      <c r="Q39" s="33">
        <v>0.15710060677400001</v>
      </c>
      <c r="R39" s="33">
        <v>0</v>
      </c>
      <c r="S39" s="33">
        <v>4.1720689166099998</v>
      </c>
      <c r="T39" s="33">
        <v>0</v>
      </c>
      <c r="U39" s="33">
        <v>12.1354441962</v>
      </c>
      <c r="V39" s="33">
        <v>6078.4270785400004</v>
      </c>
      <c r="W39" s="33">
        <v>7.1751292046700003E-3</v>
      </c>
      <c r="X39" s="33">
        <v>1722.9728796899999</v>
      </c>
      <c r="Y39" s="33">
        <v>0</v>
      </c>
      <c r="Z39" s="33">
        <v>126.714802955</v>
      </c>
      <c r="AA39" s="33">
        <v>10430.1721794</v>
      </c>
      <c r="AB39" s="33">
        <v>930.12010887899999</v>
      </c>
    </row>
    <row r="40" spans="1:28" x14ac:dyDescent="0.25">
      <c r="A40" s="35">
        <v>44</v>
      </c>
      <c r="B40" t="s">
        <v>39</v>
      </c>
      <c r="C40" s="33">
        <v>2.13739825658</v>
      </c>
      <c r="D40" s="33">
        <v>9.1327335753800004E-2</v>
      </c>
      <c r="E40" s="33">
        <v>1.7889601963999999</v>
      </c>
      <c r="F40" s="33">
        <v>2.20295622811E-2</v>
      </c>
      <c r="G40" s="33">
        <v>0</v>
      </c>
      <c r="H40" s="33">
        <v>0</v>
      </c>
      <c r="I40" s="33">
        <v>68.334300862500001</v>
      </c>
      <c r="J40" s="33">
        <v>1.7889626419</v>
      </c>
      <c r="K40" s="33">
        <v>68.334304439999997</v>
      </c>
      <c r="L40" s="33">
        <v>0.21216379114</v>
      </c>
      <c r="M40" s="33">
        <v>460.28350876000002</v>
      </c>
      <c r="N40" s="33">
        <v>530.4085718</v>
      </c>
      <c r="O40" s="33">
        <v>0.54722783540599995</v>
      </c>
      <c r="P40" s="33">
        <v>7.66708728485</v>
      </c>
      <c r="Q40" s="33">
        <v>8.0050152011199999E-3</v>
      </c>
      <c r="R40" s="33">
        <v>0</v>
      </c>
      <c r="S40" s="33">
        <v>0.212162906772</v>
      </c>
      <c r="T40" s="33">
        <v>0</v>
      </c>
      <c r="U40" s="33">
        <v>0.61867172305999996</v>
      </c>
      <c r="V40" s="33">
        <v>309.469012453</v>
      </c>
      <c r="W40" s="33">
        <v>3.6522084310199997E-4</v>
      </c>
      <c r="X40" s="33">
        <v>87.597821904</v>
      </c>
      <c r="Y40" s="33">
        <v>0</v>
      </c>
      <c r="Z40" s="33">
        <v>6.5319540538399998</v>
      </c>
      <c r="AA40" s="33">
        <v>530.40711958899999</v>
      </c>
      <c r="AB40" s="33">
        <v>47.422263031299998</v>
      </c>
    </row>
    <row r="41" spans="1:28" x14ac:dyDescent="0.25">
      <c r="A41" s="35">
        <v>45</v>
      </c>
      <c r="B41" t="s">
        <v>40</v>
      </c>
      <c r="C41" s="33">
        <v>27.555604351500001</v>
      </c>
      <c r="D41" s="33">
        <v>1.1774025777199999</v>
      </c>
      <c r="E41" s="33">
        <v>20.139953999700001</v>
      </c>
      <c r="F41" s="33">
        <v>0.28400773697800002</v>
      </c>
      <c r="G41" s="33">
        <v>0</v>
      </c>
      <c r="H41" s="33">
        <v>0</v>
      </c>
      <c r="I41" s="33">
        <v>880.54166869899996</v>
      </c>
      <c r="J41" s="33">
        <v>20.139994144799999</v>
      </c>
      <c r="K41" s="33">
        <v>880.54211029999999</v>
      </c>
      <c r="L41" s="33">
        <v>2.73389028839</v>
      </c>
      <c r="M41" s="33">
        <v>5934.0403650999997</v>
      </c>
      <c r="N41" s="33">
        <v>6834.7232930999999</v>
      </c>
      <c r="O41" s="33">
        <v>7.0549289789199996</v>
      </c>
      <c r="P41" s="33">
        <v>98.845026442000005</v>
      </c>
      <c r="Q41" s="33">
        <v>0.103201666687</v>
      </c>
      <c r="R41" s="33">
        <v>0</v>
      </c>
      <c r="S41" s="33">
        <v>2.7338869159699999</v>
      </c>
      <c r="T41" s="33">
        <v>0</v>
      </c>
      <c r="U41" s="33">
        <v>7.9759893995400004</v>
      </c>
      <c r="V41" s="33">
        <v>3989.22451753</v>
      </c>
      <c r="W41" s="33">
        <v>4.7084687736600002E-3</v>
      </c>
      <c r="X41" s="33">
        <v>1129.3219219499999</v>
      </c>
      <c r="Y41" s="33">
        <v>0</v>
      </c>
      <c r="Z41" s="33">
        <v>81.774564436700004</v>
      </c>
      <c r="AA41" s="33">
        <v>6834.7179278699996</v>
      </c>
      <c r="AB41" s="33">
        <v>611.37370154999996</v>
      </c>
    </row>
    <row r="42" spans="1:28" x14ac:dyDescent="0.25">
      <c r="A42" s="35">
        <v>46</v>
      </c>
      <c r="B42" t="s">
        <v>41</v>
      </c>
      <c r="C42" s="33">
        <v>4.3465335183100002</v>
      </c>
      <c r="D42" s="33">
        <v>0.18540838318799999</v>
      </c>
      <c r="E42" s="33">
        <v>4.0783577203399997</v>
      </c>
      <c r="F42" s="33">
        <v>4.50154843067E-2</v>
      </c>
      <c r="G42" s="33">
        <v>0</v>
      </c>
      <c r="H42" s="33">
        <v>0</v>
      </c>
      <c r="I42" s="33">
        <v>154.86174356800001</v>
      </c>
      <c r="J42" s="33">
        <v>4.0783557269399999</v>
      </c>
      <c r="K42" s="33">
        <v>154.861594314</v>
      </c>
      <c r="L42" s="33">
        <v>0.43979580947300001</v>
      </c>
      <c r="M42" s="33">
        <v>940.54962572500006</v>
      </c>
      <c r="N42" s="33">
        <v>1099.48959831</v>
      </c>
      <c r="O42" s="33">
        <v>1.11422608922</v>
      </c>
      <c r="P42" s="33">
        <v>15.573447142899999</v>
      </c>
      <c r="Q42" s="33">
        <v>1.62302848702E-2</v>
      </c>
      <c r="R42" s="33">
        <v>0</v>
      </c>
      <c r="S42" s="33">
        <v>0.439796256085</v>
      </c>
      <c r="T42" s="33">
        <v>0</v>
      </c>
      <c r="U42" s="33">
        <v>1.24965124309</v>
      </c>
      <c r="V42" s="33">
        <v>631.71360834100005</v>
      </c>
      <c r="W42" s="33">
        <v>7.4629672443100002E-4</v>
      </c>
      <c r="X42" s="33">
        <v>180.55209722699999</v>
      </c>
      <c r="Y42" s="33">
        <v>0</v>
      </c>
      <c r="Z42" s="33">
        <v>14.186421646299999</v>
      </c>
      <c r="AA42" s="33">
        <v>1099.49046823</v>
      </c>
      <c r="AB42" s="33">
        <v>95.724144887099996</v>
      </c>
    </row>
    <row r="43" spans="1:28" x14ac:dyDescent="0.25">
      <c r="A43" s="35">
        <v>47</v>
      </c>
      <c r="B43" t="s">
        <v>42</v>
      </c>
      <c r="C43" s="33">
        <v>33.745795969900001</v>
      </c>
      <c r="D43" s="33">
        <v>1.4411468727800001</v>
      </c>
      <c r="E43" s="33">
        <v>24.625945786500001</v>
      </c>
      <c r="F43" s="33">
        <v>0.34833250904599999</v>
      </c>
      <c r="G43" s="33">
        <v>0</v>
      </c>
      <c r="H43" s="33">
        <v>0</v>
      </c>
      <c r="I43" s="33">
        <v>1102.8938979500001</v>
      </c>
      <c r="J43" s="33">
        <v>24.625934057599999</v>
      </c>
      <c r="K43" s="33">
        <v>1102.8944526</v>
      </c>
      <c r="L43" s="33">
        <v>3.36221974497</v>
      </c>
      <c r="M43" s="33">
        <v>7278.0370016699999</v>
      </c>
      <c r="N43" s="33">
        <v>8405.5603029899994</v>
      </c>
      <c r="O43" s="33">
        <v>8.6431666067199995</v>
      </c>
      <c r="P43" s="33">
        <v>121.006358608</v>
      </c>
      <c r="Q43" s="33">
        <v>0.12626838538900001</v>
      </c>
      <c r="R43" s="33">
        <v>0</v>
      </c>
      <c r="S43" s="33">
        <v>3.3622214273800002</v>
      </c>
      <c r="T43" s="33">
        <v>0</v>
      </c>
      <c r="U43" s="33">
        <v>9.7473245984800005</v>
      </c>
      <c r="V43" s="33">
        <v>4890.9670042899997</v>
      </c>
      <c r="W43" s="33">
        <v>5.7748902639299998E-3</v>
      </c>
      <c r="X43" s="33">
        <v>1388.8531962</v>
      </c>
      <c r="Y43" s="33">
        <v>0</v>
      </c>
      <c r="Z43" s="33">
        <v>101.408016304</v>
      </c>
      <c r="AA43" s="33">
        <v>8405.5526107900005</v>
      </c>
      <c r="AB43" s="33">
        <v>746.99554760199999</v>
      </c>
    </row>
    <row r="44" spans="1:28" x14ac:dyDescent="0.25">
      <c r="A44" s="35">
        <v>48</v>
      </c>
      <c r="B44" t="s">
        <v>43</v>
      </c>
      <c r="C44" s="33">
        <v>102.832678075</v>
      </c>
      <c r="D44" s="33">
        <v>4.39202367637</v>
      </c>
      <c r="E44" s="33">
        <v>115.007982762</v>
      </c>
      <c r="F44" s="33">
        <v>1.06114745021</v>
      </c>
      <c r="G44" s="33">
        <v>0</v>
      </c>
      <c r="H44" s="33">
        <v>0</v>
      </c>
      <c r="I44" s="33">
        <v>3357.1623709099999</v>
      </c>
      <c r="J44" s="33">
        <v>115.007969649</v>
      </c>
      <c r="K44" s="33">
        <v>3357.1602192999999</v>
      </c>
      <c r="L44" s="33">
        <v>14.6399190518</v>
      </c>
      <c r="M44" s="33">
        <v>22171.537339999999</v>
      </c>
      <c r="N44" s="33">
        <v>25611.162966299999</v>
      </c>
      <c r="O44" s="33">
        <v>26.336040364900001</v>
      </c>
      <c r="P44" s="33">
        <v>368.76580247300001</v>
      </c>
      <c r="Q44" s="33">
        <v>0.38484492749100002</v>
      </c>
      <c r="R44" s="33">
        <v>0</v>
      </c>
      <c r="S44" s="33">
        <v>14.6399032782</v>
      </c>
      <c r="T44" s="33">
        <v>0</v>
      </c>
      <c r="U44" s="33">
        <v>29.715104882799999</v>
      </c>
      <c r="V44" s="33">
        <v>14907.3904379</v>
      </c>
      <c r="W44" s="33">
        <v>1.7592404226399998E-2</v>
      </c>
      <c r="X44" s="33">
        <v>4228.6860242800003</v>
      </c>
      <c r="Y44" s="33">
        <v>0</v>
      </c>
      <c r="Z44" s="33">
        <v>341.538347139</v>
      </c>
      <c r="AA44" s="33">
        <v>25611.151608200002</v>
      </c>
      <c r="AB44" s="33">
        <v>2277.3392595700002</v>
      </c>
    </row>
    <row r="45" spans="1:28" x14ac:dyDescent="0.25">
      <c r="A45" s="35">
        <v>49</v>
      </c>
      <c r="B45" t="s">
        <v>44</v>
      </c>
      <c r="C45" s="33">
        <v>14.764001519900001</v>
      </c>
      <c r="D45" s="33">
        <v>0.63074972398600004</v>
      </c>
      <c r="E45" s="33">
        <v>12.0529317889</v>
      </c>
      <c r="F45" s="33">
        <v>0.15223100557899999</v>
      </c>
      <c r="G45" s="33">
        <v>0</v>
      </c>
      <c r="H45" s="33">
        <v>0</v>
      </c>
      <c r="I45" s="33">
        <v>476.42423922799998</v>
      </c>
      <c r="J45" s="33">
        <v>12.052914620099999</v>
      </c>
      <c r="K45" s="33">
        <v>476.42345641200001</v>
      </c>
      <c r="L45" s="33">
        <v>1.4676773948999999</v>
      </c>
      <c r="M45" s="33">
        <v>3180.7096168799999</v>
      </c>
      <c r="N45" s="33">
        <v>3669.1841477299999</v>
      </c>
      <c r="O45" s="33">
        <v>3.7803607745100001</v>
      </c>
      <c r="P45" s="33">
        <v>52.954901081300001</v>
      </c>
      <c r="Q45" s="33">
        <v>5.5280381452800002E-2</v>
      </c>
      <c r="R45" s="33">
        <v>0</v>
      </c>
      <c r="S45" s="33">
        <v>1.4676732018600001</v>
      </c>
      <c r="T45" s="33">
        <v>0</v>
      </c>
      <c r="U45" s="33">
        <v>4.2710084398500001</v>
      </c>
      <c r="V45" s="33">
        <v>2138.2620977900001</v>
      </c>
      <c r="W45" s="33">
        <v>2.5237861222199998E-3</v>
      </c>
      <c r="X45" s="33">
        <v>605.77682074400002</v>
      </c>
      <c r="Y45" s="33">
        <v>0</v>
      </c>
      <c r="Z45" s="33">
        <v>45.020626176299999</v>
      </c>
      <c r="AA45" s="33">
        <v>3669.18110888</v>
      </c>
      <c r="AB45" s="33">
        <v>327.36184211800003</v>
      </c>
    </row>
    <row r="46" spans="1:28" x14ac:dyDescent="0.25">
      <c r="A46" s="35">
        <v>50</v>
      </c>
      <c r="B46" t="s">
        <v>45</v>
      </c>
      <c r="C46" s="33">
        <v>1.83051186205</v>
      </c>
      <c r="D46" s="33">
        <v>7.82145599962E-2</v>
      </c>
      <c r="E46" s="33">
        <v>1.3876046302</v>
      </c>
      <c r="F46" s="33">
        <v>1.8866555494000001E-2</v>
      </c>
      <c r="G46" s="33">
        <v>0</v>
      </c>
      <c r="H46" s="33">
        <v>0</v>
      </c>
      <c r="I46" s="33">
        <v>58.501514947899999</v>
      </c>
      <c r="J46" s="33">
        <v>1.3876022164999999</v>
      </c>
      <c r="K46" s="33">
        <v>58.501652802000002</v>
      </c>
      <c r="L46" s="33">
        <v>0.18163445320499999</v>
      </c>
      <c r="M46" s="33">
        <v>394.19520574000001</v>
      </c>
      <c r="N46" s="33">
        <v>454.08575558000001</v>
      </c>
      <c r="O46" s="33">
        <v>0.46865714422499999</v>
      </c>
      <c r="P46" s="33">
        <v>6.5662494994199996</v>
      </c>
      <c r="Q46" s="33">
        <v>6.8556623083100001E-3</v>
      </c>
      <c r="R46" s="33">
        <v>0</v>
      </c>
      <c r="S46" s="33">
        <v>0.18163424247400001</v>
      </c>
      <c r="T46" s="33">
        <v>0</v>
      </c>
      <c r="U46" s="33">
        <v>0.52984297404199998</v>
      </c>
      <c r="V46" s="33">
        <v>265.01151371999998</v>
      </c>
      <c r="W46" s="33">
        <v>3.1278218166099999E-4</v>
      </c>
      <c r="X46" s="33">
        <v>75.020573139899994</v>
      </c>
      <c r="Y46" s="33">
        <v>0</v>
      </c>
      <c r="Z46" s="33">
        <v>5.4736892190699997</v>
      </c>
      <c r="AA46" s="33">
        <v>454.08564857200003</v>
      </c>
      <c r="AB46" s="33">
        <v>40.613400960100002</v>
      </c>
    </row>
    <row r="47" spans="1:28" x14ac:dyDescent="0.25">
      <c r="A47" s="35">
        <v>51</v>
      </c>
      <c r="B47" t="s">
        <v>46</v>
      </c>
      <c r="C47" s="33">
        <v>30.8014009133</v>
      </c>
      <c r="D47" s="33">
        <v>1.31608958479</v>
      </c>
      <c r="E47" s="33">
        <v>23.590836686399999</v>
      </c>
      <c r="F47" s="33">
        <v>0.31746123136400001</v>
      </c>
      <c r="G47" s="33">
        <v>0</v>
      </c>
      <c r="H47" s="33">
        <v>0</v>
      </c>
      <c r="I47" s="33">
        <v>984.42102304100001</v>
      </c>
      <c r="J47" s="33">
        <v>23.590822292999999</v>
      </c>
      <c r="K47" s="33">
        <v>984.42120297700001</v>
      </c>
      <c r="L47" s="33">
        <v>3.05640902818</v>
      </c>
      <c r="M47" s="33">
        <v>6633.0108617300002</v>
      </c>
      <c r="N47" s="33">
        <v>7641.0275842499996</v>
      </c>
      <c r="O47" s="33">
        <v>7.8859348492299999</v>
      </c>
      <c r="P47" s="33">
        <v>110.488060213</v>
      </c>
      <c r="Q47" s="33">
        <v>0.115357884511</v>
      </c>
      <c r="R47" s="33">
        <v>0</v>
      </c>
      <c r="S47" s="33">
        <v>3.0564087873300001</v>
      </c>
      <c r="T47" s="33">
        <v>0</v>
      </c>
      <c r="U47" s="33">
        <v>8.9154863326000005</v>
      </c>
      <c r="V47" s="33">
        <v>4459.2991682700003</v>
      </c>
      <c r="W47" s="33">
        <v>5.2630803429300002E-3</v>
      </c>
      <c r="X47" s="33">
        <v>1262.34564335</v>
      </c>
      <c r="Y47" s="33">
        <v>0</v>
      </c>
      <c r="Z47" s="33">
        <v>92.305642554599999</v>
      </c>
      <c r="AA47" s="33">
        <v>7641.0229885999997</v>
      </c>
      <c r="AB47" s="33">
        <v>683.387888342</v>
      </c>
    </row>
    <row r="48" spans="1:28" x14ac:dyDescent="0.25">
      <c r="A48" s="35">
        <v>53</v>
      </c>
      <c r="B48" t="s">
        <v>47</v>
      </c>
      <c r="C48" s="33">
        <v>30.3335341632</v>
      </c>
      <c r="D48" s="33">
        <v>1.29591376408</v>
      </c>
      <c r="E48" s="33">
        <v>23.2541506811</v>
      </c>
      <c r="F48" s="33">
        <v>0.31276793045500001</v>
      </c>
      <c r="G48" s="33">
        <v>0</v>
      </c>
      <c r="H48" s="33">
        <v>0</v>
      </c>
      <c r="I48" s="33">
        <v>978.61730171399995</v>
      </c>
      <c r="J48" s="33">
        <v>23.254166590899999</v>
      </c>
      <c r="K48" s="33">
        <v>978.61833610099995</v>
      </c>
      <c r="L48" s="33">
        <v>3.0147292785099999</v>
      </c>
      <c r="M48" s="33">
        <v>6534.9527930800004</v>
      </c>
      <c r="N48" s="33">
        <v>7536.8201616200004</v>
      </c>
      <c r="O48" s="33">
        <v>7.7669818395299997</v>
      </c>
      <c r="P48" s="33">
        <v>108.79906615199999</v>
      </c>
      <c r="Q48" s="33">
        <v>0.113576906908</v>
      </c>
      <c r="R48" s="33">
        <v>0</v>
      </c>
      <c r="S48" s="33">
        <v>3.0147284811400001</v>
      </c>
      <c r="T48" s="33">
        <v>0</v>
      </c>
      <c r="U48" s="33">
        <v>8.7750453084500002</v>
      </c>
      <c r="V48" s="33">
        <v>4392.9374675400004</v>
      </c>
      <c r="W48" s="33">
        <v>5.18527106608E-3</v>
      </c>
      <c r="X48" s="33">
        <v>1244.6051709799999</v>
      </c>
      <c r="Y48" s="33">
        <v>0</v>
      </c>
      <c r="Z48" s="33">
        <v>91.239887136799993</v>
      </c>
      <c r="AA48" s="33">
        <v>7536.8205636499997</v>
      </c>
      <c r="AB48" s="33">
        <v>672.58477549700001</v>
      </c>
    </row>
    <row r="49" spans="1:28" x14ac:dyDescent="0.25">
      <c r="A49" s="35">
        <v>54</v>
      </c>
      <c r="B49" t="s">
        <v>48</v>
      </c>
      <c r="C49" s="33">
        <v>6.9829029944599998</v>
      </c>
      <c r="D49" s="33">
        <v>0.29818415345600002</v>
      </c>
      <c r="E49" s="33">
        <v>5.1393722420300003</v>
      </c>
      <c r="F49" s="33">
        <v>7.2098450627699998E-2</v>
      </c>
      <c r="G49" s="33">
        <v>0</v>
      </c>
      <c r="H49" s="33">
        <v>0</v>
      </c>
      <c r="I49" s="33">
        <v>227.311587691</v>
      </c>
      <c r="J49" s="33">
        <v>5.1393725989499996</v>
      </c>
      <c r="K49" s="33">
        <v>227.31149256500001</v>
      </c>
      <c r="L49" s="33">
        <v>0.69554974409500003</v>
      </c>
      <c r="M49" s="33">
        <v>1506.4205009699999</v>
      </c>
      <c r="N49" s="33">
        <v>1738.8697660400001</v>
      </c>
      <c r="O49" s="33">
        <v>1.7886252113500001</v>
      </c>
      <c r="P49" s="33">
        <v>25.037839516999998</v>
      </c>
      <c r="Q49" s="33">
        <v>2.6124006841000001E-2</v>
      </c>
      <c r="R49" s="33">
        <v>0</v>
      </c>
      <c r="S49" s="33">
        <v>0.69554835396799997</v>
      </c>
      <c r="T49" s="33">
        <v>0</v>
      </c>
      <c r="U49" s="33">
        <v>2.0162327339299999</v>
      </c>
      <c r="V49" s="33">
        <v>1012.28333754</v>
      </c>
      <c r="W49" s="33">
        <v>1.1952954938099999E-3</v>
      </c>
      <c r="X49" s="33">
        <v>287.60438711199998</v>
      </c>
      <c r="Y49" s="33">
        <v>0</v>
      </c>
      <c r="Z49" s="33">
        <v>21.0677886621</v>
      </c>
      <c r="AA49" s="33">
        <v>1738.8706331400001</v>
      </c>
      <c r="AB49" s="33">
        <v>154.510294587</v>
      </c>
    </row>
    <row r="50" spans="1:28" x14ac:dyDescent="0.25">
      <c r="A50" s="35">
        <v>55</v>
      </c>
      <c r="B50" t="s">
        <v>49</v>
      </c>
      <c r="C50" s="33">
        <v>17.336069782999999</v>
      </c>
      <c r="D50" s="33">
        <v>0.73959097587900002</v>
      </c>
      <c r="E50" s="33">
        <v>16.260240163900001</v>
      </c>
      <c r="F50" s="33">
        <v>0.17947890184900001</v>
      </c>
      <c r="G50" s="33">
        <v>0</v>
      </c>
      <c r="H50" s="33">
        <v>0</v>
      </c>
      <c r="I50" s="33">
        <v>612.93001581199997</v>
      </c>
      <c r="J50" s="33">
        <v>16.260222161600002</v>
      </c>
      <c r="K50" s="33">
        <v>612.92928395800004</v>
      </c>
      <c r="L50" s="33">
        <v>1.7516844419099999</v>
      </c>
      <c r="M50" s="33">
        <v>3750.01630806</v>
      </c>
      <c r="N50" s="33">
        <v>4379.2124530800002</v>
      </c>
      <c r="O50" s="33">
        <v>4.4436541813600003</v>
      </c>
      <c r="P50" s="33">
        <v>62.119800386100003</v>
      </c>
      <c r="Q50" s="33">
        <v>6.4748649446700002E-2</v>
      </c>
      <c r="R50" s="33">
        <v>0</v>
      </c>
      <c r="S50" s="33">
        <v>1.7516835105699999</v>
      </c>
      <c r="T50" s="33">
        <v>0</v>
      </c>
      <c r="U50" s="33">
        <v>4.9867316809400002</v>
      </c>
      <c r="V50" s="33">
        <v>2518.88906357</v>
      </c>
      <c r="W50" s="33">
        <v>2.97551724374E-3</v>
      </c>
      <c r="X50" s="33">
        <v>719.40930032999995</v>
      </c>
      <c r="Y50" s="33">
        <v>0</v>
      </c>
      <c r="Z50" s="33">
        <v>56.417389010400001</v>
      </c>
      <c r="AA50" s="33">
        <v>4379.20914885</v>
      </c>
      <c r="AB50" s="33">
        <v>382.00617910900002</v>
      </c>
    </row>
    <row r="51" spans="1:28" x14ac:dyDescent="0.25">
      <c r="A51" s="35">
        <v>56</v>
      </c>
      <c r="B51" t="s">
        <v>50</v>
      </c>
      <c r="C51" s="33">
        <v>4.6328357387799999</v>
      </c>
      <c r="D51" s="33">
        <v>0.19792463989</v>
      </c>
      <c r="E51" s="33">
        <v>3.8086249699899999</v>
      </c>
      <c r="F51" s="33">
        <v>4.7768986862500001E-2</v>
      </c>
      <c r="G51" s="33">
        <v>0</v>
      </c>
      <c r="H51" s="33">
        <v>0</v>
      </c>
      <c r="I51" s="33">
        <v>149.50236584300001</v>
      </c>
      <c r="J51" s="33">
        <v>3.8086250709299998</v>
      </c>
      <c r="K51" s="33">
        <v>149.50249809900001</v>
      </c>
      <c r="L51" s="33">
        <v>0.46055668599799998</v>
      </c>
      <c r="M51" s="33">
        <v>998.08087318000003</v>
      </c>
      <c r="N51" s="33">
        <v>1151.3900721499999</v>
      </c>
      <c r="O51" s="33">
        <v>1.1862497782000001</v>
      </c>
      <c r="P51" s="33">
        <v>16.616859358300001</v>
      </c>
      <c r="Q51" s="33">
        <v>1.7346577489700001E-2</v>
      </c>
      <c r="R51" s="33">
        <v>0</v>
      </c>
      <c r="S51" s="33">
        <v>0.46055698327900002</v>
      </c>
      <c r="T51" s="33">
        <v>0</v>
      </c>
      <c r="U51" s="33">
        <v>1.3402108453899999</v>
      </c>
      <c r="V51" s="33">
        <v>670.97417421399996</v>
      </c>
      <c r="W51" s="33">
        <v>7.9194437255200004E-4</v>
      </c>
      <c r="X51" s="33">
        <v>190.08830795200001</v>
      </c>
      <c r="Y51" s="33">
        <v>0</v>
      </c>
      <c r="Z51" s="33">
        <v>14.149227446999999</v>
      </c>
      <c r="AA51" s="33">
        <v>1151.39245882</v>
      </c>
      <c r="AB51" s="33">
        <v>102.723745697</v>
      </c>
    </row>
    <row r="52" spans="1:28" s="35" customFormat="1" x14ac:dyDescent="0.25"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</row>
    <row r="53" spans="1:28" s="35" customFormat="1" x14ac:dyDescent="0.25"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</row>
    <row r="54" spans="1:28" s="35" customFormat="1" x14ac:dyDescent="0.25">
      <c r="B54" s="35" t="s">
        <v>321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</row>
    <row r="55" spans="1:28" s="35" customFormat="1" x14ac:dyDescent="0.25">
      <c r="B55" s="35" t="s">
        <v>1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</row>
    <row r="56" spans="1:28" s="35" customFormat="1" x14ac:dyDescent="0.25">
      <c r="B56" s="35" t="s">
        <v>11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</row>
    <row r="57" spans="1:28" s="35" customFormat="1" x14ac:dyDescent="0.25">
      <c r="B57" s="35" t="s">
        <v>58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</row>
    <row r="58" spans="1:28" s="35" customFormat="1" x14ac:dyDescent="0.25">
      <c r="B58" s="35" t="s">
        <v>75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</row>
    <row r="59" spans="1:28" s="35" customFormat="1" x14ac:dyDescent="0.25">
      <c r="B59" s="35" t="s">
        <v>333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</row>
    <row r="60" spans="1:28" s="35" customFormat="1" x14ac:dyDescent="0.25"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</row>
    <row r="61" spans="1:28" x14ac:dyDescent="0.25"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</row>
    <row r="62" spans="1:28" x14ac:dyDescent="0.25">
      <c r="B62" s="2" t="s">
        <v>56</v>
      </c>
      <c r="C62" s="1">
        <f>SUM(C3:C51)</f>
        <v>1299.7587533038059</v>
      </c>
      <c r="D62" s="1">
        <f t="shared" ref="D62:AB62" si="0">SUM(D3:D51)</f>
        <v>55.51841047355331</v>
      </c>
      <c r="E62" s="1">
        <f t="shared" si="0"/>
        <v>1033.8978424639081</v>
      </c>
      <c r="F62" s="1">
        <f t="shared" si="0"/>
        <v>13.408783441499628</v>
      </c>
      <c r="G62" s="1">
        <f t="shared" si="0"/>
        <v>0</v>
      </c>
      <c r="H62" s="1">
        <f t="shared" si="0"/>
        <v>0</v>
      </c>
      <c r="I62" s="1">
        <f t="shared" si="0"/>
        <v>42401.985353353208</v>
      </c>
      <c r="J62" s="1">
        <f t="shared" si="0"/>
        <v>1033.8970235920797</v>
      </c>
      <c r="K62" s="1">
        <f t="shared" si="0"/>
        <v>42401.98930467129</v>
      </c>
      <c r="L62" s="1">
        <f t="shared" si="0"/>
        <v>133.82174170849601</v>
      </c>
      <c r="M62" s="1">
        <f t="shared" si="0"/>
        <v>280162.19088460499</v>
      </c>
      <c r="N62" s="1">
        <f t="shared" si="0"/>
        <v>323565.50387622201</v>
      </c>
      <c r="O62" s="1">
        <f t="shared" si="0"/>
        <v>332.85213029092586</v>
      </c>
      <c r="P62" s="1">
        <f t="shared" si="0"/>
        <v>4661.3366407886997</v>
      </c>
      <c r="Q62" s="1">
        <f t="shared" si="0"/>
        <v>4.8650791683759609</v>
      </c>
      <c r="R62" s="1">
        <f t="shared" si="0"/>
        <v>0</v>
      </c>
      <c r="S62" s="1">
        <f t="shared" si="0"/>
        <v>133.82162617811059</v>
      </c>
      <c r="T62" s="1">
        <f t="shared" si="0"/>
        <v>0</v>
      </c>
      <c r="U62" s="1">
        <f t="shared" si="0"/>
        <v>375.72743517717498</v>
      </c>
      <c r="V62" s="1">
        <f t="shared" si="0"/>
        <v>188313.81107356396</v>
      </c>
      <c r="W62" s="1">
        <f t="shared" si="0"/>
        <v>0.22229972698996203</v>
      </c>
      <c r="X62" s="1">
        <f t="shared" si="0"/>
        <v>53408.159568005605</v>
      </c>
      <c r="Y62" s="1">
        <f t="shared" si="0"/>
        <v>0</v>
      </c>
      <c r="Z62" s="1">
        <f t="shared" si="0"/>
        <v>3958.1165100935295</v>
      </c>
      <c r="AA62" s="1">
        <f t="shared" si="0"/>
        <v>323565.46577612101</v>
      </c>
      <c r="AB62" s="1">
        <f t="shared" si="0"/>
        <v>28796.485286094099</v>
      </c>
    </row>
    <row r="63" spans="1:28" x14ac:dyDescent="0.25">
      <c r="B63" s="35" t="s">
        <v>336</v>
      </c>
      <c r="C63" s="33">
        <f>+C3+C5+C8+C9+C11+C12+C14+C15+C16+C17+C18+C19+C20+C21+C22+C23+C24+C25+C26+C28+C30+C31+C33+C34+C35+C36+C37+C39+C40+C41+C42+C43+C44+C46+C47+C49+C50</f>
        <v>934.88317844872006</v>
      </c>
      <c r="D63" s="33">
        <f t="shared" ref="D63:AB63" si="1">+D3+D5+D8+D9+D11+D12+D14+D15+D16+D17+D18+D19+D20+D21+D22+D23+D24+D25+D26+D28+D30+D31+D33+D34+D35+D36+D37+D39+D40+D41+D42+D43+D44+D46+D47+D49+D50</f>
        <v>39.930030725697996</v>
      </c>
      <c r="E63" s="33">
        <f t="shared" si="1"/>
        <v>754.61406170321015</v>
      </c>
      <c r="F63" s="33">
        <f t="shared" si="1"/>
        <v>9.6466465197003011</v>
      </c>
      <c r="G63" s="33">
        <f t="shared" si="1"/>
        <v>0</v>
      </c>
      <c r="H63" s="33">
        <f t="shared" si="1"/>
        <v>0</v>
      </c>
      <c r="I63" s="33">
        <f t="shared" si="1"/>
        <v>30635.688186378597</v>
      </c>
      <c r="J63" s="33">
        <f t="shared" si="1"/>
        <v>754.61399309810986</v>
      </c>
      <c r="K63" s="33">
        <f t="shared" si="1"/>
        <v>30635.689736685301</v>
      </c>
      <c r="L63" s="33">
        <f t="shared" si="1"/>
        <v>97.561077755562025</v>
      </c>
      <c r="M63" s="33">
        <f t="shared" si="1"/>
        <v>201556.33816230504</v>
      </c>
      <c r="N63" s="33">
        <f t="shared" si="1"/>
        <v>232914.10009273197</v>
      </c>
      <c r="O63" s="33">
        <f t="shared" si="1"/>
        <v>239.42528897824002</v>
      </c>
      <c r="P63" s="33">
        <f t="shared" si="1"/>
        <v>3352.6094466273194</v>
      </c>
      <c r="Q63" s="33">
        <f t="shared" si="1"/>
        <v>3.4988691401063505</v>
      </c>
      <c r="R63" s="33">
        <f t="shared" si="1"/>
        <v>0</v>
      </c>
      <c r="S63" s="33">
        <f t="shared" si="1"/>
        <v>97.561064604441</v>
      </c>
      <c r="T63" s="33">
        <f t="shared" si="1"/>
        <v>0</v>
      </c>
      <c r="U63" s="33">
        <f t="shared" si="1"/>
        <v>270.17119813872404</v>
      </c>
      <c r="V63" s="33">
        <f t="shared" si="1"/>
        <v>135473.08743638502</v>
      </c>
      <c r="W63" s="33">
        <f t="shared" si="1"/>
        <v>0.15992852251407697</v>
      </c>
      <c r="X63" s="33">
        <f t="shared" si="1"/>
        <v>38437.961409650103</v>
      </c>
      <c r="Y63" s="33">
        <f t="shared" si="1"/>
        <v>0</v>
      </c>
      <c r="Z63" s="33">
        <f t="shared" si="1"/>
        <v>2861.1726137276401</v>
      </c>
      <c r="AA63" s="33">
        <f t="shared" si="1"/>
        <v>232914.05734698701</v>
      </c>
      <c r="AB63" s="33">
        <f t="shared" si="1"/>
        <v>20705.845418074601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63"/>
  <sheetViews>
    <sheetView zoomScale="85" zoomScaleNormal="85" workbookViewId="0">
      <pane xSplit="2" ySplit="2" topLeftCell="CR3" activePane="bottomRight" state="frozen"/>
      <selection pane="topRight" activeCell="B1" sqref="B1"/>
      <selection pane="bottomLeft" activeCell="A3" sqref="A3"/>
      <selection pane="bottomRight" activeCell="AE3" sqref="AE3"/>
    </sheetView>
  </sheetViews>
  <sheetFormatPr defaultRowHeight="15" x14ac:dyDescent="0.25"/>
  <cols>
    <col min="1" max="1" width="4.85546875" style="35" bestFit="1" customWidth="1"/>
    <col min="2" max="2" width="18.7109375" bestFit="1" customWidth="1"/>
    <col min="3" max="3" width="9.7109375" customWidth="1"/>
    <col min="4" max="4" width="6.7109375" bestFit="1" customWidth="1"/>
    <col min="5" max="5" width="14.5703125" bestFit="1" customWidth="1"/>
    <col min="6" max="6" width="5.7109375" bestFit="1" customWidth="1"/>
    <col min="7" max="7" width="14.7109375" style="35" bestFit="1" customWidth="1"/>
    <col min="8" max="8" width="14.28515625" style="35" bestFit="1" customWidth="1"/>
    <col min="9" max="9" width="14.85546875" style="35" bestFit="1" customWidth="1"/>
    <col min="10" max="10" width="14.5703125" style="35" bestFit="1" customWidth="1"/>
    <col min="11" max="11" width="9.28515625" style="35" bestFit="1" customWidth="1"/>
    <col min="12" max="12" width="11.42578125" style="35" bestFit="1" customWidth="1"/>
    <col min="13" max="13" width="15.5703125" style="35" bestFit="1" customWidth="1"/>
    <col min="14" max="14" width="12.28515625" style="35" bestFit="1" customWidth="1"/>
    <col min="15" max="15" width="14.28515625" style="35" bestFit="1" customWidth="1"/>
    <col min="16" max="16" width="10.42578125" style="35" bestFit="1" customWidth="1"/>
    <col min="17" max="17" width="9.5703125" style="35" bestFit="1" customWidth="1"/>
    <col min="18" max="18" width="10.5703125" style="35" bestFit="1" customWidth="1"/>
    <col min="19" max="19" width="18.7109375" style="35" bestFit="1" customWidth="1"/>
    <col min="20" max="20" width="10" style="35" bestFit="1" customWidth="1"/>
    <col min="21" max="21" width="10.7109375" style="35" bestFit="1" customWidth="1"/>
    <col min="22" max="22" width="13.7109375" style="35" bestFit="1" customWidth="1"/>
    <col min="23" max="23" width="11.7109375" style="35" bestFit="1" customWidth="1"/>
    <col min="24" max="24" width="10.42578125" style="35" bestFit="1" customWidth="1"/>
    <col min="25" max="25" width="11.28515625" style="35" bestFit="1" customWidth="1"/>
    <col min="26" max="26" width="10.140625" style="35" bestFit="1" customWidth="1"/>
    <col min="27" max="27" width="15" style="35" bestFit="1" customWidth="1"/>
    <col min="28" max="28" width="9" bestFit="1" customWidth="1"/>
    <col min="29" max="29" width="13.42578125" bestFit="1" customWidth="1"/>
    <col min="30" max="30" width="7.7109375" bestFit="1" customWidth="1"/>
    <col min="31" max="31" width="10.28515625" bestFit="1" customWidth="1"/>
    <col min="32" max="32" width="15" bestFit="1" customWidth="1"/>
    <col min="33" max="33" width="11.5703125" bestFit="1" customWidth="1"/>
    <col min="34" max="34" width="14.42578125" bestFit="1" customWidth="1"/>
    <col min="35" max="35" width="18.85546875" bestFit="1" customWidth="1"/>
    <col min="36" max="36" width="15.140625" bestFit="1" customWidth="1"/>
    <col min="37" max="39" width="6.7109375" bestFit="1" customWidth="1"/>
    <col min="40" max="40" width="14.5703125" bestFit="1" customWidth="1"/>
    <col min="41" max="41" width="11.140625" bestFit="1" customWidth="1"/>
    <col min="42" max="42" width="14" bestFit="1" customWidth="1"/>
    <col min="43" max="43" width="18.42578125" bestFit="1" customWidth="1"/>
    <col min="44" max="44" width="14.7109375" bestFit="1" customWidth="1"/>
    <col min="45" max="45" width="14.42578125" bestFit="1" customWidth="1"/>
    <col min="46" max="46" width="14" bestFit="1" customWidth="1"/>
    <col min="47" max="47" width="14.5703125" bestFit="1" customWidth="1"/>
    <col min="48" max="48" width="14.42578125" bestFit="1" customWidth="1"/>
    <col min="49" max="49" width="10.28515625" bestFit="1" customWidth="1"/>
    <col min="50" max="50" width="11.28515625" bestFit="1" customWidth="1"/>
    <col min="51" max="51" width="15.28515625" bestFit="1" customWidth="1"/>
    <col min="52" max="52" width="12" bestFit="1" customWidth="1"/>
    <col min="53" max="53" width="14" bestFit="1" customWidth="1"/>
    <col min="54" max="54" width="10.28515625" bestFit="1" customWidth="1"/>
    <col min="55" max="55" width="9.28515625" bestFit="1" customWidth="1"/>
    <col min="56" max="56" width="10.28515625" bestFit="1" customWidth="1"/>
    <col min="57" max="57" width="18.42578125" bestFit="1" customWidth="1"/>
    <col min="58" max="58" width="9.7109375" bestFit="1" customWidth="1"/>
    <col min="59" max="59" width="10.42578125" bestFit="1" customWidth="1"/>
    <col min="60" max="60" width="13.42578125" bestFit="1" customWidth="1"/>
    <col min="61" max="61" width="11.42578125" bestFit="1" customWidth="1"/>
    <col min="62" max="62" width="10.140625" bestFit="1" customWidth="1"/>
    <col min="63" max="63" width="11" bestFit="1" customWidth="1"/>
    <col min="64" max="64" width="9.85546875" bestFit="1" customWidth="1"/>
    <col min="65" max="65" width="14.7109375" bestFit="1" customWidth="1"/>
    <col min="66" max="66" width="14.140625" bestFit="1" customWidth="1"/>
    <col min="67" max="67" width="13.7109375" bestFit="1" customWidth="1"/>
    <col min="68" max="68" width="14.28515625" bestFit="1" customWidth="1"/>
    <col min="69" max="69" width="14.140625" bestFit="1" customWidth="1"/>
    <col min="70" max="70" width="8.7109375" bestFit="1" customWidth="1"/>
    <col min="71" max="71" width="10.85546875" bestFit="1" customWidth="1"/>
    <col min="72" max="72" width="15" bestFit="1" customWidth="1"/>
    <col min="73" max="73" width="11.7109375" bestFit="1" customWidth="1"/>
    <col min="74" max="74" width="13.7109375" bestFit="1" customWidth="1"/>
    <col min="75" max="75" width="9.85546875" bestFit="1" customWidth="1"/>
    <col min="76" max="76" width="9" bestFit="1" customWidth="1"/>
    <col min="77" max="77" width="10" bestFit="1" customWidth="1"/>
    <col min="78" max="78" width="18.140625" bestFit="1" customWidth="1"/>
    <col min="79" max="79" width="9.42578125" bestFit="1" customWidth="1"/>
    <col min="80" max="80" width="10.140625" bestFit="1" customWidth="1"/>
    <col min="81" max="81" width="13.140625" bestFit="1" customWidth="1"/>
    <col min="82" max="82" width="11.140625" bestFit="1" customWidth="1"/>
    <col min="83" max="83" width="9.85546875" bestFit="1" customWidth="1"/>
    <col min="84" max="84" width="10.7109375" bestFit="1" customWidth="1"/>
    <col min="85" max="85" width="9.5703125" bestFit="1" customWidth="1"/>
    <col min="86" max="86" width="14.42578125" bestFit="1" customWidth="1"/>
    <col min="87" max="87" width="6.7109375" bestFit="1" customWidth="1"/>
    <col min="88" max="88" width="15.42578125" bestFit="1" customWidth="1"/>
    <col min="89" max="89" width="6.5703125" bestFit="1" customWidth="1"/>
    <col min="90" max="90" width="6.7109375" bestFit="1" customWidth="1"/>
    <col min="91" max="91" width="5.140625" bestFit="1" customWidth="1"/>
    <col min="92" max="92" width="6.5703125" bestFit="1" customWidth="1"/>
    <col min="93" max="93" width="14.140625" bestFit="1" customWidth="1"/>
    <col min="94" max="94" width="4.85546875" bestFit="1" customWidth="1"/>
    <col min="95" max="95" width="10" bestFit="1" customWidth="1"/>
    <col min="96" max="96" width="9.28515625" bestFit="1" customWidth="1"/>
    <col min="97" max="97" width="6.7109375" bestFit="1" customWidth="1"/>
    <col min="98" max="98" width="6" bestFit="1" customWidth="1"/>
    <col min="99" max="99" width="6.7109375" bestFit="1" customWidth="1"/>
    <col min="100" max="100" width="4.28515625" customWidth="1"/>
    <col min="101" max="101" width="7.7109375" bestFit="1" customWidth="1"/>
    <col min="102" max="102" width="4.5703125" bestFit="1" customWidth="1"/>
    <col min="103" max="103" width="4.140625" bestFit="1" customWidth="1"/>
    <col min="104" max="104" width="5.7109375" bestFit="1" customWidth="1"/>
    <col min="105" max="105" width="4.140625" bestFit="1" customWidth="1"/>
    <col min="106" max="106" width="3.28515625" bestFit="1" customWidth="1"/>
    <col min="107" max="107" width="5.7109375" bestFit="1" customWidth="1"/>
    <col min="108" max="108" width="7.85546875" bestFit="1" customWidth="1"/>
    <col min="109" max="109" width="5.140625" bestFit="1" customWidth="1"/>
    <col min="110" max="110" width="5.28515625" bestFit="1" customWidth="1"/>
    <col min="111" max="111" width="8.7109375" bestFit="1" customWidth="1"/>
    <col min="112" max="112" width="4.85546875" bestFit="1" customWidth="1"/>
    <col min="113" max="113" width="7.85546875" bestFit="1" customWidth="1"/>
    <col min="114" max="114" width="5.85546875" bestFit="1" customWidth="1"/>
    <col min="115" max="115" width="6" bestFit="1" customWidth="1"/>
    <col min="116" max="116" width="6.7109375" bestFit="1" customWidth="1"/>
    <col min="117" max="117" width="3.85546875" bestFit="1" customWidth="1"/>
    <col min="118" max="118" width="5.5703125" bestFit="1" customWidth="1"/>
    <col min="119" max="119" width="3.85546875" bestFit="1" customWidth="1"/>
    <col min="120" max="120" width="5.7109375" bestFit="1" customWidth="1"/>
    <col min="121" max="121" width="5.28515625" bestFit="1" customWidth="1"/>
    <col min="122" max="122" width="5.28515625" customWidth="1"/>
    <col min="123" max="123" width="7.7109375" bestFit="1" customWidth="1"/>
    <col min="124" max="124" width="4.85546875" bestFit="1" customWidth="1"/>
    <col min="125" max="125" width="6.7109375" bestFit="1" customWidth="1"/>
    <col min="126" max="126" width="9.28515625" bestFit="1" customWidth="1"/>
    <col min="127" max="127" width="7.7109375" bestFit="1" customWidth="1"/>
  </cols>
  <sheetData>
    <row r="1" spans="1:129" x14ac:dyDescent="0.25">
      <c r="C1" s="35" t="s">
        <v>457</v>
      </c>
    </row>
    <row r="2" spans="1:129" x14ac:dyDescent="0.25">
      <c r="A2" s="35" t="s">
        <v>318</v>
      </c>
      <c r="B2" s="24" t="s">
        <v>178</v>
      </c>
      <c r="C2" t="s">
        <v>179</v>
      </c>
      <c r="D2" t="s">
        <v>131</v>
      </c>
      <c r="E2" t="s">
        <v>132</v>
      </c>
      <c r="F2" t="s">
        <v>133</v>
      </c>
      <c r="G2" s="35" t="s">
        <v>436</v>
      </c>
      <c r="H2" s="35" t="s">
        <v>437</v>
      </c>
      <c r="I2" s="35" t="s">
        <v>438</v>
      </c>
      <c r="J2" s="35" t="s">
        <v>439</v>
      </c>
      <c r="K2" s="35" t="s">
        <v>440</v>
      </c>
      <c r="L2" s="35" t="s">
        <v>441</v>
      </c>
      <c r="M2" s="35" t="s">
        <v>442</v>
      </c>
      <c r="N2" s="35" t="s">
        <v>443</v>
      </c>
      <c r="O2" s="35" t="s">
        <v>444</v>
      </c>
      <c r="P2" s="35" t="s">
        <v>445</v>
      </c>
      <c r="Q2" s="35" t="s">
        <v>446</v>
      </c>
      <c r="R2" s="35" t="s">
        <v>447</v>
      </c>
      <c r="S2" s="35" t="s">
        <v>448</v>
      </c>
      <c r="T2" s="35" t="s">
        <v>449</v>
      </c>
      <c r="U2" s="35" t="s">
        <v>450</v>
      </c>
      <c r="V2" s="35" t="s">
        <v>451</v>
      </c>
      <c r="W2" s="35" t="s">
        <v>452</v>
      </c>
      <c r="X2" s="35" t="s">
        <v>453</v>
      </c>
      <c r="Y2" s="35" t="s">
        <v>454</v>
      </c>
      <c r="Z2" s="35" t="s">
        <v>455</v>
      </c>
      <c r="AA2" s="35" t="s">
        <v>456</v>
      </c>
      <c r="AB2" t="s">
        <v>64</v>
      </c>
      <c r="AC2" t="s">
        <v>182</v>
      </c>
      <c r="AD2" t="s">
        <v>134</v>
      </c>
      <c r="AE2" t="s">
        <v>59</v>
      </c>
      <c r="AF2" t="s">
        <v>183</v>
      </c>
      <c r="AG2" t="s">
        <v>184</v>
      </c>
      <c r="AH2" t="s">
        <v>185</v>
      </c>
      <c r="AI2" t="s">
        <v>186</v>
      </c>
      <c r="AJ2" t="s">
        <v>187</v>
      </c>
      <c r="AK2" t="s">
        <v>136</v>
      </c>
      <c r="AL2" t="s">
        <v>137</v>
      </c>
      <c r="AM2" t="s">
        <v>138</v>
      </c>
      <c r="AN2" t="s">
        <v>188</v>
      </c>
      <c r="AO2" t="s">
        <v>189</v>
      </c>
      <c r="AP2" t="s">
        <v>190</v>
      </c>
      <c r="AQ2" t="s">
        <v>191</v>
      </c>
      <c r="AR2" t="s">
        <v>192</v>
      </c>
      <c r="AS2" t="s">
        <v>193</v>
      </c>
      <c r="AT2" t="s">
        <v>194</v>
      </c>
      <c r="AU2" t="s">
        <v>195</v>
      </c>
      <c r="AV2" t="s">
        <v>196</v>
      </c>
      <c r="AW2" t="s">
        <v>197</v>
      </c>
      <c r="AX2" t="s">
        <v>198</v>
      </c>
      <c r="AY2" t="s">
        <v>199</v>
      </c>
      <c r="AZ2" t="s">
        <v>200</v>
      </c>
      <c r="BA2" t="s">
        <v>201</v>
      </c>
      <c r="BB2" t="s">
        <v>202</v>
      </c>
      <c r="BC2" t="s">
        <v>203</v>
      </c>
      <c r="BD2" t="s">
        <v>204</v>
      </c>
      <c r="BE2" t="s">
        <v>205</v>
      </c>
      <c r="BF2" t="s">
        <v>206</v>
      </c>
      <c r="BG2" t="s">
        <v>207</v>
      </c>
      <c r="BH2" t="s">
        <v>208</v>
      </c>
      <c r="BI2" t="s">
        <v>209</v>
      </c>
      <c r="BJ2" t="s">
        <v>210</v>
      </c>
      <c r="BK2" t="s">
        <v>211</v>
      </c>
      <c r="BL2" t="s">
        <v>212</v>
      </c>
      <c r="BM2" t="s">
        <v>213</v>
      </c>
      <c r="BN2" t="s">
        <v>217</v>
      </c>
      <c r="BO2" t="s">
        <v>218</v>
      </c>
      <c r="BP2" t="s">
        <v>219</v>
      </c>
      <c r="BQ2" t="s">
        <v>220</v>
      </c>
      <c r="BR2" t="s">
        <v>221</v>
      </c>
      <c r="BS2" t="s">
        <v>222</v>
      </c>
      <c r="BT2" t="s">
        <v>223</v>
      </c>
      <c r="BU2" t="s">
        <v>224</v>
      </c>
      <c r="BV2" t="s">
        <v>225</v>
      </c>
      <c r="BW2" t="s">
        <v>226</v>
      </c>
      <c r="BX2" t="s">
        <v>227</v>
      </c>
      <c r="BY2" t="s">
        <v>228</v>
      </c>
      <c r="BZ2" t="s">
        <v>229</v>
      </c>
      <c r="CA2" t="s">
        <v>230</v>
      </c>
      <c r="CB2" t="s">
        <v>231</v>
      </c>
      <c r="CC2" t="s">
        <v>232</v>
      </c>
      <c r="CD2" t="s">
        <v>233</v>
      </c>
      <c r="CE2" t="s">
        <v>234</v>
      </c>
      <c r="CF2" t="s">
        <v>235</v>
      </c>
      <c r="CG2" t="s">
        <v>236</v>
      </c>
      <c r="CH2" t="s">
        <v>237</v>
      </c>
      <c r="CI2" t="s">
        <v>139</v>
      </c>
      <c r="CJ2" t="s">
        <v>140</v>
      </c>
      <c r="CK2" t="s">
        <v>141</v>
      </c>
      <c r="CL2" t="s">
        <v>142</v>
      </c>
      <c r="CM2" t="s">
        <v>143</v>
      </c>
      <c r="CN2" t="s">
        <v>144</v>
      </c>
      <c r="CO2" t="s">
        <v>214</v>
      </c>
      <c r="CP2" t="s">
        <v>57</v>
      </c>
      <c r="CQ2" t="s">
        <v>128</v>
      </c>
      <c r="CR2" t="s">
        <v>145</v>
      </c>
      <c r="CS2" t="s">
        <v>146</v>
      </c>
      <c r="CT2" t="s">
        <v>147</v>
      </c>
      <c r="CU2" t="s">
        <v>148</v>
      </c>
      <c r="CV2" t="s">
        <v>149</v>
      </c>
      <c r="CW2" t="s">
        <v>150</v>
      </c>
      <c r="CX2" t="s">
        <v>151</v>
      </c>
      <c r="CY2" t="s">
        <v>152</v>
      </c>
      <c r="CZ2" t="s">
        <v>153</v>
      </c>
      <c r="DA2" t="s">
        <v>154</v>
      </c>
      <c r="DB2" t="s">
        <v>156</v>
      </c>
      <c r="DC2" t="s">
        <v>157</v>
      </c>
      <c r="DD2" t="s">
        <v>158</v>
      </c>
      <c r="DE2" t="s">
        <v>159</v>
      </c>
      <c r="DF2" t="s">
        <v>160</v>
      </c>
      <c r="DG2" t="s">
        <v>161</v>
      </c>
      <c r="DH2" t="s">
        <v>162</v>
      </c>
      <c r="DI2" t="s">
        <v>163</v>
      </c>
      <c r="DJ2" t="s">
        <v>164</v>
      </c>
      <c r="DK2" t="s">
        <v>165</v>
      </c>
      <c r="DL2" t="s">
        <v>166</v>
      </c>
      <c r="DM2" t="s">
        <v>167</v>
      </c>
      <c r="DN2" t="s">
        <v>168</v>
      </c>
      <c r="DO2" t="s">
        <v>169</v>
      </c>
      <c r="DP2" t="s">
        <v>61</v>
      </c>
      <c r="DQ2" t="s">
        <v>170</v>
      </c>
      <c r="DR2" t="s">
        <v>171</v>
      </c>
      <c r="DS2" t="s">
        <v>172</v>
      </c>
      <c r="DT2" t="s">
        <v>173</v>
      </c>
      <c r="DU2" t="s">
        <v>174</v>
      </c>
      <c r="DV2" t="s">
        <v>175</v>
      </c>
      <c r="DW2" t="s">
        <v>176</v>
      </c>
      <c r="DX2" s="35" t="s">
        <v>54</v>
      </c>
      <c r="DY2" s="35" t="s">
        <v>53</v>
      </c>
    </row>
    <row r="3" spans="1:129" x14ac:dyDescent="0.25">
      <c r="A3" s="35">
        <v>1</v>
      </c>
      <c r="B3" t="s">
        <v>0</v>
      </c>
      <c r="C3" s="33">
        <v>28.378642994100002</v>
      </c>
      <c r="D3" s="33">
        <v>328.15029713400003</v>
      </c>
      <c r="E3" s="33">
        <v>291.42638486200002</v>
      </c>
      <c r="F3" s="33">
        <v>61.166444616100001</v>
      </c>
      <c r="G3" s="33">
        <v>24.204774359999998</v>
      </c>
      <c r="H3" s="33">
        <v>3.4929554399999998</v>
      </c>
      <c r="I3" s="33">
        <v>4.5057201620000003</v>
      </c>
      <c r="J3" s="33">
        <v>0.2794200811</v>
      </c>
      <c r="K3" s="33">
        <v>1437.2824450000001</v>
      </c>
      <c r="L3" s="33">
        <v>0</v>
      </c>
      <c r="M3" s="33">
        <v>75.934230159999998</v>
      </c>
      <c r="N3" s="33">
        <v>8.7270587600000002</v>
      </c>
      <c r="O3" s="33">
        <v>5.7031231900000003</v>
      </c>
      <c r="P3" s="33">
        <v>0</v>
      </c>
      <c r="Q3" s="33">
        <v>1019.974338</v>
      </c>
      <c r="R3" s="33">
        <v>62.180240089999998</v>
      </c>
      <c r="S3" s="33">
        <v>255.4219737</v>
      </c>
      <c r="T3" s="33">
        <v>17.965167149999999</v>
      </c>
      <c r="U3" s="33">
        <v>2.222287739</v>
      </c>
      <c r="V3" s="33">
        <v>9.0322502599999996</v>
      </c>
      <c r="W3" s="33">
        <v>2.6581657290000001E-2</v>
      </c>
      <c r="X3" s="33">
        <v>44.839351899999997</v>
      </c>
      <c r="Y3" s="33">
        <v>5.2629551349999998E-2</v>
      </c>
      <c r="Z3" s="33">
        <v>0.76865627319999996</v>
      </c>
      <c r="AA3" s="33">
        <v>349.28711379999999</v>
      </c>
      <c r="AB3" s="33">
        <v>390.393567846</v>
      </c>
      <c r="AC3" s="33">
        <v>80.569534857600004</v>
      </c>
      <c r="AD3" s="33">
        <v>2358.02618493</v>
      </c>
      <c r="AE3" s="33">
        <v>117318.326484</v>
      </c>
      <c r="AF3" s="33">
        <v>7.4998784798999996</v>
      </c>
      <c r="AG3" s="33">
        <v>534.01946581000004</v>
      </c>
      <c r="AH3" s="33">
        <v>0.59159152389000003</v>
      </c>
      <c r="AI3" s="33">
        <v>937.45866206999995</v>
      </c>
      <c r="AJ3" s="33">
        <v>1478.9746600999999</v>
      </c>
      <c r="AK3" s="33">
        <v>1260.1280833799999</v>
      </c>
      <c r="AL3" s="33">
        <v>319.62875361599998</v>
      </c>
      <c r="AM3" s="33">
        <v>1111.4293263300001</v>
      </c>
      <c r="AN3" s="33">
        <v>4.3141146729999997</v>
      </c>
      <c r="AO3" s="33">
        <v>197.14850279000001</v>
      </c>
      <c r="AP3" s="33">
        <v>0.61210305009999999</v>
      </c>
      <c r="AQ3" s="33">
        <v>1328.7916579</v>
      </c>
      <c r="AR3" s="33">
        <v>1530.2560377</v>
      </c>
      <c r="AS3" s="33">
        <v>184.407862263</v>
      </c>
      <c r="AT3" s="33">
        <v>11.6395009054</v>
      </c>
      <c r="AU3" s="33">
        <v>357.60113974900003</v>
      </c>
      <c r="AV3" s="33">
        <v>77.153547778000004</v>
      </c>
      <c r="AW3" s="33">
        <v>112232.38574500001</v>
      </c>
      <c r="AX3" s="33">
        <v>380.26616948899999</v>
      </c>
      <c r="AY3" s="33">
        <v>140.55108784000001</v>
      </c>
      <c r="AZ3" s="33">
        <v>71.811408711699997</v>
      </c>
      <c r="BA3" s="33">
        <v>24.664865023299999</v>
      </c>
      <c r="BB3" s="33">
        <v>0</v>
      </c>
      <c r="BC3" s="33">
        <v>8375.9598418599999</v>
      </c>
      <c r="BD3" s="33">
        <v>528.64874597100004</v>
      </c>
      <c r="BE3" s="33">
        <v>9722.9810671899995</v>
      </c>
      <c r="BF3" s="33">
        <v>43.8493256171</v>
      </c>
      <c r="BG3" s="33">
        <v>10.714713983399999</v>
      </c>
      <c r="BH3" s="33">
        <v>16.647209044299998</v>
      </c>
      <c r="BI3" s="33">
        <v>0.120547570169</v>
      </c>
      <c r="BJ3" s="33">
        <v>71.028644174500002</v>
      </c>
      <c r="BK3" s="33">
        <v>0.82885367552099998</v>
      </c>
      <c r="BL3" s="33">
        <v>6.71719812034</v>
      </c>
      <c r="BM3" s="33">
        <v>10040.3533656</v>
      </c>
      <c r="BN3" s="33">
        <v>82.810674500000005</v>
      </c>
      <c r="BO3" s="33">
        <v>13.246339239999999</v>
      </c>
      <c r="BP3" s="33">
        <v>16.473252590000001</v>
      </c>
      <c r="BQ3" s="33">
        <v>3.1364526000000001</v>
      </c>
      <c r="BR3" s="33">
        <v>3648.676508</v>
      </c>
      <c r="BS3" s="33">
        <v>0</v>
      </c>
      <c r="BT3" s="33">
        <v>230.80842150000001</v>
      </c>
      <c r="BU3" s="33">
        <v>68.875870449999994</v>
      </c>
      <c r="BV3" s="33">
        <v>19.901735739999999</v>
      </c>
      <c r="BW3" s="33">
        <v>0</v>
      </c>
      <c r="BX3" s="33">
        <v>6524.486879</v>
      </c>
      <c r="BY3" s="33">
        <v>2016.153106</v>
      </c>
      <c r="BZ3" s="33">
        <v>2150.1882759999999</v>
      </c>
      <c r="CA3" s="33">
        <v>26.280536040000001</v>
      </c>
      <c r="CB3" s="33">
        <v>3.3405654660000001</v>
      </c>
      <c r="CC3" s="33">
        <v>13.05199867</v>
      </c>
      <c r="CD3" s="33">
        <v>3.8877891339999998E-2</v>
      </c>
      <c r="CE3" s="33">
        <v>64.791457289999997</v>
      </c>
      <c r="CF3" s="33">
        <v>3.9429106489999999</v>
      </c>
      <c r="CG3" s="33">
        <v>2.754385723</v>
      </c>
      <c r="CH3" s="33">
        <v>1618.457537</v>
      </c>
      <c r="CI3" s="33">
        <v>521.4703968</v>
      </c>
      <c r="CJ3" s="33">
        <v>447.292216854</v>
      </c>
      <c r="CK3" s="33">
        <v>149.41422449000001</v>
      </c>
      <c r="CL3" s="33">
        <v>250.00704843099999</v>
      </c>
      <c r="CM3" s="33">
        <v>16.9025397833</v>
      </c>
      <c r="CN3" s="33">
        <v>0</v>
      </c>
      <c r="CO3" s="33">
        <v>51.472572948500002</v>
      </c>
      <c r="CP3" s="33">
        <v>0</v>
      </c>
      <c r="CQ3" s="33">
        <v>0</v>
      </c>
      <c r="CR3" s="33">
        <v>15920.3901069</v>
      </c>
      <c r="CS3" s="33">
        <v>2606.9708288400002</v>
      </c>
      <c r="CT3" s="33">
        <v>0</v>
      </c>
      <c r="CU3" s="33">
        <v>591.56419018899999</v>
      </c>
      <c r="CV3" s="33">
        <v>9.0736633333100003E-2</v>
      </c>
      <c r="CW3" s="33">
        <v>6258.7115514999996</v>
      </c>
      <c r="CX3" s="33">
        <v>0.44743522411800002</v>
      </c>
      <c r="CY3" s="33">
        <v>0.14473214177900001</v>
      </c>
      <c r="CZ3" s="33">
        <v>88.094719091399995</v>
      </c>
      <c r="DA3" s="33">
        <v>0.37334243097999997</v>
      </c>
      <c r="DB3" s="33">
        <v>2.8770433402100001E-2</v>
      </c>
      <c r="DC3" s="33">
        <v>16.2773225605</v>
      </c>
      <c r="DD3" s="33">
        <v>38.731431285200003</v>
      </c>
      <c r="DE3" s="33">
        <v>3.3004592987000002E-2</v>
      </c>
      <c r="DF3" s="33">
        <v>2.4794529473300001E-3</v>
      </c>
      <c r="DG3" s="33">
        <v>6.9642242328800004</v>
      </c>
      <c r="DH3" s="33">
        <v>6.7789525804600001E-2</v>
      </c>
      <c r="DI3" s="33">
        <v>29.207700575400001</v>
      </c>
      <c r="DJ3" s="33">
        <v>1.0598190574999999</v>
      </c>
      <c r="DK3" s="33">
        <v>0.18600525347499999</v>
      </c>
      <c r="DL3" s="33">
        <v>180.65820584599999</v>
      </c>
      <c r="DM3" s="33">
        <v>0.30613951180799998</v>
      </c>
      <c r="DN3" s="33">
        <v>4.8243709852499999</v>
      </c>
      <c r="DO3" s="33">
        <v>5.2426986061700001E-3</v>
      </c>
      <c r="DP3" s="33">
        <v>10.240369853300001</v>
      </c>
      <c r="DQ3" s="33">
        <v>0</v>
      </c>
      <c r="DR3" s="33">
        <v>5.3122285903900002</v>
      </c>
      <c r="DS3" s="33">
        <v>1530.0931548200001</v>
      </c>
      <c r="DT3" s="33">
        <v>3.5369279823499999</v>
      </c>
      <c r="DU3" s="33">
        <v>637.29665834499997</v>
      </c>
      <c r="DV3" s="33">
        <v>15017.301424200001</v>
      </c>
      <c r="DW3" s="33">
        <v>1381.93405732</v>
      </c>
      <c r="DX3" s="33">
        <f>+CZ3+DC3+DD3+DK3+DL3+DN3</f>
        <v>328.772055021825</v>
      </c>
      <c r="DY3" s="33">
        <f>+DX3-DC3</f>
        <v>312.49473246132499</v>
      </c>
    </row>
    <row r="4" spans="1:129" x14ac:dyDescent="0.25">
      <c r="A4" s="35">
        <v>4</v>
      </c>
      <c r="B4" t="s">
        <v>2</v>
      </c>
      <c r="C4" s="33">
        <v>14.412754958400001</v>
      </c>
      <c r="D4" s="33">
        <v>228.49728935600001</v>
      </c>
      <c r="E4" s="33">
        <v>187.372630649</v>
      </c>
      <c r="F4" s="33">
        <v>37.664656373299998</v>
      </c>
      <c r="G4" s="33">
        <v>10.22306929</v>
      </c>
      <c r="H4" s="33">
        <v>1.475218409</v>
      </c>
      <c r="I4" s="33">
        <v>1.903102386</v>
      </c>
      <c r="J4" s="33">
        <v>0.1180160195</v>
      </c>
      <c r="K4" s="33">
        <v>607.02855</v>
      </c>
      <c r="L4" s="33">
        <v>0</v>
      </c>
      <c r="M4" s="33">
        <v>32.069377000000003</v>
      </c>
      <c r="N4" s="33">
        <v>3.9965349799999998</v>
      </c>
      <c r="O4" s="33">
        <v>2.4086791270000001</v>
      </c>
      <c r="P4" s="33">
        <v>0</v>
      </c>
      <c r="Q4" s="33">
        <v>467.09096499999998</v>
      </c>
      <c r="R4" s="33">
        <v>28.47484334</v>
      </c>
      <c r="S4" s="33">
        <v>107.8762784</v>
      </c>
      <c r="T4" s="33">
        <v>7.5876408900000003</v>
      </c>
      <c r="U4" s="33">
        <v>0.93853575499999997</v>
      </c>
      <c r="V4" s="33">
        <v>3.8146809300000002</v>
      </c>
      <c r="W4" s="33">
        <v>1.1225950340000001E-2</v>
      </c>
      <c r="X4" s="33">
        <v>18.939838439999999</v>
      </c>
      <c r="Y4" s="33">
        <v>2.222793788E-2</v>
      </c>
      <c r="Z4" s="33">
        <v>0.32464363299999999</v>
      </c>
      <c r="AA4" s="33">
        <v>147.5165987</v>
      </c>
      <c r="AB4" s="33">
        <v>362.53987471900001</v>
      </c>
      <c r="AC4" s="33">
        <v>53.537734711600002</v>
      </c>
      <c r="AD4" s="33">
        <v>1681.63200409</v>
      </c>
      <c r="AE4" s="33">
        <v>117650.094803</v>
      </c>
      <c r="AF4" s="33">
        <v>12.6944945982</v>
      </c>
      <c r="AG4" s="33">
        <v>828.36581923000006</v>
      </c>
      <c r="AH4" s="33">
        <v>0.91347813602000005</v>
      </c>
      <c r="AI4" s="33">
        <v>1442.5663698000001</v>
      </c>
      <c r="AJ4" s="33">
        <v>2283.6252881</v>
      </c>
      <c r="AK4" s="33">
        <v>886.43176592600003</v>
      </c>
      <c r="AL4" s="33">
        <v>248.01373726200001</v>
      </c>
      <c r="AM4" s="33">
        <v>1413.61017401</v>
      </c>
      <c r="AN4" s="33">
        <v>4.9570888530000001</v>
      </c>
      <c r="AO4" s="33">
        <v>218.74127512999999</v>
      </c>
      <c r="AP4" s="33">
        <v>0.6759477398</v>
      </c>
      <c r="AQ4" s="33">
        <v>1466.1660757</v>
      </c>
      <c r="AR4" s="33">
        <v>1689.8548312</v>
      </c>
      <c r="AS4" s="33">
        <v>148.27896596400001</v>
      </c>
      <c r="AT4" s="33">
        <v>8.3628755170800009</v>
      </c>
      <c r="AU4" s="33">
        <v>337.32446260900002</v>
      </c>
      <c r="AV4" s="33">
        <v>52.399302455899999</v>
      </c>
      <c r="AW4" s="33">
        <v>115765.436002</v>
      </c>
      <c r="AX4" s="33">
        <v>366.60324170899997</v>
      </c>
      <c r="AY4" s="33">
        <v>106.910086448</v>
      </c>
      <c r="AZ4" s="33">
        <v>66.009070578099994</v>
      </c>
      <c r="BA4" s="33">
        <v>20.898270255300002</v>
      </c>
      <c r="BB4" s="33">
        <v>0</v>
      </c>
      <c r="BC4" s="33">
        <v>7725.9160901799996</v>
      </c>
      <c r="BD4" s="33">
        <v>459.22463730599998</v>
      </c>
      <c r="BE4" s="33">
        <v>8221.9827336800008</v>
      </c>
      <c r="BF4" s="33">
        <v>37.8707706362</v>
      </c>
      <c r="BG4" s="33">
        <v>9.2019892756800008</v>
      </c>
      <c r="BH4" s="33">
        <v>14.382371256200001</v>
      </c>
      <c r="BI4" s="33">
        <v>0.111592729547</v>
      </c>
      <c r="BJ4" s="33">
        <v>60.556816584899998</v>
      </c>
      <c r="BK4" s="33">
        <v>0.68886225253599997</v>
      </c>
      <c r="BL4" s="33">
        <v>6.0146549195699999</v>
      </c>
      <c r="BM4" s="33">
        <v>8545.2496904100008</v>
      </c>
      <c r="BN4" s="33">
        <v>28.8756205</v>
      </c>
      <c r="BO4" s="33">
        <v>4.5749162400000003</v>
      </c>
      <c r="BP4" s="33">
        <v>5.7082689000000002</v>
      </c>
      <c r="BQ4" s="33">
        <v>1.0207443979999999</v>
      </c>
      <c r="BR4" s="33">
        <v>1277.824464</v>
      </c>
      <c r="BS4" s="33">
        <v>0</v>
      </c>
      <c r="BT4" s="33">
        <v>81.437563900000001</v>
      </c>
      <c r="BU4" s="33">
        <v>26.074375199999999</v>
      </c>
      <c r="BV4" s="33">
        <v>6.9237796999999999</v>
      </c>
      <c r="BW4" s="33">
        <v>0</v>
      </c>
      <c r="BX4" s="33">
        <v>2423.8272400000001</v>
      </c>
      <c r="BY4" s="33">
        <v>809.39226599999995</v>
      </c>
      <c r="BZ4" s="33">
        <v>750.71871699999997</v>
      </c>
      <c r="CA4" s="33">
        <v>8.2855994899999992</v>
      </c>
      <c r="CB4" s="33">
        <v>1.0677848809999999</v>
      </c>
      <c r="CC4" s="33">
        <v>4.1599316999999996</v>
      </c>
      <c r="CD4" s="33">
        <v>1.2257794089999999E-2</v>
      </c>
      <c r="CE4" s="33">
        <v>20.65208715</v>
      </c>
      <c r="CF4" s="33">
        <v>1.4473213490000001</v>
      </c>
      <c r="CG4" s="33">
        <v>0.93813619599999998</v>
      </c>
      <c r="CH4" s="33">
        <v>550.12661200000002</v>
      </c>
      <c r="CI4" s="33">
        <v>272.31026414500002</v>
      </c>
      <c r="CJ4" s="33">
        <v>220.413749392</v>
      </c>
      <c r="CK4" s="33">
        <v>96.0781052751</v>
      </c>
      <c r="CL4" s="33">
        <v>259.93161937999997</v>
      </c>
      <c r="CM4" s="33">
        <v>15.330230757300001</v>
      </c>
      <c r="CN4" s="33">
        <v>0</v>
      </c>
      <c r="CO4" s="33">
        <v>31.8166874108</v>
      </c>
      <c r="CP4" s="33">
        <v>0</v>
      </c>
      <c r="CQ4" s="33">
        <v>0</v>
      </c>
      <c r="CR4" s="33">
        <v>10616.6533361</v>
      </c>
      <c r="CS4" s="33">
        <v>1297.0131101899999</v>
      </c>
      <c r="CT4" s="33">
        <v>0</v>
      </c>
      <c r="CU4" s="33">
        <v>452.55855407899998</v>
      </c>
      <c r="CV4" s="33">
        <v>7.8628257418999994E-2</v>
      </c>
      <c r="CW4" s="33">
        <v>5551.67121898</v>
      </c>
      <c r="CX4" s="33">
        <v>0.25436186558500001</v>
      </c>
      <c r="CY4" s="33">
        <v>7.8553940010599996E-2</v>
      </c>
      <c r="CZ4" s="33">
        <v>53.7428194608</v>
      </c>
      <c r="DA4" s="33">
        <v>0.26366931847199998</v>
      </c>
      <c r="DB4" s="33">
        <v>1.62399643717E-2</v>
      </c>
      <c r="DC4" s="33">
        <v>11.20809785</v>
      </c>
      <c r="DD4" s="33">
        <v>22.356400747399999</v>
      </c>
      <c r="DE4" s="33">
        <v>2.8612298970400001E-2</v>
      </c>
      <c r="DF4" s="33">
        <v>2.1479416632200002E-3</v>
      </c>
      <c r="DG4" s="33">
        <v>5.1008085349199996</v>
      </c>
      <c r="DH4" s="33">
        <v>5.8795675685599999E-2</v>
      </c>
      <c r="DI4" s="33">
        <v>15.285617457500001</v>
      </c>
      <c r="DJ4" s="33">
        <v>0.91951231643599995</v>
      </c>
      <c r="DK4" s="33">
        <v>0.13507339225000001</v>
      </c>
      <c r="DL4" s="33">
        <v>100.14300882800001</v>
      </c>
      <c r="DM4" s="33">
        <v>0.26581367707300002</v>
      </c>
      <c r="DN4" s="33">
        <v>2.1582561684999999</v>
      </c>
      <c r="DO4" s="33">
        <v>3.6263901386099999E-3</v>
      </c>
      <c r="DP4" s="33">
        <v>7.2773450215300004</v>
      </c>
      <c r="DQ4" s="33">
        <v>0</v>
      </c>
      <c r="DR4" s="33">
        <v>2.5130747105800002</v>
      </c>
      <c r="DS4" s="33">
        <v>1404.7612678600001</v>
      </c>
      <c r="DT4" s="33">
        <v>1.4386868445600001</v>
      </c>
      <c r="DU4" s="33">
        <v>529.20138665900004</v>
      </c>
      <c r="DV4" s="33">
        <v>13215.547799100001</v>
      </c>
      <c r="DW4" s="33">
        <v>1186.3898206900001</v>
      </c>
      <c r="DX4" s="33">
        <f t="shared" ref="DX4:DX51" si="0">+CZ4+DC4+DD4+DK4+DL4+DN4</f>
        <v>189.74365644695001</v>
      </c>
      <c r="DY4" s="33">
        <f t="shared" ref="DY4:DY51" si="1">+DX4-DC4</f>
        <v>178.53555859695001</v>
      </c>
    </row>
    <row r="5" spans="1:129" x14ac:dyDescent="0.25">
      <c r="A5" s="35">
        <v>5</v>
      </c>
      <c r="B5" t="s">
        <v>3</v>
      </c>
      <c r="C5" s="33">
        <v>16.7203902344</v>
      </c>
      <c r="D5" s="33">
        <v>185.29307348099999</v>
      </c>
      <c r="E5" s="33">
        <v>166.86657492099999</v>
      </c>
      <c r="F5" s="33">
        <v>36.847543070199997</v>
      </c>
      <c r="G5" s="33">
        <v>15.968882199999999</v>
      </c>
      <c r="H5" s="33">
        <v>2.3042639199999999</v>
      </c>
      <c r="I5" s="33">
        <v>2.9725194699999999</v>
      </c>
      <c r="J5" s="33">
        <v>0.184339858</v>
      </c>
      <c r="K5" s="33">
        <v>948.19744300000002</v>
      </c>
      <c r="L5" s="33">
        <v>0</v>
      </c>
      <c r="M5" s="33">
        <v>50.095776700000002</v>
      </c>
      <c r="N5" s="33">
        <v>5.8012534100000002</v>
      </c>
      <c r="O5" s="33">
        <v>3.7623966000000002</v>
      </c>
      <c r="P5" s="33">
        <v>0</v>
      </c>
      <c r="Q5" s="33">
        <v>678.01975900000002</v>
      </c>
      <c r="R5" s="33">
        <v>41.333696799999998</v>
      </c>
      <c r="S5" s="33">
        <v>168.50663589999999</v>
      </c>
      <c r="T5" s="33">
        <v>11.852338769999999</v>
      </c>
      <c r="U5" s="33">
        <v>1.4660070810000001</v>
      </c>
      <c r="V5" s="33">
        <v>5.9588049200000004</v>
      </c>
      <c r="W5" s="33">
        <v>1.7534627050000001E-2</v>
      </c>
      <c r="X5" s="33">
        <v>29.5810569</v>
      </c>
      <c r="Y5" s="33">
        <v>3.4722223000000003E-2</v>
      </c>
      <c r="Z5" s="33">
        <v>0.50708749900000005</v>
      </c>
      <c r="AA5" s="33">
        <v>230.427584</v>
      </c>
      <c r="AB5" s="33">
        <v>226.76500691300001</v>
      </c>
      <c r="AC5" s="33">
        <v>36.070746415899997</v>
      </c>
      <c r="AD5" s="33">
        <v>1324.4925814400001</v>
      </c>
      <c r="AE5" s="33">
        <v>69238.936429399997</v>
      </c>
      <c r="AF5" s="33">
        <v>3.9073644921000001</v>
      </c>
      <c r="AG5" s="33">
        <v>271.44453822000003</v>
      </c>
      <c r="AH5" s="33">
        <v>0.28896943547999998</v>
      </c>
      <c r="AI5" s="33">
        <v>447.07087258000001</v>
      </c>
      <c r="AJ5" s="33">
        <v>722.42259349999995</v>
      </c>
      <c r="AK5" s="33">
        <v>726.91058057500004</v>
      </c>
      <c r="AL5" s="33">
        <v>174.440570603</v>
      </c>
      <c r="AM5" s="33">
        <v>591.60640776599996</v>
      </c>
      <c r="AN5" s="33">
        <v>2.2403569999999999</v>
      </c>
      <c r="AO5" s="33">
        <v>100.29858283</v>
      </c>
      <c r="AP5" s="33">
        <v>0.29924801099999998</v>
      </c>
      <c r="AQ5" s="33">
        <v>645.57717290000005</v>
      </c>
      <c r="AR5" s="33">
        <v>748.11761490000004</v>
      </c>
      <c r="AS5" s="33">
        <v>96.270677857600006</v>
      </c>
      <c r="AT5" s="33">
        <v>5.6783525190799997</v>
      </c>
      <c r="AU5" s="33">
        <v>206.77816968100001</v>
      </c>
      <c r="AV5" s="33">
        <v>33.8174529363</v>
      </c>
      <c r="AW5" s="33">
        <v>65883.901172700003</v>
      </c>
      <c r="AX5" s="33">
        <v>219.86422346399999</v>
      </c>
      <c r="AY5" s="33">
        <v>74.195793327999993</v>
      </c>
      <c r="AZ5" s="33">
        <v>38.558004225600001</v>
      </c>
      <c r="BA5" s="33">
        <v>13.2683650949</v>
      </c>
      <c r="BB5" s="33">
        <v>0</v>
      </c>
      <c r="BC5" s="33">
        <v>4471.9859003399997</v>
      </c>
      <c r="BD5" s="33">
        <v>309.203793464</v>
      </c>
      <c r="BE5" s="33">
        <v>5063.2746068799997</v>
      </c>
      <c r="BF5" s="33">
        <v>23.940924185</v>
      </c>
      <c r="BG5" s="33">
        <v>5.8469657918399998</v>
      </c>
      <c r="BH5" s="33">
        <v>8.9536836288800004</v>
      </c>
      <c r="BI5" s="33">
        <v>5.62988831575E-2</v>
      </c>
      <c r="BJ5" s="33">
        <v>39.154322595799997</v>
      </c>
      <c r="BK5" s="33">
        <v>0.52933590857500001</v>
      </c>
      <c r="BL5" s="33">
        <v>3.5504473920900002</v>
      </c>
      <c r="BM5" s="33">
        <v>5243.84735688</v>
      </c>
      <c r="BN5" s="33">
        <v>54.626883599999999</v>
      </c>
      <c r="BO5" s="33">
        <v>8.7378882299999994</v>
      </c>
      <c r="BP5" s="33">
        <v>10.866280059999999</v>
      </c>
      <c r="BQ5" s="33">
        <v>2.06888183</v>
      </c>
      <c r="BR5" s="33">
        <v>2406.8561800000002</v>
      </c>
      <c r="BS5" s="33">
        <v>0</v>
      </c>
      <c r="BT5" s="33">
        <v>152.25533189999999</v>
      </c>
      <c r="BU5" s="33">
        <v>45.7804036</v>
      </c>
      <c r="BV5" s="33">
        <v>13.12727445</v>
      </c>
      <c r="BW5" s="33">
        <v>0</v>
      </c>
      <c r="BX5" s="33">
        <v>4336.5557200000003</v>
      </c>
      <c r="BY5" s="33">
        <v>1340.186432</v>
      </c>
      <c r="BZ5" s="33">
        <v>1418.379353</v>
      </c>
      <c r="CA5" s="33">
        <v>17.33317422</v>
      </c>
      <c r="CB5" s="33">
        <v>2.2031750400000001</v>
      </c>
      <c r="CC5" s="33">
        <v>8.6079843100000009</v>
      </c>
      <c r="CD5" s="33">
        <v>2.5642739899999999E-2</v>
      </c>
      <c r="CE5" s="33">
        <v>42.732285400000002</v>
      </c>
      <c r="CF5" s="33">
        <v>2.6012158799999998</v>
      </c>
      <c r="CG5" s="33">
        <v>1.817012552</v>
      </c>
      <c r="CH5" s="33">
        <v>1067.5647919999999</v>
      </c>
      <c r="CI5" s="33">
        <v>321.28250311300002</v>
      </c>
      <c r="CJ5" s="33">
        <v>276.54550601199998</v>
      </c>
      <c r="CK5" s="33">
        <v>90.139230956700004</v>
      </c>
      <c r="CL5" s="33">
        <v>127.432325929</v>
      </c>
      <c r="CM5" s="33">
        <v>11.0527418905</v>
      </c>
      <c r="CN5" s="33">
        <v>0</v>
      </c>
      <c r="CO5" s="33">
        <v>30.746449637400001</v>
      </c>
      <c r="CP5" s="33">
        <v>0</v>
      </c>
      <c r="CQ5" s="33">
        <v>0</v>
      </c>
      <c r="CR5" s="33">
        <v>9486.5427365800006</v>
      </c>
      <c r="CS5" s="33">
        <v>1690.7201532900001</v>
      </c>
      <c r="CT5" s="33">
        <v>0</v>
      </c>
      <c r="CU5" s="33">
        <v>321.63707561899997</v>
      </c>
      <c r="CV5" s="33">
        <v>4.8418909724200002E-2</v>
      </c>
      <c r="CW5" s="33">
        <v>3324.3799441400001</v>
      </c>
      <c r="CX5" s="33">
        <v>0.27275094252999998</v>
      </c>
      <c r="CY5" s="33">
        <v>8.9171047232400005E-2</v>
      </c>
      <c r="CZ5" s="33">
        <v>53.125813911500003</v>
      </c>
      <c r="DA5" s="33">
        <v>0.21446384884299999</v>
      </c>
      <c r="DB5" s="33">
        <v>1.75673236427E-2</v>
      </c>
      <c r="DC5" s="33">
        <v>9.5161193111600006</v>
      </c>
      <c r="DD5" s="33">
        <v>23.5204262765</v>
      </c>
      <c r="DE5" s="33">
        <v>1.7606863070699998E-2</v>
      </c>
      <c r="DF5" s="33">
        <v>1.3233550325799999E-3</v>
      </c>
      <c r="DG5" s="33">
        <v>3.9540178110999999</v>
      </c>
      <c r="DH5" s="33">
        <v>3.6151800855900001E-2</v>
      </c>
      <c r="DI5" s="33">
        <v>18.137723344699999</v>
      </c>
      <c r="DJ5" s="33">
        <v>0.56506848283699995</v>
      </c>
      <c r="DK5" s="33">
        <v>9.9475759081300005E-2</v>
      </c>
      <c r="DL5" s="33">
        <v>111.466348204</v>
      </c>
      <c r="DM5" s="33">
        <v>0.16314018523000001</v>
      </c>
      <c r="DN5" s="33">
        <v>3.1652263032599999</v>
      </c>
      <c r="DO5" s="33">
        <v>3.0315045857899998E-3</v>
      </c>
      <c r="DP5" s="33">
        <v>5.8745378334799998</v>
      </c>
      <c r="DQ5" s="33">
        <v>0</v>
      </c>
      <c r="DR5" s="33">
        <v>3.4603948885300002</v>
      </c>
      <c r="DS5" s="33">
        <v>782.55277927099996</v>
      </c>
      <c r="DT5" s="33">
        <v>2.35648757433</v>
      </c>
      <c r="DU5" s="33">
        <v>362.781417852</v>
      </c>
      <c r="DV5" s="33">
        <v>8012.3773703099996</v>
      </c>
      <c r="DW5" s="33">
        <v>708.08128075399998</v>
      </c>
      <c r="DX5" s="33">
        <f t="shared" si="0"/>
        <v>200.8934097655013</v>
      </c>
      <c r="DY5" s="33">
        <f t="shared" si="1"/>
        <v>191.37729045434131</v>
      </c>
    </row>
    <row r="6" spans="1:129" x14ac:dyDescent="0.25">
      <c r="A6" s="35">
        <v>6</v>
      </c>
      <c r="B6" t="s">
        <v>4</v>
      </c>
      <c r="C6" s="33">
        <v>62.937284415500002</v>
      </c>
      <c r="D6" s="33">
        <v>889.79845149699997</v>
      </c>
      <c r="E6" s="33">
        <v>748.99211386100001</v>
      </c>
      <c r="F6" s="33">
        <v>158.70655564200001</v>
      </c>
      <c r="G6" s="33">
        <v>46.097641326000002</v>
      </c>
      <c r="H6" s="33">
        <v>6.6514765359999997</v>
      </c>
      <c r="I6" s="33">
        <v>8.5807683890999993</v>
      </c>
      <c r="J6" s="33">
        <v>0.53212582910200001</v>
      </c>
      <c r="K6" s="33">
        <v>2616.2482420800002</v>
      </c>
      <c r="L6" s="33">
        <v>0</v>
      </c>
      <c r="M6" s="33">
        <v>144.606968959</v>
      </c>
      <c r="N6" s="33">
        <v>28.390136257999998</v>
      </c>
      <c r="O6" s="33">
        <v>10.860655986399999</v>
      </c>
      <c r="P6" s="33">
        <v>0</v>
      </c>
      <c r="Q6" s="33">
        <v>3318.1139353100002</v>
      </c>
      <c r="R6" s="33">
        <v>202.28176050600001</v>
      </c>
      <c r="S6" s="33">
        <v>486.42770450299997</v>
      </c>
      <c r="T6" s="33">
        <v>35.981522226499997</v>
      </c>
      <c r="U6" s="33">
        <v>9.7279188654599995</v>
      </c>
      <c r="V6" s="33">
        <v>18.088269561400001</v>
      </c>
      <c r="W6" s="33">
        <v>5.3232233670800003E-2</v>
      </c>
      <c r="X6" s="33">
        <v>89.797257005399999</v>
      </c>
      <c r="Y6" s="33">
        <v>0.105403557626</v>
      </c>
      <c r="Z6" s="33">
        <v>3.2296452513</v>
      </c>
      <c r="AA6" s="33">
        <v>665.17736260000004</v>
      </c>
      <c r="AB6" s="33">
        <v>1285.2581602299999</v>
      </c>
      <c r="AC6" s="33">
        <v>180.594328292</v>
      </c>
      <c r="AD6" s="33">
        <v>6490.4466979600002</v>
      </c>
      <c r="AE6" s="33">
        <v>440553.37399400002</v>
      </c>
      <c r="AF6" s="33">
        <v>32.942227246900003</v>
      </c>
      <c r="AG6" s="33">
        <v>2311.9911218500001</v>
      </c>
      <c r="AH6" s="33">
        <v>2.5506573353199999</v>
      </c>
      <c r="AI6" s="33">
        <v>4031.6950363300002</v>
      </c>
      <c r="AJ6" s="33">
        <v>6376.6239933500001</v>
      </c>
      <c r="AK6" s="33">
        <v>3486.19151078</v>
      </c>
      <c r="AL6" s="33">
        <v>925.22767245800003</v>
      </c>
      <c r="AM6" s="33">
        <v>4782.7788476100004</v>
      </c>
      <c r="AN6" s="33">
        <v>22.9505448755</v>
      </c>
      <c r="AO6" s="33">
        <v>1053.9378225999999</v>
      </c>
      <c r="AP6" s="33">
        <v>3.2586859335099998</v>
      </c>
      <c r="AQ6" s="33">
        <v>7069.8356250999996</v>
      </c>
      <c r="AR6" s="33">
        <v>8146.7246549000001</v>
      </c>
      <c r="AS6" s="33">
        <v>545.21241598500001</v>
      </c>
      <c r="AT6" s="33">
        <v>31.064028155599999</v>
      </c>
      <c r="AU6" s="33">
        <v>1189.46931683</v>
      </c>
      <c r="AV6" s="33">
        <v>174.09007857</v>
      </c>
      <c r="AW6" s="33">
        <v>431297.18321799999</v>
      </c>
      <c r="AX6" s="33">
        <v>1417.0613212799999</v>
      </c>
      <c r="AY6" s="33">
        <v>412.98884880899999</v>
      </c>
      <c r="AZ6" s="33">
        <v>389.77944778400001</v>
      </c>
      <c r="BA6" s="33">
        <v>78.792206573000001</v>
      </c>
      <c r="BB6" s="33">
        <v>0</v>
      </c>
      <c r="BC6" s="33">
        <v>45204.077482300003</v>
      </c>
      <c r="BD6" s="33">
        <v>3128.5285619900001</v>
      </c>
      <c r="BE6" s="33">
        <v>29853.322784399999</v>
      </c>
      <c r="BF6" s="33">
        <v>288.42872722599998</v>
      </c>
      <c r="BG6" s="33">
        <v>76.769770144399999</v>
      </c>
      <c r="BH6" s="33">
        <v>109.64527591</v>
      </c>
      <c r="BI6" s="33">
        <v>0.79520852865400005</v>
      </c>
      <c r="BJ6" s="33">
        <v>465.231727466</v>
      </c>
      <c r="BK6" s="33">
        <v>3.27699505552</v>
      </c>
      <c r="BL6" s="33">
        <v>79.843970317699998</v>
      </c>
      <c r="BM6" s="33">
        <v>30850.545483000002</v>
      </c>
      <c r="BN6" s="33">
        <v>157.68970372800001</v>
      </c>
      <c r="BO6" s="33">
        <v>25.222979117400001</v>
      </c>
      <c r="BP6" s="33">
        <v>31.368462600299999</v>
      </c>
      <c r="BQ6" s="33">
        <v>5.9723046506099999</v>
      </c>
      <c r="BR6" s="33">
        <v>6641.0090261200003</v>
      </c>
      <c r="BS6" s="33">
        <v>0</v>
      </c>
      <c r="BT6" s="33">
        <v>439.510081765</v>
      </c>
      <c r="BU6" s="33">
        <v>224.04145894800001</v>
      </c>
      <c r="BV6" s="33">
        <v>37.895183754400001</v>
      </c>
      <c r="BW6" s="33">
        <v>0</v>
      </c>
      <c r="BX6" s="33">
        <v>21222.4826235</v>
      </c>
      <c r="BY6" s="33">
        <v>6558.6492352699997</v>
      </c>
      <c r="BZ6" s="33">
        <v>4094.3940809199999</v>
      </c>
      <c r="CA6" s="33">
        <v>52.617629474099999</v>
      </c>
      <c r="CB6" s="33">
        <v>14.6194943537</v>
      </c>
      <c r="CC6" s="33">
        <v>26.132228920500001</v>
      </c>
      <c r="CD6" s="33">
        <v>7.7844130866700001E-2</v>
      </c>
      <c r="CE6" s="33">
        <v>129.720221909</v>
      </c>
      <c r="CF6" s="33">
        <v>7.8961729733599997</v>
      </c>
      <c r="CG6" s="33">
        <v>11.572315127</v>
      </c>
      <c r="CH6" s="33">
        <v>3081.73422798</v>
      </c>
      <c r="CI6" s="33">
        <v>1204.8375125699999</v>
      </c>
      <c r="CJ6" s="33">
        <v>997.07721003400002</v>
      </c>
      <c r="CK6" s="33">
        <v>642.19712169399997</v>
      </c>
      <c r="CL6" s="33">
        <v>885.97939859400003</v>
      </c>
      <c r="CM6" s="33">
        <v>53.612921232300003</v>
      </c>
      <c r="CN6" s="33">
        <v>0</v>
      </c>
      <c r="CO6" s="33">
        <v>133.35147766599999</v>
      </c>
      <c r="CP6" s="33">
        <v>0</v>
      </c>
      <c r="CQ6" s="33">
        <v>0</v>
      </c>
      <c r="CR6" s="33">
        <v>69743.412079899994</v>
      </c>
      <c r="CS6" s="33">
        <v>9889.1129837299995</v>
      </c>
      <c r="CT6" s="33">
        <v>0</v>
      </c>
      <c r="CU6" s="33">
        <v>1704.7237115</v>
      </c>
      <c r="CV6" s="33">
        <v>0.61486735251000002</v>
      </c>
      <c r="CW6" s="33">
        <v>21027.009266599998</v>
      </c>
      <c r="CX6" s="33">
        <v>1.7565695998599999</v>
      </c>
      <c r="CY6" s="33">
        <v>0.53054798121699998</v>
      </c>
      <c r="CZ6" s="33">
        <v>377.02039275300001</v>
      </c>
      <c r="DA6" s="33">
        <v>1.9521127499599999</v>
      </c>
      <c r="DB6" s="33">
        <v>0.111740267027</v>
      </c>
      <c r="DC6" s="33">
        <v>101.11576596800001</v>
      </c>
      <c r="DD6" s="33">
        <v>153.86340638999999</v>
      </c>
      <c r="DE6" s="33">
        <v>0.22297663478900001</v>
      </c>
      <c r="DF6" s="33">
        <v>1.6837634793599999E-2</v>
      </c>
      <c r="DG6" s="33">
        <v>38.142294952100002</v>
      </c>
      <c r="DH6" s="33">
        <v>0.45641846525000002</v>
      </c>
      <c r="DI6" s="33">
        <v>100.86872165600001</v>
      </c>
      <c r="DJ6" s="33">
        <v>7.1185579357100002</v>
      </c>
      <c r="DK6" s="33">
        <v>0.92628010210099998</v>
      </c>
      <c r="DL6" s="33">
        <v>684.73756117599999</v>
      </c>
      <c r="DM6" s="33">
        <v>2.0448175613499999</v>
      </c>
      <c r="DN6" s="33">
        <v>11.278247504099999</v>
      </c>
      <c r="DO6" s="33">
        <v>2.6865723007900001E-2</v>
      </c>
      <c r="DP6" s="33">
        <v>94.645182463599994</v>
      </c>
      <c r="DQ6" s="33">
        <v>0</v>
      </c>
      <c r="DR6" s="33">
        <v>12.159665819500001</v>
      </c>
      <c r="DS6" s="33">
        <v>5289.3801495799999</v>
      </c>
      <c r="DT6" s="33">
        <v>7.74475721547</v>
      </c>
      <c r="DU6" s="33">
        <v>1972.2807502000001</v>
      </c>
      <c r="DV6" s="33">
        <v>49118.7811993</v>
      </c>
      <c r="DW6" s="33">
        <v>4456.8377385200001</v>
      </c>
      <c r="DX6" s="33">
        <f t="shared" si="0"/>
        <v>1328.941653893201</v>
      </c>
      <c r="DY6" s="33">
        <f t="shared" si="1"/>
        <v>1227.825887925201</v>
      </c>
    </row>
    <row r="7" spans="1:129" x14ac:dyDescent="0.25">
      <c r="A7" s="35">
        <v>8</v>
      </c>
      <c r="B7" t="s">
        <v>5</v>
      </c>
      <c r="C7" s="33">
        <v>19.8205317209</v>
      </c>
      <c r="D7" s="33">
        <v>283.613942463</v>
      </c>
      <c r="E7" s="33">
        <v>254.83240819900001</v>
      </c>
      <c r="F7" s="33">
        <v>45.508806881799998</v>
      </c>
      <c r="G7" s="33">
        <v>10.51493359</v>
      </c>
      <c r="H7" s="33">
        <v>1.517250387</v>
      </c>
      <c r="I7" s="33">
        <v>1.957354287</v>
      </c>
      <c r="J7" s="33">
        <v>0.12138796089999999</v>
      </c>
      <c r="K7" s="33">
        <v>624.35245599999996</v>
      </c>
      <c r="L7" s="33">
        <v>0</v>
      </c>
      <c r="M7" s="33">
        <v>32.986467810000001</v>
      </c>
      <c r="N7" s="33">
        <v>4.1301309809999998</v>
      </c>
      <c r="O7" s="33">
        <v>2.477389058</v>
      </c>
      <c r="P7" s="33">
        <v>0</v>
      </c>
      <c r="Q7" s="33">
        <v>482.70824599999997</v>
      </c>
      <c r="R7" s="33">
        <v>29.427260650000001</v>
      </c>
      <c r="S7" s="33">
        <v>110.95553030000001</v>
      </c>
      <c r="T7" s="33">
        <v>7.8038374450000001</v>
      </c>
      <c r="U7" s="33">
        <v>0.96533042920000001</v>
      </c>
      <c r="V7" s="33">
        <v>3.923490267</v>
      </c>
      <c r="W7" s="33">
        <v>1.154631576E-2</v>
      </c>
      <c r="X7" s="33">
        <v>19.477883640000002</v>
      </c>
      <c r="Y7" s="33">
        <v>2.286236396E-2</v>
      </c>
      <c r="Z7" s="33">
        <v>0.33389827950000001</v>
      </c>
      <c r="AA7" s="33">
        <v>151.72502679999999</v>
      </c>
      <c r="AB7" s="33">
        <v>479.67156133499998</v>
      </c>
      <c r="AC7" s="33">
        <v>71.551089554900003</v>
      </c>
      <c r="AD7" s="33">
        <v>2248.1910254300001</v>
      </c>
      <c r="AE7" s="33">
        <v>159171.02499800001</v>
      </c>
      <c r="AF7" s="33">
        <v>4.51653966753</v>
      </c>
      <c r="AG7" s="33">
        <v>299.41314801499999</v>
      </c>
      <c r="AH7" s="33">
        <v>0.32911195107699998</v>
      </c>
      <c r="AI7" s="33">
        <v>518.85123028800001</v>
      </c>
      <c r="AJ7" s="33">
        <v>822.78264867999997</v>
      </c>
      <c r="AK7" s="33">
        <v>1191.21554975</v>
      </c>
      <c r="AL7" s="33">
        <v>332.55213396699997</v>
      </c>
      <c r="AM7" s="33">
        <v>941.16488192899999</v>
      </c>
      <c r="AN7" s="33">
        <v>3.8342162985999999</v>
      </c>
      <c r="AO7" s="33">
        <v>176.00068415999999</v>
      </c>
      <c r="AP7" s="33">
        <v>0.54218601886999995</v>
      </c>
      <c r="AQ7" s="33">
        <v>1175.6307950600001</v>
      </c>
      <c r="AR7" s="33">
        <v>1355.4660029199999</v>
      </c>
      <c r="AS7" s="33">
        <v>208.34568081200001</v>
      </c>
      <c r="AT7" s="33">
        <v>12.549407053099999</v>
      </c>
      <c r="AU7" s="33">
        <v>462.21771345899998</v>
      </c>
      <c r="AV7" s="33">
        <v>70.067448196800001</v>
      </c>
      <c r="AW7" s="33">
        <v>156961.82252799999</v>
      </c>
      <c r="AX7" s="33">
        <v>465.75192426799998</v>
      </c>
      <c r="AY7" s="33">
        <v>157.42467238099999</v>
      </c>
      <c r="AZ7" s="33">
        <v>74.407805600900005</v>
      </c>
      <c r="BA7" s="33">
        <v>28.911500081700002</v>
      </c>
      <c r="BB7" s="33">
        <v>0</v>
      </c>
      <c r="BC7" s="33">
        <v>8619.8893243300008</v>
      </c>
      <c r="BD7" s="33">
        <v>606.66857167399996</v>
      </c>
      <c r="BE7" s="33">
        <v>11121.5095108</v>
      </c>
      <c r="BF7" s="33">
        <v>75.987021952600003</v>
      </c>
      <c r="BG7" s="33">
        <v>19.145578864899999</v>
      </c>
      <c r="BH7" s="33">
        <v>27.1675487911</v>
      </c>
      <c r="BI7" s="33">
        <v>0.103142102188</v>
      </c>
      <c r="BJ7" s="33">
        <v>125.429822972</v>
      </c>
      <c r="BK7" s="33">
        <v>0.79623085537899996</v>
      </c>
      <c r="BL7" s="33">
        <v>8.0127680843500002</v>
      </c>
      <c r="BM7" s="33">
        <v>11520.126887</v>
      </c>
      <c r="BN7" s="33">
        <v>35.972826759999997</v>
      </c>
      <c r="BO7" s="33">
        <v>5.7541308290000002</v>
      </c>
      <c r="BP7" s="33">
        <v>7.1554630399999999</v>
      </c>
      <c r="BQ7" s="33">
        <v>1.3624558120000001</v>
      </c>
      <c r="BR7" s="33">
        <v>1584.9058789999999</v>
      </c>
      <c r="BS7" s="33">
        <v>0</v>
      </c>
      <c r="BT7" s="33">
        <v>100.2586891</v>
      </c>
      <c r="BU7" s="33">
        <v>32.594455099999998</v>
      </c>
      <c r="BV7" s="33">
        <v>8.6444970179999991</v>
      </c>
      <c r="BW7" s="33">
        <v>0</v>
      </c>
      <c r="BX7" s="33">
        <v>3087.593961</v>
      </c>
      <c r="BY7" s="33">
        <v>954.14159900000004</v>
      </c>
      <c r="BZ7" s="33">
        <v>934.00425340000004</v>
      </c>
      <c r="CA7" s="33">
        <v>11.41436043</v>
      </c>
      <c r="CB7" s="33">
        <v>1.4509192479999999</v>
      </c>
      <c r="CC7" s="33">
        <v>5.6689457179999998</v>
      </c>
      <c r="CD7" s="33">
        <v>1.6887650220000001E-2</v>
      </c>
      <c r="CE7" s="33">
        <v>28.14141854</v>
      </c>
      <c r="CF7" s="33">
        <v>1.7127812170000001</v>
      </c>
      <c r="CG7" s="33">
        <v>1.1965510130000001</v>
      </c>
      <c r="CH7" s="33">
        <v>703.00461240000004</v>
      </c>
      <c r="CI7" s="33">
        <v>353.65994580400002</v>
      </c>
      <c r="CJ7" s="33">
        <v>290.66778822100002</v>
      </c>
      <c r="CK7" s="33">
        <v>111.132207388</v>
      </c>
      <c r="CL7" s="33">
        <v>222.106342367</v>
      </c>
      <c r="CM7" s="33">
        <v>16.862851491000001</v>
      </c>
      <c r="CN7" s="33">
        <v>0</v>
      </c>
      <c r="CO7" s="33">
        <v>40.904175583300002</v>
      </c>
      <c r="CP7" s="33">
        <v>0</v>
      </c>
      <c r="CQ7" s="33">
        <v>0</v>
      </c>
      <c r="CR7" s="33">
        <v>12190.1616872</v>
      </c>
      <c r="CS7" s="33">
        <v>1590.2307146099999</v>
      </c>
      <c r="CT7" s="33">
        <v>0</v>
      </c>
      <c r="CU7" s="33">
        <v>585.07167944000003</v>
      </c>
      <c r="CV7" s="33">
        <v>0.15309596505100001</v>
      </c>
      <c r="CW7" s="33">
        <v>5920.3226171200004</v>
      </c>
      <c r="CX7" s="33">
        <v>0.41989811643800001</v>
      </c>
      <c r="CY7" s="33">
        <v>0.12584453172400001</v>
      </c>
      <c r="CZ7" s="33">
        <v>95.205840101999996</v>
      </c>
      <c r="DA7" s="33">
        <v>0.47790328996199999</v>
      </c>
      <c r="DB7" s="33">
        <v>2.66778056901E-2</v>
      </c>
      <c r="DC7" s="33">
        <v>21.5617331843</v>
      </c>
      <c r="DD7" s="33">
        <v>36.760015664800001</v>
      </c>
      <c r="DE7" s="33">
        <v>5.5474782851500003E-2</v>
      </c>
      <c r="DF7" s="33">
        <v>4.1947485557200003E-3</v>
      </c>
      <c r="DG7" s="33">
        <v>9.3679200916299994</v>
      </c>
      <c r="DH7" s="33">
        <v>0.113450872818</v>
      </c>
      <c r="DI7" s="33">
        <v>23.7334528019</v>
      </c>
      <c r="DJ7" s="33">
        <v>1.76831876626</v>
      </c>
      <c r="DK7" s="33">
        <v>0.131575229292</v>
      </c>
      <c r="DL7" s="33">
        <v>173.049052249</v>
      </c>
      <c r="DM7" s="33">
        <v>0.50719759582699997</v>
      </c>
      <c r="DN7" s="33">
        <v>2.5318521838199999</v>
      </c>
      <c r="DO7" s="33">
        <v>6.5753502303900003E-3</v>
      </c>
      <c r="DP7" s="33">
        <v>9.5431584519899992</v>
      </c>
      <c r="DQ7" s="33">
        <v>0</v>
      </c>
      <c r="DR7" s="33">
        <v>2.79176208811</v>
      </c>
      <c r="DS7" s="33">
        <v>1541.17035291</v>
      </c>
      <c r="DT7" s="33">
        <v>1.91911530684</v>
      </c>
      <c r="DU7" s="33">
        <v>682.73662329499996</v>
      </c>
      <c r="DV7" s="33">
        <v>14553.030924999999</v>
      </c>
      <c r="DW7" s="33">
        <v>1458.29921569</v>
      </c>
      <c r="DX7" s="33">
        <f t="shared" si="0"/>
        <v>329.24006861321197</v>
      </c>
      <c r="DY7" s="33">
        <f t="shared" si="1"/>
        <v>307.67833542891196</v>
      </c>
    </row>
    <row r="8" spans="1:129" x14ac:dyDescent="0.25">
      <c r="A8" s="35">
        <v>9</v>
      </c>
      <c r="B8" t="s">
        <v>6</v>
      </c>
      <c r="C8" s="33">
        <v>8.3682258016500004</v>
      </c>
      <c r="D8" s="33">
        <v>129.91714081000001</v>
      </c>
      <c r="E8" s="33">
        <v>112.523743934</v>
      </c>
      <c r="F8" s="33">
        <v>19.5634788208</v>
      </c>
      <c r="G8" s="33">
        <v>4.3325525000000003</v>
      </c>
      <c r="H8" s="33">
        <v>0.62517536399999996</v>
      </c>
      <c r="I8" s="33">
        <v>0.80648611999999997</v>
      </c>
      <c r="J8" s="33">
        <v>5.0017320099999998E-2</v>
      </c>
      <c r="K8" s="33">
        <v>257.259522</v>
      </c>
      <c r="L8" s="33">
        <v>0</v>
      </c>
      <c r="M8" s="33">
        <v>13.5913305</v>
      </c>
      <c r="N8" s="33">
        <v>1.62290724</v>
      </c>
      <c r="O8" s="33">
        <v>1.0207572899999999</v>
      </c>
      <c r="P8" s="33">
        <v>0</v>
      </c>
      <c r="Q8" s="33">
        <v>189.67894100000001</v>
      </c>
      <c r="R8" s="33">
        <v>11.5632774</v>
      </c>
      <c r="S8" s="33">
        <v>45.715177500000003</v>
      </c>
      <c r="T8" s="33">
        <v>3.2156486700000002</v>
      </c>
      <c r="U8" s="33">
        <v>0.39774220599999999</v>
      </c>
      <c r="V8" s="33">
        <v>1.6166110199999999</v>
      </c>
      <c r="W8" s="33">
        <v>4.75716105E-3</v>
      </c>
      <c r="X8" s="33">
        <v>8.0254945000000006</v>
      </c>
      <c r="Y8" s="33">
        <v>9.4206935000000006E-3</v>
      </c>
      <c r="Z8" s="33">
        <v>0.13757894300000001</v>
      </c>
      <c r="AA8" s="33">
        <v>62.517536399999997</v>
      </c>
      <c r="AB8" s="33">
        <v>217.99651307900001</v>
      </c>
      <c r="AC8" s="33">
        <v>40.365401325000001</v>
      </c>
      <c r="AD8" s="33">
        <v>965.68316147500002</v>
      </c>
      <c r="AE8" s="33">
        <v>85276.292305700001</v>
      </c>
      <c r="AF8" s="33">
        <v>4.0107336760000001</v>
      </c>
      <c r="AG8" s="33">
        <v>245.97812529999999</v>
      </c>
      <c r="AH8" s="33">
        <v>0.27249821639999999</v>
      </c>
      <c r="AI8" s="33">
        <v>431.25278200000002</v>
      </c>
      <c r="AJ8" s="33">
        <v>681.24209800000006</v>
      </c>
      <c r="AK8" s="33">
        <v>514.95909171799997</v>
      </c>
      <c r="AL8" s="33">
        <v>146.372490709</v>
      </c>
      <c r="AM8" s="33">
        <v>594.38752039500002</v>
      </c>
      <c r="AN8" s="33">
        <v>2.8733502400000002</v>
      </c>
      <c r="AO8" s="33">
        <v>122.77506579999999</v>
      </c>
      <c r="AP8" s="33">
        <v>0.38118616900000002</v>
      </c>
      <c r="AQ8" s="33">
        <v>827.32656799999995</v>
      </c>
      <c r="AR8" s="33">
        <v>952.97464100000002</v>
      </c>
      <c r="AS8" s="33">
        <v>97.769407375</v>
      </c>
      <c r="AT8" s="33">
        <v>6.0640859212000002</v>
      </c>
      <c r="AU8" s="33">
        <v>208.22267654199999</v>
      </c>
      <c r="AV8" s="33">
        <v>39.900192628900001</v>
      </c>
      <c r="AW8" s="33">
        <v>84561.356184999997</v>
      </c>
      <c r="AX8" s="33">
        <v>225.63469219999999</v>
      </c>
      <c r="AY8" s="33">
        <v>72.275790650000005</v>
      </c>
      <c r="AZ8" s="33">
        <v>39.820305306999998</v>
      </c>
      <c r="BA8" s="33">
        <v>13.2671924576</v>
      </c>
      <c r="BB8" s="33">
        <v>0</v>
      </c>
      <c r="BC8" s="33">
        <v>4601.5361089999997</v>
      </c>
      <c r="BD8" s="33">
        <v>336.19089977099998</v>
      </c>
      <c r="BE8" s="33">
        <v>5013.1861503999999</v>
      </c>
      <c r="BF8" s="33">
        <v>43.816853059000003</v>
      </c>
      <c r="BG8" s="33">
        <v>10.9600426671</v>
      </c>
      <c r="BH8" s="33">
        <v>15.605165248400001</v>
      </c>
      <c r="BI8" s="33">
        <v>6.8204125670999996E-2</v>
      </c>
      <c r="BJ8" s="33">
        <v>71.025573979000001</v>
      </c>
      <c r="BK8" s="33">
        <v>0.47309931404</v>
      </c>
      <c r="BL8" s="33">
        <v>5.033996514</v>
      </c>
      <c r="BM8" s="33">
        <v>5195.5469934299999</v>
      </c>
      <c r="BN8" s="33">
        <v>10.4211016</v>
      </c>
      <c r="BO8" s="33">
        <v>1.6789655000000001</v>
      </c>
      <c r="BP8" s="33">
        <v>2.0828863200000001</v>
      </c>
      <c r="BQ8" s="33">
        <v>0.41503691399999998</v>
      </c>
      <c r="BR8" s="33">
        <v>457.61983600000002</v>
      </c>
      <c r="BS8" s="33">
        <v>0</v>
      </c>
      <c r="BT8" s="33">
        <v>28.7754674</v>
      </c>
      <c r="BU8" s="33">
        <v>9.0037059999999993</v>
      </c>
      <c r="BV8" s="33">
        <v>2.5082965700000002</v>
      </c>
      <c r="BW8" s="33">
        <v>0</v>
      </c>
      <c r="BX8" s="33">
        <v>862.75660000000005</v>
      </c>
      <c r="BY8" s="33">
        <v>253.711446</v>
      </c>
      <c r="BZ8" s="33">
        <v>270.386258</v>
      </c>
      <c r="CA8" s="33">
        <v>3.5424114699999998</v>
      </c>
      <c r="CB8" s="33">
        <v>0.446282387</v>
      </c>
      <c r="CC8" s="33">
        <v>1.7468311599999999</v>
      </c>
      <c r="CD8" s="33">
        <v>5.2406790099999998E-3</v>
      </c>
      <c r="CE8" s="33">
        <v>8.6706544999999995</v>
      </c>
      <c r="CF8" s="33">
        <v>0.476933985</v>
      </c>
      <c r="CG8" s="33">
        <v>0.35303446399999999</v>
      </c>
      <c r="CH8" s="33">
        <v>207.61548199999999</v>
      </c>
      <c r="CI8" s="33">
        <v>142.479878093</v>
      </c>
      <c r="CJ8" s="33">
        <v>114.64090321499999</v>
      </c>
      <c r="CK8" s="33">
        <v>50.447065178499997</v>
      </c>
      <c r="CL8" s="33">
        <v>119.842385311</v>
      </c>
      <c r="CM8" s="33">
        <v>7.6313144090999998</v>
      </c>
      <c r="CN8" s="33">
        <v>0</v>
      </c>
      <c r="CO8" s="33">
        <v>17.4499024301</v>
      </c>
      <c r="CP8" s="33">
        <v>0</v>
      </c>
      <c r="CQ8" s="33">
        <v>0</v>
      </c>
      <c r="CR8" s="33">
        <v>5653.9705175299996</v>
      </c>
      <c r="CS8" s="33">
        <v>601.465267509</v>
      </c>
      <c r="CT8" s="33">
        <v>0</v>
      </c>
      <c r="CU8" s="33">
        <v>260.85295178400003</v>
      </c>
      <c r="CV8" s="33">
        <v>8.83287929675E-2</v>
      </c>
      <c r="CW8" s="33">
        <v>2953.3376704900002</v>
      </c>
      <c r="CX8" s="33">
        <v>0.21580952240599999</v>
      </c>
      <c r="CY8" s="33">
        <v>6.3286522013999993E-2</v>
      </c>
      <c r="CZ8" s="33">
        <v>50.574655722700001</v>
      </c>
      <c r="DA8" s="33">
        <v>0.26378947543100001</v>
      </c>
      <c r="DB8" s="33">
        <v>1.36668068718E-2</v>
      </c>
      <c r="DC8" s="33">
        <v>11.804096672</v>
      </c>
      <c r="DD8" s="33">
        <v>18.968654855699999</v>
      </c>
      <c r="DE8" s="33">
        <v>3.1998944174800002E-2</v>
      </c>
      <c r="DF8" s="33">
        <v>2.4205514466200001E-3</v>
      </c>
      <c r="DG8" s="33">
        <v>5.2181382776699996</v>
      </c>
      <c r="DH8" s="33">
        <v>6.5423643794099998E-2</v>
      </c>
      <c r="DI8" s="33">
        <v>11.690321042200001</v>
      </c>
      <c r="DJ8" s="33">
        <v>1.01955041873</v>
      </c>
      <c r="DK8" s="33">
        <v>7.82018803628E-2</v>
      </c>
      <c r="DL8" s="33">
        <v>87.722678983799995</v>
      </c>
      <c r="DM8" s="33">
        <v>0.29230670707400003</v>
      </c>
      <c r="DN8" s="33">
        <v>0.95948585903200001</v>
      </c>
      <c r="DO8" s="33">
        <v>3.61314336281E-3</v>
      </c>
      <c r="DP8" s="33">
        <v>5.52461113819</v>
      </c>
      <c r="DQ8" s="33">
        <v>0</v>
      </c>
      <c r="DR8" s="33">
        <v>1.0898936567899999</v>
      </c>
      <c r="DS8" s="33">
        <v>771.598044813</v>
      </c>
      <c r="DT8" s="33">
        <v>0.71228621114000001</v>
      </c>
      <c r="DU8" s="33">
        <v>309.71320818599997</v>
      </c>
      <c r="DV8" s="33">
        <v>7099.8864893600003</v>
      </c>
      <c r="DW8" s="33">
        <v>689.32921810799996</v>
      </c>
      <c r="DX8" s="33">
        <f t="shared" si="0"/>
        <v>170.10777397359476</v>
      </c>
      <c r="DY8" s="33">
        <f t="shared" si="1"/>
        <v>158.30367730159475</v>
      </c>
    </row>
    <row r="9" spans="1:129" x14ac:dyDescent="0.25">
      <c r="A9" s="35">
        <v>10</v>
      </c>
      <c r="B9" t="s">
        <v>7</v>
      </c>
      <c r="C9" s="33">
        <v>2.94390759281</v>
      </c>
      <c r="D9" s="33">
        <v>46.4061095952</v>
      </c>
      <c r="E9" s="33">
        <v>40.097243523499998</v>
      </c>
      <c r="F9" s="33">
        <v>7.04349858428</v>
      </c>
      <c r="G9" s="33">
        <v>1.0701210999999999</v>
      </c>
      <c r="H9" s="33">
        <v>0.15441630000000001</v>
      </c>
      <c r="I9" s="33">
        <v>0.19920403</v>
      </c>
      <c r="J9" s="33">
        <v>1.2354618E-2</v>
      </c>
      <c r="K9" s="33">
        <v>63.542819999999999</v>
      </c>
      <c r="L9" s="33">
        <v>0</v>
      </c>
      <c r="M9" s="33">
        <v>3.3571165000000001</v>
      </c>
      <c r="N9" s="33">
        <v>0.39702253999999998</v>
      </c>
      <c r="O9" s="33">
        <v>0.25214639999999999</v>
      </c>
      <c r="P9" s="33">
        <v>0</v>
      </c>
      <c r="Q9" s="33">
        <v>46.402529999999999</v>
      </c>
      <c r="R9" s="33">
        <v>2.8287922999999999</v>
      </c>
      <c r="S9" s="33">
        <v>11.292475</v>
      </c>
      <c r="T9" s="33">
        <v>0.79450220000000005</v>
      </c>
      <c r="U9" s="33">
        <v>9.8247699999999993E-2</v>
      </c>
      <c r="V9" s="33">
        <v>0.39932917000000001</v>
      </c>
      <c r="W9" s="33">
        <v>1.1752266999999999E-3</v>
      </c>
      <c r="X9" s="33">
        <v>1.9824463000000001</v>
      </c>
      <c r="Y9" s="33">
        <v>2.3270580999999999E-3</v>
      </c>
      <c r="Z9" s="33">
        <v>3.3982828E-2</v>
      </c>
      <c r="AA9" s="33">
        <v>15.44163</v>
      </c>
      <c r="AB9" s="33">
        <v>78.496217932999997</v>
      </c>
      <c r="AC9" s="33">
        <v>14.541503407900001</v>
      </c>
      <c r="AD9" s="33">
        <v>352.24302361399998</v>
      </c>
      <c r="AE9" s="33">
        <v>28385.018432299999</v>
      </c>
      <c r="AF9" s="33">
        <v>1.5272965999999999</v>
      </c>
      <c r="AG9" s="33">
        <v>93.759353000000004</v>
      </c>
      <c r="AH9" s="33">
        <v>0.10386817499999999</v>
      </c>
      <c r="AI9" s="33">
        <v>164.38339500000001</v>
      </c>
      <c r="AJ9" s="33">
        <v>259.66990600000003</v>
      </c>
      <c r="AK9" s="33">
        <v>185.36931195099999</v>
      </c>
      <c r="AL9" s="33">
        <v>53.009850494200002</v>
      </c>
      <c r="AM9" s="33">
        <v>215.307601554</v>
      </c>
      <c r="AN9" s="33">
        <v>0.95863116000000004</v>
      </c>
      <c r="AO9" s="33">
        <v>40.955768999999997</v>
      </c>
      <c r="AP9" s="33">
        <v>0.12715984699999999</v>
      </c>
      <c r="AQ9" s="33">
        <v>275.98340200000001</v>
      </c>
      <c r="AR9" s="33">
        <v>317.89756</v>
      </c>
      <c r="AS9" s="33">
        <v>34.865289368399999</v>
      </c>
      <c r="AT9" s="33">
        <v>2.1398757490999998</v>
      </c>
      <c r="AU9" s="33">
        <v>74.997122900199997</v>
      </c>
      <c r="AV9" s="33">
        <v>14.3985750039</v>
      </c>
      <c r="AW9" s="33">
        <v>28135.996471999999</v>
      </c>
      <c r="AX9" s="33">
        <v>80.591876299999996</v>
      </c>
      <c r="AY9" s="33">
        <v>25.550969245400001</v>
      </c>
      <c r="AZ9" s="33">
        <v>14.3168898143</v>
      </c>
      <c r="BA9" s="33">
        <v>4.7303178738099998</v>
      </c>
      <c r="BB9" s="33">
        <v>0</v>
      </c>
      <c r="BC9" s="33">
        <v>1658.41238333</v>
      </c>
      <c r="BD9" s="33">
        <v>116.879837786</v>
      </c>
      <c r="BE9" s="33">
        <v>1810.6112274</v>
      </c>
      <c r="BF9" s="33">
        <v>11.470698275</v>
      </c>
      <c r="BG9" s="33">
        <v>2.8509746589999998</v>
      </c>
      <c r="BH9" s="33">
        <v>4.1864183769999999</v>
      </c>
      <c r="BI9" s="33">
        <v>2.2596379989999998E-2</v>
      </c>
      <c r="BJ9" s="33">
        <v>18.632115404</v>
      </c>
      <c r="BK9" s="33">
        <v>0.17195570148</v>
      </c>
      <c r="BL9" s="33">
        <v>1.6717847210000001</v>
      </c>
      <c r="BM9" s="33">
        <v>1875.29243202</v>
      </c>
      <c r="BN9" s="33">
        <v>4.1622681999999998</v>
      </c>
      <c r="BO9" s="33">
        <v>0.64947889999999997</v>
      </c>
      <c r="BP9" s="33">
        <v>0.81474069999999998</v>
      </c>
      <c r="BQ9" s="33">
        <v>0.13048788</v>
      </c>
      <c r="BR9" s="33">
        <v>185.45495</v>
      </c>
      <c r="BS9" s="33">
        <v>0</v>
      </c>
      <c r="BT9" s="33">
        <v>11.962087</v>
      </c>
      <c r="BU9" s="33">
        <v>3.5649820999999999</v>
      </c>
      <c r="BV9" s="33">
        <v>0.99496850000000003</v>
      </c>
      <c r="BW9" s="33">
        <v>0</v>
      </c>
      <c r="BX9" s="33">
        <v>324.72789999999998</v>
      </c>
      <c r="BY9" s="33">
        <v>117.32799</v>
      </c>
      <c r="BZ9" s="33">
        <v>108.31983</v>
      </c>
      <c r="CA9" s="33">
        <v>1.0144116999999999</v>
      </c>
      <c r="CB9" s="33">
        <v>0.13395281000000001</v>
      </c>
      <c r="CC9" s="33">
        <v>0.51891339999999997</v>
      </c>
      <c r="CD9" s="33">
        <v>1.5008096000000001E-3</v>
      </c>
      <c r="CE9" s="33">
        <v>2.5760841999999999</v>
      </c>
      <c r="CF9" s="33">
        <v>0.22385189</v>
      </c>
      <c r="CG9" s="33">
        <v>0.13033328</v>
      </c>
      <c r="CH9" s="33">
        <v>76.066850000000002</v>
      </c>
      <c r="CI9" s="33">
        <v>50.859745418300001</v>
      </c>
      <c r="CJ9" s="33">
        <v>40.869120260700001</v>
      </c>
      <c r="CK9" s="33">
        <v>18.2788584151</v>
      </c>
      <c r="CL9" s="33">
        <v>43.624809608900001</v>
      </c>
      <c r="CM9" s="33">
        <v>2.7789578392399998</v>
      </c>
      <c r="CN9" s="33">
        <v>0</v>
      </c>
      <c r="CO9" s="33">
        <v>6.2083318033900001</v>
      </c>
      <c r="CP9" s="33">
        <v>0</v>
      </c>
      <c r="CQ9" s="33">
        <v>0</v>
      </c>
      <c r="CR9" s="33">
        <v>2029.54278447</v>
      </c>
      <c r="CS9" s="33">
        <v>237.03520185400001</v>
      </c>
      <c r="CT9" s="33">
        <v>0</v>
      </c>
      <c r="CU9" s="33">
        <v>94.264181947899999</v>
      </c>
      <c r="CV9" s="33">
        <v>2.3388261956800001E-2</v>
      </c>
      <c r="CW9" s="33">
        <v>1058.3516723400001</v>
      </c>
      <c r="CX9" s="33">
        <v>5.7812277426400001E-2</v>
      </c>
      <c r="CY9" s="33">
        <v>1.7029174558300001E-2</v>
      </c>
      <c r="CZ9" s="33">
        <v>13.2793855865</v>
      </c>
      <c r="DA9" s="33">
        <v>7.0245853955300003E-2</v>
      </c>
      <c r="DB9" s="33">
        <v>3.66418127382E-3</v>
      </c>
      <c r="DC9" s="33">
        <v>3.0831408650499998</v>
      </c>
      <c r="DD9" s="33">
        <v>5.1046105847199996</v>
      </c>
      <c r="DE9" s="33">
        <v>8.4871166721100007E-3</v>
      </c>
      <c r="DF9" s="33">
        <v>6.4017291088199998E-4</v>
      </c>
      <c r="DG9" s="33">
        <v>1.3884950092399999</v>
      </c>
      <c r="DH9" s="33">
        <v>1.7385491112600002E-2</v>
      </c>
      <c r="DI9" s="33">
        <v>3.1671792508399998</v>
      </c>
      <c r="DJ9" s="33">
        <v>0.27129516970500001</v>
      </c>
      <c r="DK9" s="33">
        <v>2.5272309728999999E-2</v>
      </c>
      <c r="DL9" s="33">
        <v>23.190517073199999</v>
      </c>
      <c r="DM9" s="33">
        <v>7.8025035695300005E-2</v>
      </c>
      <c r="DN9" s="33">
        <v>0.39813089654400002</v>
      </c>
      <c r="DO9" s="33">
        <v>9.59390464031E-4</v>
      </c>
      <c r="DP9" s="33">
        <v>1.8361029681900001</v>
      </c>
      <c r="DQ9" s="33">
        <v>0</v>
      </c>
      <c r="DR9" s="33">
        <v>0.39687556710400002</v>
      </c>
      <c r="DS9" s="33">
        <v>276.28759417999999</v>
      </c>
      <c r="DT9" s="33">
        <v>0.24942515662199999</v>
      </c>
      <c r="DU9" s="33">
        <v>111.378700122</v>
      </c>
      <c r="DV9" s="33">
        <v>2544.3668041199999</v>
      </c>
      <c r="DW9" s="33">
        <v>247.808282289</v>
      </c>
      <c r="DX9" s="33">
        <f t="shared" si="0"/>
        <v>45.081057315742996</v>
      </c>
      <c r="DY9" s="33">
        <f t="shared" si="1"/>
        <v>41.997916450692998</v>
      </c>
    </row>
    <row r="10" spans="1:129" x14ac:dyDescent="0.25">
      <c r="A10" s="35">
        <v>11</v>
      </c>
      <c r="B10" t="s">
        <v>8</v>
      </c>
      <c r="C10" s="33">
        <v>0.50101391963899999</v>
      </c>
      <c r="D10" s="33">
        <v>9.7547607145999997</v>
      </c>
      <c r="E10" s="33">
        <v>8.2420872468600006</v>
      </c>
      <c r="F10" s="33">
        <v>1.25109439575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18.4722916893</v>
      </c>
      <c r="AC10" s="33">
        <v>3.4442631436800002</v>
      </c>
      <c r="AD10" s="33">
        <v>75.1588132917</v>
      </c>
      <c r="AE10" s="33">
        <v>6769.2355635699996</v>
      </c>
      <c r="AF10" s="33">
        <v>0.392722513</v>
      </c>
      <c r="AG10" s="33">
        <v>24.0161856</v>
      </c>
      <c r="AH10" s="33">
        <v>2.66058027E-2</v>
      </c>
      <c r="AI10" s="33">
        <v>42.105187999999998</v>
      </c>
      <c r="AJ10" s="33">
        <v>66.514674999999997</v>
      </c>
      <c r="AK10" s="33">
        <v>38.898181545</v>
      </c>
      <c r="AL10" s="33">
        <v>11.8966874106</v>
      </c>
      <c r="AM10" s="33">
        <v>53.807351586499998</v>
      </c>
      <c r="AN10" s="33">
        <v>0.24085177999999999</v>
      </c>
      <c r="AO10" s="33">
        <v>10.294053</v>
      </c>
      <c r="AP10" s="33">
        <v>3.1960957999999998E-2</v>
      </c>
      <c r="AQ10" s="33">
        <v>69.367339999999999</v>
      </c>
      <c r="AR10" s="33">
        <v>79.902820000000006</v>
      </c>
      <c r="AS10" s="33">
        <v>8.2419766086300008</v>
      </c>
      <c r="AT10" s="33">
        <v>0.50101313537199998</v>
      </c>
      <c r="AU10" s="33">
        <v>17.839307311599999</v>
      </c>
      <c r="AV10" s="33">
        <v>3.4442582633600001</v>
      </c>
      <c r="AW10" s="33">
        <v>6769.2308979999998</v>
      </c>
      <c r="AX10" s="33">
        <v>19.4967012</v>
      </c>
      <c r="AY10" s="33">
        <v>5.6934369756900001</v>
      </c>
      <c r="AZ10" s="33">
        <v>3.2795090550100001</v>
      </c>
      <c r="BA10" s="33">
        <v>1.09524339981</v>
      </c>
      <c r="BB10" s="33">
        <v>0</v>
      </c>
      <c r="BC10" s="33">
        <v>381.11840823400001</v>
      </c>
      <c r="BD10" s="33">
        <v>25.547148248300001</v>
      </c>
      <c r="BE10" s="33">
        <v>424.38794855100002</v>
      </c>
      <c r="BF10" s="33">
        <v>2.7591095669999999</v>
      </c>
      <c r="BG10" s="33">
        <v>0.68463641939999997</v>
      </c>
      <c r="BH10" s="33">
        <v>1.0014869930000001</v>
      </c>
      <c r="BI10" s="33">
        <v>5.668340644E-3</v>
      </c>
      <c r="BJ10" s="33">
        <v>4.4222047599999996</v>
      </c>
      <c r="BK10" s="33">
        <v>3.5499485545000001E-2</v>
      </c>
      <c r="BL10" s="33">
        <v>0.422056551</v>
      </c>
      <c r="BM10" s="33">
        <v>440.63759871899998</v>
      </c>
      <c r="BN10" s="33">
        <v>0</v>
      </c>
      <c r="BO10" s="33">
        <v>0</v>
      </c>
      <c r="BP10" s="33">
        <v>0</v>
      </c>
      <c r="BQ10" s="33">
        <v>0</v>
      </c>
      <c r="BR10" s="33">
        <v>0</v>
      </c>
      <c r="BS10" s="33">
        <v>0</v>
      </c>
      <c r="BT10" s="33">
        <v>0</v>
      </c>
      <c r="BU10" s="33">
        <v>0</v>
      </c>
      <c r="BV10" s="33">
        <v>0</v>
      </c>
      <c r="BW10" s="33">
        <v>0</v>
      </c>
      <c r="BX10" s="33">
        <v>0</v>
      </c>
      <c r="BY10" s="33">
        <v>0</v>
      </c>
      <c r="BZ10" s="33">
        <v>0</v>
      </c>
      <c r="CA10" s="33">
        <v>0</v>
      </c>
      <c r="CB10" s="33">
        <v>0</v>
      </c>
      <c r="CC10" s="33">
        <v>0</v>
      </c>
      <c r="CD10" s="33">
        <v>0</v>
      </c>
      <c r="CE10" s="33">
        <v>0</v>
      </c>
      <c r="CF10" s="33">
        <v>0</v>
      </c>
      <c r="CG10" s="33">
        <v>0</v>
      </c>
      <c r="CH10" s="33">
        <v>0</v>
      </c>
      <c r="CI10" s="33">
        <v>7.6921951444700003</v>
      </c>
      <c r="CJ10" s="33">
        <v>5.6934599652999998</v>
      </c>
      <c r="CK10" s="33">
        <v>3.27954656515</v>
      </c>
      <c r="CL10" s="33">
        <v>10.382712632900001</v>
      </c>
      <c r="CM10" s="33">
        <v>0.63216996012100002</v>
      </c>
      <c r="CN10" s="33">
        <v>0</v>
      </c>
      <c r="CO10" s="33">
        <v>1.15381627734</v>
      </c>
      <c r="CP10" s="33">
        <v>0</v>
      </c>
      <c r="CQ10" s="33">
        <v>0</v>
      </c>
      <c r="CR10" s="33">
        <v>381.11697053</v>
      </c>
      <c r="CS10" s="33">
        <v>25.5468849413</v>
      </c>
      <c r="CT10" s="33">
        <v>0</v>
      </c>
      <c r="CU10" s="33">
        <v>20.764137746599999</v>
      </c>
      <c r="CV10" s="33">
        <v>5.6426818948700002E-3</v>
      </c>
      <c r="CW10" s="33">
        <v>243.40758357600001</v>
      </c>
      <c r="CX10" s="33">
        <v>1.12462773035E-2</v>
      </c>
      <c r="CY10" s="33">
        <v>3.1547957250699999E-3</v>
      </c>
      <c r="CZ10" s="33">
        <v>2.7591220727599999</v>
      </c>
      <c r="DA10" s="33">
        <v>1.5723552736500002E-2</v>
      </c>
      <c r="DB10" s="33">
        <v>7.0775283175599998E-4</v>
      </c>
      <c r="DC10" s="33">
        <v>0.68461666107700003</v>
      </c>
      <c r="DD10" s="33">
        <v>1.00147665208</v>
      </c>
      <c r="DE10" s="33">
        <v>2.0461586505999998E-3</v>
      </c>
      <c r="DF10" s="33">
        <v>1.5452701528200001E-4</v>
      </c>
      <c r="DG10" s="33">
        <v>0.31581736522499998</v>
      </c>
      <c r="DH10" s="33">
        <v>4.1880998249799999E-3</v>
      </c>
      <c r="DI10" s="33">
        <v>0.55850438939000002</v>
      </c>
      <c r="DJ10" s="33">
        <v>6.5317022275200004E-2</v>
      </c>
      <c r="DK10" s="33">
        <v>5.6682950439500002E-3</v>
      </c>
      <c r="DL10" s="33">
        <v>4.4223442925600001</v>
      </c>
      <c r="DM10" s="33">
        <v>1.8760492615499998E-2</v>
      </c>
      <c r="DN10" s="33">
        <v>3.5500102733100003E-2</v>
      </c>
      <c r="DO10" s="33">
        <v>2.1312174468199999E-4</v>
      </c>
      <c r="DP10" s="33">
        <v>0.42205225550800002</v>
      </c>
      <c r="DQ10" s="33">
        <v>0</v>
      </c>
      <c r="DR10" s="33">
        <v>3.81253491514E-2</v>
      </c>
      <c r="DS10" s="33">
        <v>65.315356016199999</v>
      </c>
      <c r="DT10" s="33">
        <v>1.8721731412300002E-2</v>
      </c>
      <c r="DU10" s="33">
        <v>25.108230842800001</v>
      </c>
      <c r="DV10" s="33">
        <v>587.05456138199997</v>
      </c>
      <c r="DW10" s="33">
        <v>57.961214572300001</v>
      </c>
      <c r="DX10" s="33">
        <f t="shared" si="0"/>
        <v>8.9087280762540502</v>
      </c>
      <c r="DY10" s="33">
        <f t="shared" si="1"/>
        <v>8.2241114151770507</v>
      </c>
    </row>
    <row r="11" spans="1:129" x14ac:dyDescent="0.25">
      <c r="A11" s="35">
        <v>12</v>
      </c>
      <c r="B11" t="s">
        <v>9</v>
      </c>
      <c r="C11" s="33">
        <v>51.518573459199999</v>
      </c>
      <c r="D11" s="33">
        <v>771.30051766300005</v>
      </c>
      <c r="E11" s="33">
        <v>649.65669925099996</v>
      </c>
      <c r="F11" s="33">
        <v>118.902868141</v>
      </c>
      <c r="G11" s="33">
        <v>27.958358558</v>
      </c>
      <c r="H11" s="33">
        <v>4.0344079547999998</v>
      </c>
      <c r="I11" s="33">
        <v>5.2042151529999998</v>
      </c>
      <c r="J11" s="33">
        <v>0.32274806027000003</v>
      </c>
      <c r="K11" s="33">
        <v>1660.1078568999999</v>
      </c>
      <c r="L11" s="33">
        <v>0</v>
      </c>
      <c r="M11" s="33">
        <v>87.708482889999999</v>
      </c>
      <c r="N11" s="33">
        <v>9.5873875089999991</v>
      </c>
      <c r="O11" s="33">
        <v>6.5872720170000001</v>
      </c>
      <c r="P11" s="33">
        <v>0</v>
      </c>
      <c r="Q11" s="33">
        <v>1120.527861</v>
      </c>
      <c r="R11" s="33">
        <v>68.310423709999995</v>
      </c>
      <c r="S11" s="33">
        <v>295.02425154999997</v>
      </c>
      <c r="T11" s="33">
        <v>20.751448984</v>
      </c>
      <c r="U11" s="33">
        <v>2.5667359650999999</v>
      </c>
      <c r="V11" s="33">
        <v>10.432411073000001</v>
      </c>
      <c r="W11" s="33">
        <v>3.0700019208000001E-2</v>
      </c>
      <c r="X11" s="33">
        <v>51.791636869999998</v>
      </c>
      <c r="Y11" s="33">
        <v>6.0790434769999999E-2</v>
      </c>
      <c r="Z11" s="33">
        <v>0.88780291209999995</v>
      </c>
      <c r="AA11" s="33">
        <v>403.44079448000002</v>
      </c>
      <c r="AB11" s="33">
        <v>1117.07728049</v>
      </c>
      <c r="AC11" s="33">
        <v>230.96311078700001</v>
      </c>
      <c r="AD11" s="33">
        <v>5732.3832128900003</v>
      </c>
      <c r="AE11" s="33">
        <v>302936.33160999999</v>
      </c>
      <c r="AF11" s="33">
        <v>30.511638342000001</v>
      </c>
      <c r="AG11" s="33">
        <v>2239.5571679</v>
      </c>
      <c r="AH11" s="33">
        <v>2.4810101040000001</v>
      </c>
      <c r="AI11" s="33">
        <v>3932.4587713000001</v>
      </c>
      <c r="AJ11" s="33">
        <v>6202.5271215000002</v>
      </c>
      <c r="AK11" s="33">
        <v>2956.72050825</v>
      </c>
      <c r="AL11" s="33">
        <v>845.88733388399999</v>
      </c>
      <c r="AM11" s="33">
        <v>4006.24672835</v>
      </c>
      <c r="AN11" s="33">
        <v>14.402887483000001</v>
      </c>
      <c r="AO11" s="33">
        <v>655.52545599999996</v>
      </c>
      <c r="AP11" s="33">
        <v>2.0352535064000001</v>
      </c>
      <c r="AQ11" s="33">
        <v>4418.2158857000004</v>
      </c>
      <c r="AR11" s="33">
        <v>5088.1451500000003</v>
      </c>
      <c r="AS11" s="33">
        <v>526.04149819099996</v>
      </c>
      <c r="AT11" s="33">
        <v>32.183120957200003</v>
      </c>
      <c r="AU11" s="33">
        <v>1047.9412785899999</v>
      </c>
      <c r="AV11" s="33">
        <v>227.01705561599999</v>
      </c>
      <c r="AW11" s="33">
        <v>297061.667518</v>
      </c>
      <c r="AX11" s="33">
        <v>1111.17373673</v>
      </c>
      <c r="AY11" s="33">
        <v>372.99636748</v>
      </c>
      <c r="AZ11" s="33">
        <v>211.481065484</v>
      </c>
      <c r="BA11" s="33">
        <v>68.926116299699999</v>
      </c>
      <c r="BB11" s="33">
        <v>0</v>
      </c>
      <c r="BC11" s="33">
        <v>24869.115874499999</v>
      </c>
      <c r="BD11" s="33">
        <v>1354.40450713</v>
      </c>
      <c r="BE11" s="33">
        <v>28120.287972999999</v>
      </c>
      <c r="BF11" s="33">
        <v>99.113392388299999</v>
      </c>
      <c r="BG11" s="33">
        <v>23.783351174100002</v>
      </c>
      <c r="BH11" s="33">
        <v>39.472328189700001</v>
      </c>
      <c r="BI11" s="33">
        <v>0.39084895726300001</v>
      </c>
      <c r="BJ11" s="33">
        <v>157.47287538099999</v>
      </c>
      <c r="BK11" s="33">
        <v>1.99652475409</v>
      </c>
      <c r="BL11" s="33">
        <v>18.085722146799998</v>
      </c>
      <c r="BM11" s="33">
        <v>29160.395885800001</v>
      </c>
      <c r="BN11" s="33">
        <v>95.657829250000006</v>
      </c>
      <c r="BO11" s="33">
        <v>15.301081453</v>
      </c>
      <c r="BP11" s="33">
        <v>19.028645826000002</v>
      </c>
      <c r="BQ11" s="33">
        <v>3.6234106843</v>
      </c>
      <c r="BR11" s="33">
        <v>4214.6203100000002</v>
      </c>
      <c r="BS11" s="33">
        <v>0</v>
      </c>
      <c r="BT11" s="33">
        <v>266.61733072999999</v>
      </c>
      <c r="BU11" s="33">
        <v>75.671583519999999</v>
      </c>
      <c r="BV11" s="33">
        <v>22.987394657999999</v>
      </c>
      <c r="BW11" s="33">
        <v>0</v>
      </c>
      <c r="BX11" s="33">
        <v>7168.329041</v>
      </c>
      <c r="BY11" s="33">
        <v>2214.9482818000001</v>
      </c>
      <c r="BZ11" s="33">
        <v>2483.7105427000001</v>
      </c>
      <c r="CA11" s="33">
        <v>30.359722401999999</v>
      </c>
      <c r="CB11" s="33">
        <v>3.8589867473999999</v>
      </c>
      <c r="CC11" s="33">
        <v>15.078476709</v>
      </c>
      <c r="CD11" s="33">
        <v>4.491257823E-2</v>
      </c>
      <c r="CE11" s="33">
        <v>74.851244620000003</v>
      </c>
      <c r="CF11" s="33">
        <v>4.5542350999999996</v>
      </c>
      <c r="CG11" s="33">
        <v>3.1817367361</v>
      </c>
      <c r="CH11" s="33">
        <v>1869.5497445000001</v>
      </c>
      <c r="CI11" s="33">
        <v>892.605823794</v>
      </c>
      <c r="CJ11" s="33">
        <v>727.30496413699996</v>
      </c>
      <c r="CK11" s="33">
        <v>296.73864482699997</v>
      </c>
      <c r="CL11" s="33">
        <v>799.38098030900005</v>
      </c>
      <c r="CM11" s="33">
        <v>47.928664738199998</v>
      </c>
      <c r="CN11" s="33">
        <v>0</v>
      </c>
      <c r="CO11" s="33">
        <v>103.01704210600001</v>
      </c>
      <c r="CP11" s="33">
        <v>0</v>
      </c>
      <c r="CQ11" s="33">
        <v>0</v>
      </c>
      <c r="CR11" s="33">
        <v>33157.943828199997</v>
      </c>
      <c r="CS11" s="33">
        <v>3637.6524390499999</v>
      </c>
      <c r="CT11" s="33">
        <v>0</v>
      </c>
      <c r="CU11" s="33">
        <v>1520.15100699</v>
      </c>
      <c r="CV11" s="33">
        <v>0.21267931687800001</v>
      </c>
      <c r="CW11" s="33">
        <v>17794.5418173</v>
      </c>
      <c r="CX11" s="33">
        <v>0.73776783032299997</v>
      </c>
      <c r="CY11" s="33">
        <v>0.23043340729199999</v>
      </c>
      <c r="CZ11" s="33">
        <v>150.22358807000001</v>
      </c>
      <c r="DA11" s="33">
        <v>0.73677944362600001</v>
      </c>
      <c r="DB11" s="33">
        <v>4.7192971054900001E-2</v>
      </c>
      <c r="DC11" s="33">
        <v>30.209072430300001</v>
      </c>
      <c r="DD11" s="33">
        <v>64.983166492799995</v>
      </c>
      <c r="DE11" s="33">
        <v>7.7571997776800003E-2</v>
      </c>
      <c r="DF11" s="33">
        <v>5.8003931045300001E-3</v>
      </c>
      <c r="DG11" s="33">
        <v>14.172751337299999</v>
      </c>
      <c r="DH11" s="33">
        <v>0.159818367711</v>
      </c>
      <c r="DI11" s="33">
        <v>45.361406788399997</v>
      </c>
      <c r="DJ11" s="33">
        <v>2.50395105101</v>
      </c>
      <c r="DK11" s="33">
        <v>0.466464859482</v>
      </c>
      <c r="DL11" s="33">
        <v>284.11417790500002</v>
      </c>
      <c r="DM11" s="33">
        <v>0.72688237480600004</v>
      </c>
      <c r="DN11" s="33">
        <v>6.6114916819699996</v>
      </c>
      <c r="DO11" s="33">
        <v>1.0126229469100001E-2</v>
      </c>
      <c r="DP11" s="33">
        <v>22.155342329100002</v>
      </c>
      <c r="DQ11" s="33">
        <v>0</v>
      </c>
      <c r="DR11" s="33">
        <v>7.4060143785100001</v>
      </c>
      <c r="DS11" s="33">
        <v>4580.8932742200004</v>
      </c>
      <c r="DT11" s="33">
        <v>4.2158492285199998</v>
      </c>
      <c r="DU11" s="33">
        <v>1678.0661885899999</v>
      </c>
      <c r="DV11" s="33">
        <v>42723.929984399998</v>
      </c>
      <c r="DW11" s="33">
        <v>3993.4013247299999</v>
      </c>
      <c r="DX11" s="33">
        <f t="shared" si="0"/>
        <v>536.60796143955201</v>
      </c>
      <c r="DY11" s="33">
        <f t="shared" si="1"/>
        <v>506.398889009252</v>
      </c>
    </row>
    <row r="12" spans="1:129" x14ac:dyDescent="0.25">
      <c r="A12" s="35">
        <v>13</v>
      </c>
      <c r="B12" t="s">
        <v>10</v>
      </c>
      <c r="C12" s="33">
        <v>41.596583197699999</v>
      </c>
      <c r="D12" s="33">
        <v>564.69833101300003</v>
      </c>
      <c r="E12" s="33">
        <v>493.156775358</v>
      </c>
      <c r="F12" s="33">
        <v>92.205606069799998</v>
      </c>
      <c r="G12" s="33">
        <v>34.901858988999997</v>
      </c>
      <c r="H12" s="33">
        <v>5.0364033938999997</v>
      </c>
      <c r="I12" s="33">
        <v>6.4968151197999999</v>
      </c>
      <c r="J12" s="33">
        <v>0.40291304082000001</v>
      </c>
      <c r="K12" s="33">
        <v>2072.4029544999999</v>
      </c>
      <c r="L12" s="33">
        <v>0</v>
      </c>
      <c r="M12" s="33">
        <v>109.488618919</v>
      </c>
      <c r="N12" s="33">
        <v>12.674689587</v>
      </c>
      <c r="O12" s="33">
        <v>8.2233160378000001</v>
      </c>
      <c r="P12" s="33">
        <v>0</v>
      </c>
      <c r="Q12" s="33">
        <v>1481.3524534000001</v>
      </c>
      <c r="R12" s="33">
        <v>90.307248864000002</v>
      </c>
      <c r="S12" s="33">
        <v>368.29332450999999</v>
      </c>
      <c r="T12" s="33">
        <v>25.905021299000001</v>
      </c>
      <c r="U12" s="33">
        <v>3.2042579503000002</v>
      </c>
      <c r="V12" s="33">
        <v>13.023131629</v>
      </c>
      <c r="W12" s="33">
        <v>3.8325142689000002E-2</v>
      </c>
      <c r="X12" s="33">
        <v>64.652048041</v>
      </c>
      <c r="Y12" s="33">
        <v>7.5887163403999994E-2</v>
      </c>
      <c r="Z12" s="33">
        <v>1.1082939743</v>
      </c>
      <c r="AA12" s="33">
        <v>503.64036040000002</v>
      </c>
      <c r="AB12" s="33">
        <v>783.18972380299999</v>
      </c>
      <c r="AC12" s="33">
        <v>160.70615034100001</v>
      </c>
      <c r="AD12" s="33">
        <v>4250.7245792399999</v>
      </c>
      <c r="AE12" s="33">
        <v>221733.56543399999</v>
      </c>
      <c r="AF12" s="33">
        <v>15.7465287745</v>
      </c>
      <c r="AG12" s="33">
        <v>1039.18380389</v>
      </c>
      <c r="AH12" s="33">
        <v>1.15122274424</v>
      </c>
      <c r="AI12" s="33">
        <v>1823.1227659900001</v>
      </c>
      <c r="AJ12" s="33">
        <v>2878.0536931400002</v>
      </c>
      <c r="AK12" s="33">
        <v>2232.9708733500001</v>
      </c>
      <c r="AL12" s="33">
        <v>616.95425720200001</v>
      </c>
      <c r="AM12" s="33">
        <v>2241.6677509800002</v>
      </c>
      <c r="AN12" s="33">
        <v>10.230065185200001</v>
      </c>
      <c r="AO12" s="33">
        <v>444.53894586000001</v>
      </c>
      <c r="AP12" s="33">
        <v>1.38019407073</v>
      </c>
      <c r="AQ12" s="33">
        <v>2995.7169894600001</v>
      </c>
      <c r="AR12" s="33">
        <v>3450.4929286000001</v>
      </c>
      <c r="AS12" s="33">
        <v>368.28148511799998</v>
      </c>
      <c r="AT12" s="33">
        <v>22.102886802899999</v>
      </c>
      <c r="AU12" s="33">
        <v>732.76619726599995</v>
      </c>
      <c r="AV12" s="33">
        <v>156.78515474700001</v>
      </c>
      <c r="AW12" s="33">
        <v>215740.18470700001</v>
      </c>
      <c r="AX12" s="33">
        <v>757.94467498100005</v>
      </c>
      <c r="AY12" s="33">
        <v>276.65785091499998</v>
      </c>
      <c r="AZ12" s="33">
        <v>146.42329528799999</v>
      </c>
      <c r="BA12" s="33">
        <v>49.468047472800002</v>
      </c>
      <c r="BB12" s="33">
        <v>0</v>
      </c>
      <c r="BC12" s="33">
        <v>17222.291624000001</v>
      </c>
      <c r="BD12" s="33">
        <v>934.19416318000003</v>
      </c>
      <c r="BE12" s="33">
        <v>20052.162181</v>
      </c>
      <c r="BF12" s="33">
        <v>91.667965184699995</v>
      </c>
      <c r="BG12" s="33">
        <v>22.579692553600001</v>
      </c>
      <c r="BH12" s="33">
        <v>34.587482727699999</v>
      </c>
      <c r="BI12" s="33">
        <v>0.24183772560700001</v>
      </c>
      <c r="BJ12" s="33">
        <v>147.67472963200001</v>
      </c>
      <c r="BK12" s="33">
        <v>0.93559573012999997</v>
      </c>
      <c r="BL12" s="33">
        <v>11.9793236572</v>
      </c>
      <c r="BM12" s="33">
        <v>20793.294752400001</v>
      </c>
      <c r="BN12" s="33">
        <v>89.974467853999997</v>
      </c>
      <c r="BO12" s="33">
        <v>14.457616581</v>
      </c>
      <c r="BP12" s="33">
        <v>17.951482584000001</v>
      </c>
      <c r="BQ12" s="33">
        <v>3.518339042</v>
      </c>
      <c r="BR12" s="33">
        <v>3920.9583263999998</v>
      </c>
      <c r="BS12" s="33">
        <v>0</v>
      </c>
      <c r="BT12" s="33">
        <v>249.30083253999999</v>
      </c>
      <c r="BU12" s="33">
        <v>74.481589534999998</v>
      </c>
      <c r="BV12" s="33">
        <v>21.652870850999999</v>
      </c>
      <c r="BW12" s="33">
        <v>0</v>
      </c>
      <c r="BX12" s="33">
        <v>7106.6868877999996</v>
      </c>
      <c r="BY12" s="33">
        <v>2129.0116195999999</v>
      </c>
      <c r="BZ12" s="33">
        <v>2329.9403867999999</v>
      </c>
      <c r="CA12" s="33">
        <v>29.722761228</v>
      </c>
      <c r="CB12" s="33">
        <v>3.7465025269000001</v>
      </c>
      <c r="CC12" s="33">
        <v>14.648096427</v>
      </c>
      <c r="CD12" s="33">
        <v>4.3971899729000001E-2</v>
      </c>
      <c r="CE12" s="33">
        <v>72.709678961999998</v>
      </c>
      <c r="CF12" s="33">
        <v>4.1240609960999999</v>
      </c>
      <c r="CG12" s="33">
        <v>3.0025547942999999</v>
      </c>
      <c r="CH12" s="33">
        <v>1779.8721585999999</v>
      </c>
      <c r="CI12" s="33">
        <v>758.912764186</v>
      </c>
      <c r="CJ12" s="33">
        <v>635.44715736000001</v>
      </c>
      <c r="CK12" s="33">
        <v>233.57937303599999</v>
      </c>
      <c r="CL12" s="33">
        <v>494.84564777200001</v>
      </c>
      <c r="CM12" s="33">
        <v>32.212655269599999</v>
      </c>
      <c r="CN12" s="33">
        <v>0</v>
      </c>
      <c r="CO12" s="33">
        <v>81.875831645100007</v>
      </c>
      <c r="CP12" s="33">
        <v>0</v>
      </c>
      <c r="CQ12" s="33">
        <v>0</v>
      </c>
      <c r="CR12" s="33">
        <v>25810.3306839</v>
      </c>
      <c r="CS12" s="33">
        <v>3153.5091065199999</v>
      </c>
      <c r="CT12" s="33">
        <v>0</v>
      </c>
      <c r="CU12" s="33">
        <v>1107.8868058</v>
      </c>
      <c r="CV12" s="33">
        <v>0.19051779787100001</v>
      </c>
      <c r="CW12" s="33">
        <v>12170.8011866</v>
      </c>
      <c r="CX12" s="33">
        <v>0.720942568507</v>
      </c>
      <c r="CY12" s="33">
        <v>0.22609920318400001</v>
      </c>
      <c r="CZ12" s="33">
        <v>147.29477939500001</v>
      </c>
      <c r="DA12" s="33">
        <v>0.68315906740300003</v>
      </c>
      <c r="DB12" s="33">
        <v>4.6117298544999998E-2</v>
      </c>
      <c r="DC12" s="33">
        <v>29.530472168399999</v>
      </c>
      <c r="DD12" s="33">
        <v>62.258830794600001</v>
      </c>
      <c r="DE12" s="33">
        <v>6.8928945314600004E-2</v>
      </c>
      <c r="DF12" s="33">
        <v>5.2257103123599996E-3</v>
      </c>
      <c r="DG12" s="33">
        <v>13.034334702400001</v>
      </c>
      <c r="DH12" s="33">
        <v>0.14072035673</v>
      </c>
      <c r="DI12" s="33">
        <v>44.316018919599998</v>
      </c>
      <c r="DJ12" s="33">
        <v>2.19066304589</v>
      </c>
      <c r="DK12" s="33">
        <v>0.32413370922599999</v>
      </c>
      <c r="DL12" s="33">
        <v>285.03677686999998</v>
      </c>
      <c r="DM12" s="33">
        <v>0.626522921304</v>
      </c>
      <c r="DN12" s="33">
        <v>5.1354519783299999</v>
      </c>
      <c r="DO12" s="33">
        <v>9.5581448877799999E-3</v>
      </c>
      <c r="DP12" s="33">
        <v>16.090223849099999</v>
      </c>
      <c r="DQ12" s="33">
        <v>0</v>
      </c>
      <c r="DR12" s="33">
        <v>6.2793794865199999</v>
      </c>
      <c r="DS12" s="33">
        <v>3126.2358173799998</v>
      </c>
      <c r="DT12" s="33">
        <v>4.0668698411099999</v>
      </c>
      <c r="DU12" s="33">
        <v>1205.63840162</v>
      </c>
      <c r="DV12" s="33">
        <v>29405.308596800001</v>
      </c>
      <c r="DW12" s="33">
        <v>2816.8608423999999</v>
      </c>
      <c r="DX12" s="33">
        <f t="shared" si="0"/>
        <v>529.58044491555597</v>
      </c>
      <c r="DY12" s="33">
        <f t="shared" si="1"/>
        <v>500.04997274715595</v>
      </c>
    </row>
    <row r="13" spans="1:129" x14ac:dyDescent="0.25">
      <c r="A13" s="35">
        <v>16</v>
      </c>
      <c r="B13" t="s">
        <v>12</v>
      </c>
      <c r="C13" s="33">
        <v>8.8465461536499994</v>
      </c>
      <c r="D13" s="33">
        <v>140.50692262300001</v>
      </c>
      <c r="E13" s="33">
        <v>123.601304144</v>
      </c>
      <c r="F13" s="33">
        <v>22.003673085399999</v>
      </c>
      <c r="G13" s="33">
        <v>5.4574273499999997</v>
      </c>
      <c r="H13" s="33">
        <v>0.78750431799999998</v>
      </c>
      <c r="I13" s="33">
        <v>1.01595097</v>
      </c>
      <c r="J13" s="33">
        <v>6.2996642300000003E-2</v>
      </c>
      <c r="K13" s="33">
        <v>324.05702639999998</v>
      </c>
      <c r="L13" s="33">
        <v>0</v>
      </c>
      <c r="M13" s="33">
        <v>17.120728379999999</v>
      </c>
      <c r="N13" s="33">
        <v>2.1598472719999999</v>
      </c>
      <c r="O13" s="33">
        <v>1.285830705</v>
      </c>
      <c r="P13" s="33">
        <v>0</v>
      </c>
      <c r="Q13" s="33">
        <v>252.43186589999999</v>
      </c>
      <c r="R13" s="33">
        <v>15.388996629999999</v>
      </c>
      <c r="S13" s="33">
        <v>57.589773999999998</v>
      </c>
      <c r="T13" s="33">
        <v>4.05072235</v>
      </c>
      <c r="U13" s="33">
        <v>0.50103424699999999</v>
      </c>
      <c r="V13" s="33">
        <v>2.0364096489999999</v>
      </c>
      <c r="W13" s="33">
        <v>5.9928117300000004E-3</v>
      </c>
      <c r="X13" s="33">
        <v>10.109474090000001</v>
      </c>
      <c r="Y13" s="33">
        <v>1.186652964E-2</v>
      </c>
      <c r="Z13" s="33">
        <v>0.17329917359999999</v>
      </c>
      <c r="AA13" s="33">
        <v>78.750611699999993</v>
      </c>
      <c r="AB13" s="33">
        <v>245.12019173100001</v>
      </c>
      <c r="AC13" s="33">
        <v>35.4930434682</v>
      </c>
      <c r="AD13" s="33">
        <v>1167.2372462200001</v>
      </c>
      <c r="AE13" s="33">
        <v>76658.688003100004</v>
      </c>
      <c r="AF13" s="33">
        <v>2.7214135133099999</v>
      </c>
      <c r="AG13" s="33">
        <v>192.82209506500001</v>
      </c>
      <c r="AH13" s="33">
        <v>0.211946155148</v>
      </c>
      <c r="AI13" s="33">
        <v>334.32283511600002</v>
      </c>
      <c r="AJ13" s="33">
        <v>529.86551954000004</v>
      </c>
      <c r="AK13" s="33">
        <v>614.29923026100005</v>
      </c>
      <c r="AL13" s="33">
        <v>176.67708094400001</v>
      </c>
      <c r="AM13" s="33">
        <v>536.79872906499997</v>
      </c>
      <c r="AN13" s="33">
        <v>2.5013002904000001</v>
      </c>
      <c r="AO13" s="33">
        <v>120.03707106</v>
      </c>
      <c r="AP13" s="33">
        <v>0.36978577600000001</v>
      </c>
      <c r="AQ13" s="33">
        <v>801.92673669999999</v>
      </c>
      <c r="AR13" s="33">
        <v>924.46536730000003</v>
      </c>
      <c r="AS13" s="33">
        <v>105.014955161</v>
      </c>
      <c r="AT13" s="33">
        <v>5.9438504184000003</v>
      </c>
      <c r="AU13" s="33">
        <v>236.261769324</v>
      </c>
      <c r="AV13" s="33">
        <v>34.907353828300003</v>
      </c>
      <c r="AW13" s="33">
        <v>75758.092639499999</v>
      </c>
      <c r="AX13" s="33">
        <v>223.94148815700001</v>
      </c>
      <c r="AY13" s="33">
        <v>85.501256357299994</v>
      </c>
      <c r="AZ13" s="33">
        <v>38.639478420700001</v>
      </c>
      <c r="BA13" s="33">
        <v>15.307375329399999</v>
      </c>
      <c r="BB13" s="33">
        <v>0</v>
      </c>
      <c r="BC13" s="33">
        <v>4533.3638709899997</v>
      </c>
      <c r="BD13" s="33">
        <v>257.95467468800001</v>
      </c>
      <c r="BE13" s="33">
        <v>6004.2153722700004</v>
      </c>
      <c r="BF13" s="33">
        <v>46.243690210700002</v>
      </c>
      <c r="BG13" s="33">
        <v>11.7205176317</v>
      </c>
      <c r="BH13" s="33">
        <v>16.398927363399999</v>
      </c>
      <c r="BI13" s="33">
        <v>5.8638058450499998E-2</v>
      </c>
      <c r="BJ13" s="33">
        <v>75.8809003609</v>
      </c>
      <c r="BK13" s="33">
        <v>0.29857687787499998</v>
      </c>
      <c r="BL13" s="33">
        <v>3.18312285377</v>
      </c>
      <c r="BM13" s="33">
        <v>6230.0924944099997</v>
      </c>
      <c r="BN13" s="33">
        <v>13.12890391</v>
      </c>
      <c r="BO13" s="33">
        <v>2.1151689309999999</v>
      </c>
      <c r="BP13" s="33">
        <v>2.623982469</v>
      </c>
      <c r="BQ13" s="33">
        <v>0.52277713800000003</v>
      </c>
      <c r="BR13" s="33">
        <v>576.546693</v>
      </c>
      <c r="BS13" s="33">
        <v>0</v>
      </c>
      <c r="BT13" s="33">
        <v>36.252637749999998</v>
      </c>
      <c r="BU13" s="33">
        <v>11.984761110000001</v>
      </c>
      <c r="BV13" s="33">
        <v>3.1600041129999998</v>
      </c>
      <c r="BW13" s="33">
        <v>0</v>
      </c>
      <c r="BX13" s="33">
        <v>1148.3942950000001</v>
      </c>
      <c r="BY13" s="33">
        <v>337.72050539999998</v>
      </c>
      <c r="BZ13" s="33">
        <v>340.64828290000003</v>
      </c>
      <c r="CA13" s="33">
        <v>4.4616299899999996</v>
      </c>
      <c r="CB13" s="33">
        <v>0.56213328500000004</v>
      </c>
      <c r="CC13" s="33">
        <v>2.200274249</v>
      </c>
      <c r="CD13" s="33">
        <v>6.6004272199999998E-3</v>
      </c>
      <c r="CE13" s="33">
        <v>10.921966400000001</v>
      </c>
      <c r="CF13" s="33">
        <v>0.60104480900000001</v>
      </c>
      <c r="CG13" s="33">
        <v>0.44473332399999999</v>
      </c>
      <c r="CH13" s="33">
        <v>261.54503879999999</v>
      </c>
      <c r="CI13" s="33">
        <v>170.92000800599999</v>
      </c>
      <c r="CJ13" s="33">
        <v>138.87395065499999</v>
      </c>
      <c r="CK13" s="33">
        <v>52.784223149900001</v>
      </c>
      <c r="CL13" s="33">
        <v>125.98874382299999</v>
      </c>
      <c r="CM13" s="33">
        <v>9.0943726576300001</v>
      </c>
      <c r="CN13" s="33">
        <v>0</v>
      </c>
      <c r="CO13" s="33">
        <v>20.334835204600001</v>
      </c>
      <c r="CP13" s="33">
        <v>0</v>
      </c>
      <c r="CQ13" s="33">
        <v>0</v>
      </c>
      <c r="CR13" s="33">
        <v>5934.1804421500001</v>
      </c>
      <c r="CS13" s="33">
        <v>611.06310539900005</v>
      </c>
      <c r="CT13" s="33">
        <v>0</v>
      </c>
      <c r="CU13" s="33">
        <v>308.62183564499998</v>
      </c>
      <c r="CV13" s="33">
        <v>9.3590882416500001E-2</v>
      </c>
      <c r="CW13" s="33">
        <v>3283.7613490099998</v>
      </c>
      <c r="CX13" s="33">
        <v>0.236495755704</v>
      </c>
      <c r="CY13" s="33">
        <v>6.9635525116899993E-2</v>
      </c>
      <c r="CZ13" s="33">
        <v>54.755857241699999</v>
      </c>
      <c r="DA13" s="33">
        <v>0.28255855818300002</v>
      </c>
      <c r="DB13" s="33">
        <v>1.4982590751000001E-2</v>
      </c>
      <c r="DC13" s="33">
        <v>12.783659049200001</v>
      </c>
      <c r="DD13" s="33">
        <v>20.635588027200001</v>
      </c>
      <c r="DE13" s="33">
        <v>3.3837327163000003E-2</v>
      </c>
      <c r="DF13" s="33">
        <v>2.5683620026800001E-3</v>
      </c>
      <c r="DG13" s="33">
        <v>5.5738855791399997</v>
      </c>
      <c r="DH13" s="33">
        <v>6.9024789007900003E-2</v>
      </c>
      <c r="DI13" s="33">
        <v>12.874438617199999</v>
      </c>
      <c r="DJ13" s="33">
        <v>1.0739383899899999</v>
      </c>
      <c r="DK13" s="33">
        <v>7.1231452659099997E-2</v>
      </c>
      <c r="DL13" s="33">
        <v>96.912567770300001</v>
      </c>
      <c r="DM13" s="33">
        <v>0.30673589838300003</v>
      </c>
      <c r="DN13" s="33">
        <v>0.91146151599500003</v>
      </c>
      <c r="DO13" s="33">
        <v>3.8912088389799998E-3</v>
      </c>
      <c r="DP13" s="33">
        <v>3.8011611329699999</v>
      </c>
      <c r="DQ13" s="33">
        <v>0</v>
      </c>
      <c r="DR13" s="33">
        <v>1.13973781854</v>
      </c>
      <c r="DS13" s="33">
        <v>868.58017442200003</v>
      </c>
      <c r="DT13" s="33">
        <v>0.76647287563099997</v>
      </c>
      <c r="DU13" s="33">
        <v>352.054686688</v>
      </c>
      <c r="DV13" s="33">
        <v>8024.6895777600002</v>
      </c>
      <c r="DW13" s="33">
        <v>804.604574275</v>
      </c>
      <c r="DX13" s="33">
        <f t="shared" si="0"/>
        <v>186.07036505705409</v>
      </c>
      <c r="DY13" s="33">
        <f t="shared" si="1"/>
        <v>173.28670600785409</v>
      </c>
    </row>
    <row r="14" spans="1:129" x14ac:dyDescent="0.25">
      <c r="A14" s="35">
        <v>17</v>
      </c>
      <c r="B14" t="s">
        <v>13</v>
      </c>
      <c r="C14" s="33">
        <v>26.2065693885</v>
      </c>
      <c r="D14" s="33">
        <v>405.13182178800002</v>
      </c>
      <c r="E14" s="33">
        <v>363.693496117</v>
      </c>
      <c r="F14" s="33">
        <v>60.974408839600002</v>
      </c>
      <c r="G14" s="33">
        <v>13.121136187699999</v>
      </c>
      <c r="H14" s="33">
        <v>1.8933644356999999</v>
      </c>
      <c r="I14" s="33">
        <v>2.4423921422000001</v>
      </c>
      <c r="J14" s="33">
        <v>0.15146901067999999</v>
      </c>
      <c r="K14" s="33">
        <v>779.10802422999996</v>
      </c>
      <c r="L14" s="33">
        <v>0</v>
      </c>
      <c r="M14" s="33">
        <v>41.160556485000001</v>
      </c>
      <c r="N14" s="33">
        <v>4.9169377568000003</v>
      </c>
      <c r="O14" s="33">
        <v>3.0915921174999998</v>
      </c>
      <c r="P14" s="33">
        <v>0</v>
      </c>
      <c r="Q14" s="33">
        <v>574.66696103000004</v>
      </c>
      <c r="R14" s="33">
        <v>35.033223706000001</v>
      </c>
      <c r="S14" s="33">
        <v>138.457092082</v>
      </c>
      <c r="T14" s="33">
        <v>9.7387308925999996</v>
      </c>
      <c r="U14" s="33">
        <v>1.20461711759</v>
      </c>
      <c r="V14" s="33">
        <v>4.8960868079999997</v>
      </c>
      <c r="W14" s="33">
        <v>1.4407848714999999E-2</v>
      </c>
      <c r="X14" s="33">
        <v>24.305324195000001</v>
      </c>
      <c r="Y14" s="33">
        <v>2.8530139015999999E-2</v>
      </c>
      <c r="Z14" s="33">
        <v>0.41667603147999999</v>
      </c>
      <c r="AA14" s="33">
        <v>189.33661247000001</v>
      </c>
      <c r="AB14" s="33">
        <v>583.08823432999998</v>
      </c>
      <c r="AC14" s="33">
        <v>100.222027496</v>
      </c>
      <c r="AD14" s="33">
        <v>2913.2472709899998</v>
      </c>
      <c r="AE14" s="33">
        <v>246197.370711</v>
      </c>
      <c r="AF14" s="33">
        <v>8.4029827129200001</v>
      </c>
      <c r="AG14" s="33">
        <v>546.15085829600002</v>
      </c>
      <c r="AH14" s="33">
        <v>0.57528806166799995</v>
      </c>
      <c r="AI14" s="33">
        <v>883.658985992</v>
      </c>
      <c r="AJ14" s="33">
        <v>1438.2154537599999</v>
      </c>
      <c r="AK14" s="33">
        <v>1644.3796316400001</v>
      </c>
      <c r="AL14" s="33">
        <v>446.99698876899998</v>
      </c>
      <c r="AM14" s="33">
        <v>1538.7059580499999</v>
      </c>
      <c r="AN14" s="33">
        <v>5.9102327930999996</v>
      </c>
      <c r="AO14" s="33">
        <v>278.55051825999999</v>
      </c>
      <c r="AP14" s="33">
        <v>0.82231562170000005</v>
      </c>
      <c r="AQ14" s="33">
        <v>1771.336736</v>
      </c>
      <c r="AR14" s="33">
        <v>2055.7950882</v>
      </c>
      <c r="AS14" s="33">
        <v>326.20986592700001</v>
      </c>
      <c r="AT14" s="33">
        <v>20.450188884999999</v>
      </c>
      <c r="AU14" s="33">
        <v>561.51558481400002</v>
      </c>
      <c r="AV14" s="33">
        <v>99.204092053699995</v>
      </c>
      <c r="AW14" s="33">
        <v>244340.36703299999</v>
      </c>
      <c r="AX14" s="33">
        <v>714.00462634899998</v>
      </c>
      <c r="AY14" s="33">
        <v>278.37361738599998</v>
      </c>
      <c r="AZ14" s="33">
        <v>115.75481416</v>
      </c>
      <c r="BA14" s="33">
        <v>43.508431206600001</v>
      </c>
      <c r="BB14" s="33">
        <v>0</v>
      </c>
      <c r="BC14" s="33">
        <v>13004.5932605</v>
      </c>
      <c r="BD14" s="33">
        <v>1349.0124707499999</v>
      </c>
      <c r="BE14" s="33">
        <v>15314.997006600001</v>
      </c>
      <c r="BF14" s="33">
        <v>98.531885997299995</v>
      </c>
      <c r="BG14" s="33">
        <v>24.6228337089</v>
      </c>
      <c r="BH14" s="33">
        <v>35.5047007601</v>
      </c>
      <c r="BI14" s="33">
        <v>0.150846141761</v>
      </c>
      <c r="BJ14" s="33">
        <v>162.44012808900001</v>
      </c>
      <c r="BK14" s="33">
        <v>2.5741342417199999</v>
      </c>
      <c r="BL14" s="33">
        <v>14.168862351</v>
      </c>
      <c r="BM14" s="33">
        <v>15647.998315299999</v>
      </c>
      <c r="BN14" s="33">
        <v>24.363043811000001</v>
      </c>
      <c r="BO14" s="33">
        <v>3.8627616969999998</v>
      </c>
      <c r="BP14" s="33">
        <v>4.8185696539</v>
      </c>
      <c r="BQ14" s="33">
        <v>0.86572807296999998</v>
      </c>
      <c r="BR14" s="33">
        <v>1077.72425572</v>
      </c>
      <c r="BS14" s="33">
        <v>0</v>
      </c>
      <c r="BT14" s="33">
        <v>68.657387196000002</v>
      </c>
      <c r="BU14" s="33">
        <v>21.068058651000001</v>
      </c>
      <c r="BV14" s="33">
        <v>5.843622549</v>
      </c>
      <c r="BW14" s="33">
        <v>0</v>
      </c>
      <c r="BX14" s="33">
        <v>1988.9436251</v>
      </c>
      <c r="BY14" s="33">
        <v>623.49036960000001</v>
      </c>
      <c r="BZ14" s="33">
        <v>633.01755637999997</v>
      </c>
      <c r="CA14" s="33">
        <v>7.0797946719000002</v>
      </c>
      <c r="CB14" s="33">
        <v>0.91109234123000005</v>
      </c>
      <c r="CC14" s="33">
        <v>3.5512856210999999</v>
      </c>
      <c r="CD14" s="33">
        <v>1.0474053582000001E-2</v>
      </c>
      <c r="CE14" s="33">
        <v>17.629429878</v>
      </c>
      <c r="CF14" s="33">
        <v>1.2130430811099999</v>
      </c>
      <c r="CG14" s="33">
        <v>0.79313908465000005</v>
      </c>
      <c r="CH14" s="33">
        <v>465.05273277999999</v>
      </c>
      <c r="CI14" s="33">
        <v>479.77426061599999</v>
      </c>
      <c r="CJ14" s="33">
        <v>388.19323380100002</v>
      </c>
      <c r="CK14" s="33">
        <v>141.739817386</v>
      </c>
      <c r="CL14" s="33">
        <v>312.07162785000003</v>
      </c>
      <c r="CM14" s="33">
        <v>29.460302264199999</v>
      </c>
      <c r="CN14" s="33">
        <v>0</v>
      </c>
      <c r="CO14" s="33">
        <v>53.841023015099999</v>
      </c>
      <c r="CP14" s="33">
        <v>0</v>
      </c>
      <c r="CQ14" s="33">
        <v>0</v>
      </c>
      <c r="CR14" s="33">
        <v>15568.1975392</v>
      </c>
      <c r="CS14" s="33">
        <v>2007.5367058100001</v>
      </c>
      <c r="CT14" s="33">
        <v>0</v>
      </c>
      <c r="CU14" s="33">
        <v>777.26050722599996</v>
      </c>
      <c r="CV14" s="33">
        <v>0.19720153827199999</v>
      </c>
      <c r="CW14" s="33">
        <v>8129.8269850999995</v>
      </c>
      <c r="CX14" s="33">
        <v>0.49972520776200002</v>
      </c>
      <c r="CY14" s="33">
        <v>0.14772579241100001</v>
      </c>
      <c r="CZ14" s="33">
        <v>115.350074135</v>
      </c>
      <c r="DA14" s="33">
        <v>0.59734224781199996</v>
      </c>
      <c r="DB14" s="33">
        <v>3.1686526735199998E-2</v>
      </c>
      <c r="DC14" s="33">
        <v>26.738419714500001</v>
      </c>
      <c r="DD14" s="33">
        <v>43.951929216700002</v>
      </c>
      <c r="DE14" s="33">
        <v>7.1492915564000004E-2</v>
      </c>
      <c r="DF14" s="33">
        <v>5.4012928423099998E-3</v>
      </c>
      <c r="DG14" s="33">
        <v>11.783417543300001</v>
      </c>
      <c r="DH14" s="33">
        <v>0.14629357700500001</v>
      </c>
      <c r="DI14" s="33">
        <v>27.527406236400001</v>
      </c>
      <c r="DJ14" s="33">
        <v>2.28115401247</v>
      </c>
      <c r="DK14" s="33">
        <v>0.175728294491</v>
      </c>
      <c r="DL14" s="33">
        <v>204.37575879100001</v>
      </c>
      <c r="DM14" s="33">
        <v>0.65491320218299998</v>
      </c>
      <c r="DN14" s="33">
        <v>3.81569949953</v>
      </c>
      <c r="DO14" s="33">
        <v>8.1824947900999995E-3</v>
      </c>
      <c r="DP14" s="33">
        <v>15.378688883400001</v>
      </c>
      <c r="DQ14" s="33">
        <v>0</v>
      </c>
      <c r="DR14" s="33">
        <v>3.54237865158</v>
      </c>
      <c r="DS14" s="33">
        <v>2086.6358972799999</v>
      </c>
      <c r="DT14" s="33">
        <v>2.5974456287100001</v>
      </c>
      <c r="DU14" s="33">
        <v>862.18923308800004</v>
      </c>
      <c r="DV14" s="33">
        <v>19796.373447499998</v>
      </c>
      <c r="DW14" s="33">
        <v>1922.54701037</v>
      </c>
      <c r="DX14" s="33">
        <f t="shared" si="0"/>
        <v>394.40760965122098</v>
      </c>
      <c r="DY14" s="33">
        <f t="shared" si="1"/>
        <v>367.66918993672095</v>
      </c>
    </row>
    <row r="15" spans="1:129" x14ac:dyDescent="0.25">
      <c r="A15" s="35">
        <v>18</v>
      </c>
      <c r="B15" t="s">
        <v>14</v>
      </c>
      <c r="C15" s="33">
        <v>29.865673580199999</v>
      </c>
      <c r="D15" s="33">
        <v>399.24676073699999</v>
      </c>
      <c r="E15" s="33">
        <v>360.73680461700002</v>
      </c>
      <c r="F15" s="33">
        <v>66.200287144300006</v>
      </c>
      <c r="G15" s="33">
        <v>18.942637376</v>
      </c>
      <c r="H15" s="33">
        <v>2.7335024969999999</v>
      </c>
      <c r="I15" s="33">
        <v>3.5261523960000001</v>
      </c>
      <c r="J15" s="33">
        <v>0.21868189721</v>
      </c>
      <c r="K15" s="33">
        <v>1124.7920942999999</v>
      </c>
      <c r="L15" s="33">
        <v>0</v>
      </c>
      <c r="M15" s="33">
        <v>59.426205619999998</v>
      </c>
      <c r="N15" s="33">
        <v>7.0604402830000002</v>
      </c>
      <c r="O15" s="33">
        <v>4.463160427</v>
      </c>
      <c r="P15" s="33">
        <v>0</v>
      </c>
      <c r="Q15" s="33">
        <v>825.18668539999999</v>
      </c>
      <c r="R15" s="33">
        <v>50.305691709999998</v>
      </c>
      <c r="S15" s="33">
        <v>199.89553408</v>
      </c>
      <c r="T15" s="33">
        <v>14.06033474</v>
      </c>
      <c r="U15" s="33">
        <v>1.7391038861000001</v>
      </c>
      <c r="V15" s="33">
        <v>7.0686519800000003</v>
      </c>
      <c r="W15" s="33">
        <v>2.0800912878E-2</v>
      </c>
      <c r="X15" s="33">
        <v>35.091080560000002</v>
      </c>
      <c r="Y15" s="33">
        <v>4.1189071020000002E-2</v>
      </c>
      <c r="Z15" s="33">
        <v>0.60155631899999995</v>
      </c>
      <c r="AA15" s="33">
        <v>273.3503197</v>
      </c>
      <c r="AB15" s="33">
        <v>543.16233372800002</v>
      </c>
      <c r="AC15" s="33">
        <v>86.918401934900004</v>
      </c>
      <c r="AD15" s="33">
        <v>2909.2970995999999</v>
      </c>
      <c r="AE15" s="33">
        <v>195592.97065199999</v>
      </c>
      <c r="AF15" s="33">
        <v>6.6646646273999997</v>
      </c>
      <c r="AG15" s="33">
        <v>493.82379020000002</v>
      </c>
      <c r="AH15" s="33">
        <v>0.52016916490999998</v>
      </c>
      <c r="AI15" s="33">
        <v>799.9285989</v>
      </c>
      <c r="AJ15" s="33">
        <v>1300.4171343999999</v>
      </c>
      <c r="AK15" s="33">
        <v>1596.19881695</v>
      </c>
      <c r="AL15" s="33">
        <v>418.98912442400001</v>
      </c>
      <c r="AM15" s="33">
        <v>1342.65397461</v>
      </c>
      <c r="AN15" s="33">
        <v>4.7946131469999997</v>
      </c>
      <c r="AO15" s="33">
        <v>250.79419098</v>
      </c>
      <c r="AP15" s="33">
        <v>0.74037545319999998</v>
      </c>
      <c r="AQ15" s="33">
        <v>1595.3534382</v>
      </c>
      <c r="AR15" s="33">
        <v>1850.9398306999999</v>
      </c>
      <c r="AS15" s="33">
        <v>276.999910086</v>
      </c>
      <c r="AT15" s="33">
        <v>16.768434985900001</v>
      </c>
      <c r="AU15" s="33">
        <v>515.28848808800001</v>
      </c>
      <c r="AV15" s="33">
        <v>84.246147590899994</v>
      </c>
      <c r="AW15" s="33">
        <v>191613.35717599999</v>
      </c>
      <c r="AX15" s="33">
        <v>598.03559062399995</v>
      </c>
      <c r="AY15" s="33">
        <v>216.254573972</v>
      </c>
      <c r="AZ15" s="33">
        <v>97.307299259700002</v>
      </c>
      <c r="BA15" s="33">
        <v>36.345217188299998</v>
      </c>
      <c r="BB15" s="33">
        <v>0</v>
      </c>
      <c r="BC15" s="33">
        <v>11210.2336151</v>
      </c>
      <c r="BD15" s="33">
        <v>855.89371668800004</v>
      </c>
      <c r="BE15" s="33">
        <v>13478.446622400001</v>
      </c>
      <c r="BF15" s="33">
        <v>85.419165672000005</v>
      </c>
      <c r="BG15" s="33">
        <v>21.2083828313</v>
      </c>
      <c r="BH15" s="33">
        <v>30.770080345299998</v>
      </c>
      <c r="BI15" s="33">
        <v>0.13935251438599999</v>
      </c>
      <c r="BJ15" s="33">
        <v>139.87499414800001</v>
      </c>
      <c r="BK15" s="33">
        <v>1.3837918917700001</v>
      </c>
      <c r="BL15" s="33">
        <v>10.490899628299999</v>
      </c>
      <c r="BM15" s="33">
        <v>13939.620476800001</v>
      </c>
      <c r="BN15" s="33">
        <v>64.794955290000004</v>
      </c>
      <c r="BO15" s="33">
        <v>10.363708136</v>
      </c>
      <c r="BP15" s="33">
        <v>12.888767924</v>
      </c>
      <c r="BQ15" s="33">
        <v>2.4535003340000001</v>
      </c>
      <c r="BR15" s="33">
        <v>2854.8095979999998</v>
      </c>
      <c r="BS15" s="33">
        <v>0</v>
      </c>
      <c r="BT15" s="33">
        <v>180.59650685</v>
      </c>
      <c r="BU15" s="33">
        <v>55.709368079999997</v>
      </c>
      <c r="BV15" s="33">
        <v>15.570765435</v>
      </c>
      <c r="BW15" s="33">
        <v>0</v>
      </c>
      <c r="BX15" s="33">
        <v>5276.9323089999998</v>
      </c>
      <c r="BY15" s="33">
        <v>1631.0256534</v>
      </c>
      <c r="BZ15" s="33">
        <v>1682.3610647</v>
      </c>
      <c r="CA15" s="33">
        <v>20.554133183000001</v>
      </c>
      <c r="CB15" s="33">
        <v>2.612584107</v>
      </c>
      <c r="CC15" s="33">
        <v>10.207772773</v>
      </c>
      <c r="CD15" s="33">
        <v>3.0408685620000001E-2</v>
      </c>
      <c r="CE15" s="33">
        <v>50.67122767</v>
      </c>
      <c r="CF15" s="33">
        <v>3.0856934169999999</v>
      </c>
      <c r="CG15" s="33">
        <v>2.155117314</v>
      </c>
      <c r="CH15" s="33">
        <v>1266.1679650000001</v>
      </c>
      <c r="CI15" s="33">
        <v>547.78398126299999</v>
      </c>
      <c r="CJ15" s="33">
        <v>456.275420908</v>
      </c>
      <c r="CK15" s="33">
        <v>160.07719278600001</v>
      </c>
      <c r="CL15" s="33">
        <v>286.91993459299999</v>
      </c>
      <c r="CM15" s="33">
        <v>27.287284555599999</v>
      </c>
      <c r="CN15" s="33">
        <v>0</v>
      </c>
      <c r="CO15" s="33">
        <v>57.639556322700003</v>
      </c>
      <c r="CP15" s="33">
        <v>0</v>
      </c>
      <c r="CQ15" s="33">
        <v>0</v>
      </c>
      <c r="CR15" s="33">
        <v>17312.345415299998</v>
      </c>
      <c r="CS15" s="33">
        <v>2537.22305568</v>
      </c>
      <c r="CT15" s="33">
        <v>0</v>
      </c>
      <c r="CU15" s="33">
        <v>736.50719230000004</v>
      </c>
      <c r="CV15" s="33">
        <v>0.170588204986</v>
      </c>
      <c r="CW15" s="33">
        <v>7625.0967830700001</v>
      </c>
      <c r="CX15" s="33">
        <v>0.55108694951899995</v>
      </c>
      <c r="CY15" s="33">
        <v>0.169598029214</v>
      </c>
      <c r="CZ15" s="33">
        <v>120.03342734500001</v>
      </c>
      <c r="DA15" s="33">
        <v>0.57020852000199995</v>
      </c>
      <c r="DB15" s="33">
        <v>3.5155533233899999E-2</v>
      </c>
      <c r="DC15" s="33">
        <v>25.5600637165</v>
      </c>
      <c r="DD15" s="33">
        <v>48.046228311199997</v>
      </c>
      <c r="DE15" s="33">
        <v>6.1857799221200001E-2</v>
      </c>
      <c r="DF15" s="33">
        <v>4.6716621315299996E-3</v>
      </c>
      <c r="DG15" s="33">
        <v>11.028799112</v>
      </c>
      <c r="DH15" s="33">
        <v>0.126608273356</v>
      </c>
      <c r="DI15" s="33">
        <v>32.778100741899998</v>
      </c>
      <c r="DJ15" s="33">
        <v>1.97453534957</v>
      </c>
      <c r="DK15" s="33">
        <v>0.19056241656600001</v>
      </c>
      <c r="DL15" s="33">
        <v>225.637400259</v>
      </c>
      <c r="DM15" s="33">
        <v>0.56711016800299996</v>
      </c>
      <c r="DN15" s="33">
        <v>4.5106284110999999</v>
      </c>
      <c r="DO15" s="33">
        <v>7.8916112914900003E-3</v>
      </c>
      <c r="DP15" s="33">
        <v>13.2475641871</v>
      </c>
      <c r="DQ15" s="33">
        <v>0</v>
      </c>
      <c r="DR15" s="33">
        <v>4.9017556078700002</v>
      </c>
      <c r="DS15" s="33">
        <v>1910.9137277899999</v>
      </c>
      <c r="DT15" s="33">
        <v>3.39820430278</v>
      </c>
      <c r="DU15" s="33">
        <v>821.79553303199998</v>
      </c>
      <c r="DV15" s="33">
        <v>18630.495101799999</v>
      </c>
      <c r="DW15" s="33">
        <v>1761.8137231200001</v>
      </c>
      <c r="DX15" s="33">
        <f t="shared" si="0"/>
        <v>423.97831045936601</v>
      </c>
      <c r="DY15" s="33">
        <f t="shared" si="1"/>
        <v>398.41824674286602</v>
      </c>
    </row>
    <row r="16" spans="1:129" x14ac:dyDescent="0.25">
      <c r="A16" s="35">
        <v>19</v>
      </c>
      <c r="B16" t="s">
        <v>15</v>
      </c>
      <c r="C16" s="33">
        <v>12.076955591200001</v>
      </c>
      <c r="D16" s="33">
        <v>203.75960707199999</v>
      </c>
      <c r="E16" s="33">
        <v>182.04096756600001</v>
      </c>
      <c r="F16" s="33">
        <v>28.864170574900001</v>
      </c>
      <c r="G16" s="33">
        <v>2.6807781770000001</v>
      </c>
      <c r="H16" s="33">
        <v>0.3868139109</v>
      </c>
      <c r="I16" s="33">
        <v>0.49900595720000002</v>
      </c>
      <c r="J16" s="33">
        <v>3.094658355E-2</v>
      </c>
      <c r="K16" s="33">
        <v>159.17921229999999</v>
      </c>
      <c r="L16" s="33">
        <v>0</v>
      </c>
      <c r="M16" s="33">
        <v>8.4098755290000007</v>
      </c>
      <c r="N16" s="33">
        <v>1.0116362759999999</v>
      </c>
      <c r="O16" s="33">
        <v>0.63159838260000001</v>
      </c>
      <c r="P16" s="33">
        <v>0</v>
      </c>
      <c r="Q16" s="33">
        <v>118.2347334</v>
      </c>
      <c r="R16" s="33">
        <v>7.2079372949999998</v>
      </c>
      <c r="S16" s="33">
        <v>28.286868510000001</v>
      </c>
      <c r="T16" s="33">
        <v>1.9896814140000001</v>
      </c>
      <c r="U16" s="33">
        <v>0.24611123400000001</v>
      </c>
      <c r="V16" s="33">
        <v>1.0002992669999999</v>
      </c>
      <c r="W16" s="33">
        <v>2.943597239E-3</v>
      </c>
      <c r="X16" s="33">
        <v>4.9657795619999998</v>
      </c>
      <c r="Y16" s="33">
        <v>5.8286557410000004E-3</v>
      </c>
      <c r="Z16" s="33">
        <v>8.5124659330000005E-2</v>
      </c>
      <c r="AA16" s="33">
        <v>38.681388089999999</v>
      </c>
      <c r="AB16" s="33">
        <v>367.33516122999998</v>
      </c>
      <c r="AC16" s="33">
        <v>59.0179883287</v>
      </c>
      <c r="AD16" s="33">
        <v>1623.0939354300001</v>
      </c>
      <c r="AE16" s="33">
        <v>125142.97135599999</v>
      </c>
      <c r="AF16" s="33">
        <v>3.8814607394</v>
      </c>
      <c r="AG16" s="33">
        <v>266.08388659000002</v>
      </c>
      <c r="AH16" s="33">
        <v>0.28326243089000003</v>
      </c>
      <c r="AI16" s="33">
        <v>438.18958385000002</v>
      </c>
      <c r="AJ16" s="33">
        <v>708.15538040000001</v>
      </c>
      <c r="AK16" s="33">
        <v>871.76608638499999</v>
      </c>
      <c r="AL16" s="33">
        <v>251.20438213200001</v>
      </c>
      <c r="AM16" s="33">
        <v>801.649229322</v>
      </c>
      <c r="AN16" s="33">
        <v>3.1751476709999999</v>
      </c>
      <c r="AO16" s="33">
        <v>142.03117528000001</v>
      </c>
      <c r="AP16" s="33">
        <v>0.42375987539999999</v>
      </c>
      <c r="AQ16" s="33">
        <v>914.19221760000005</v>
      </c>
      <c r="AR16" s="33">
        <v>1059.3983418</v>
      </c>
      <c r="AS16" s="33">
        <v>170.19035040099999</v>
      </c>
      <c r="AT16" s="33">
        <v>10.223414329500001</v>
      </c>
      <c r="AU16" s="33">
        <v>357.95571179299998</v>
      </c>
      <c r="AV16" s="33">
        <v>58.639881918299999</v>
      </c>
      <c r="AW16" s="33">
        <v>124579.76314</v>
      </c>
      <c r="AX16" s="33">
        <v>393.533953408</v>
      </c>
      <c r="AY16" s="33">
        <v>129.789778477</v>
      </c>
      <c r="AZ16" s="33">
        <v>57.934292229999997</v>
      </c>
      <c r="BA16" s="33">
        <v>23.181518586399999</v>
      </c>
      <c r="BB16" s="33">
        <v>0</v>
      </c>
      <c r="BC16" s="33">
        <v>6678.3548026799999</v>
      </c>
      <c r="BD16" s="33">
        <v>505.50195144100002</v>
      </c>
      <c r="BE16" s="33">
        <v>8691.1013755999993</v>
      </c>
      <c r="BF16" s="33">
        <v>59.5213415869</v>
      </c>
      <c r="BG16" s="33">
        <v>14.923863655</v>
      </c>
      <c r="BH16" s="33">
        <v>21.137297194999999</v>
      </c>
      <c r="BI16" s="33">
        <v>7.6866314383100001E-2</v>
      </c>
      <c r="BJ16" s="33">
        <v>97.982559574600003</v>
      </c>
      <c r="BK16" s="33">
        <v>0.75411869551599997</v>
      </c>
      <c r="BL16" s="33">
        <v>6.3029958912200001</v>
      </c>
      <c r="BM16" s="33">
        <v>9014.2879301699995</v>
      </c>
      <c r="BN16" s="33">
        <v>9.1697052370000005</v>
      </c>
      <c r="BO16" s="33">
        <v>1.466647485</v>
      </c>
      <c r="BP16" s="33">
        <v>1.824069513</v>
      </c>
      <c r="BQ16" s="33">
        <v>0.34724666430000001</v>
      </c>
      <c r="BR16" s="33">
        <v>404.00946709999999</v>
      </c>
      <c r="BS16" s="33">
        <v>0</v>
      </c>
      <c r="BT16" s="33">
        <v>25.557267719999999</v>
      </c>
      <c r="BU16" s="33">
        <v>7.9825675990000002</v>
      </c>
      <c r="BV16" s="33">
        <v>2.2036284479999999</v>
      </c>
      <c r="BW16" s="33">
        <v>0</v>
      </c>
      <c r="BX16" s="33">
        <v>756.14381509999998</v>
      </c>
      <c r="BY16" s="33">
        <v>233.7012623</v>
      </c>
      <c r="BZ16" s="33">
        <v>238.09782340000001</v>
      </c>
      <c r="CA16" s="33">
        <v>2.9090925830000001</v>
      </c>
      <c r="CB16" s="33">
        <v>0.36976085409999998</v>
      </c>
      <c r="CC16" s="33">
        <v>1.444753261</v>
      </c>
      <c r="CD16" s="33">
        <v>4.3037826479999999E-3</v>
      </c>
      <c r="CE16" s="33">
        <v>7.1719588180000002</v>
      </c>
      <c r="CF16" s="33">
        <v>0.43665325570000002</v>
      </c>
      <c r="CG16" s="33">
        <v>0.3049903356</v>
      </c>
      <c r="CH16" s="33">
        <v>179.20113509999999</v>
      </c>
      <c r="CI16" s="33">
        <v>209.53233667800001</v>
      </c>
      <c r="CJ16" s="33">
        <v>163.756985601</v>
      </c>
      <c r="CK16" s="33">
        <v>66.928569007500002</v>
      </c>
      <c r="CL16" s="33">
        <v>170.23766243899999</v>
      </c>
      <c r="CM16" s="33">
        <v>15.489317138700001</v>
      </c>
      <c r="CN16" s="33">
        <v>0</v>
      </c>
      <c r="CO16" s="33">
        <v>26.723734798599999</v>
      </c>
      <c r="CP16" s="33">
        <v>0</v>
      </c>
      <c r="CQ16" s="33">
        <v>0</v>
      </c>
      <c r="CR16" s="33">
        <v>7552.7320181799996</v>
      </c>
      <c r="CS16" s="33">
        <v>746.40937984300001</v>
      </c>
      <c r="CT16" s="33">
        <v>0</v>
      </c>
      <c r="CU16" s="33">
        <v>428.092123614</v>
      </c>
      <c r="CV16" s="33">
        <v>0.118551579767</v>
      </c>
      <c r="CW16" s="33">
        <v>4440.7210904900003</v>
      </c>
      <c r="CX16" s="33">
        <v>0.26734128235299998</v>
      </c>
      <c r="CY16" s="33">
        <v>7.7098177580600002E-2</v>
      </c>
      <c r="CZ16" s="33">
        <v>64.4200299484</v>
      </c>
      <c r="DA16" s="33">
        <v>0.344028453899</v>
      </c>
      <c r="DB16" s="33">
        <v>1.68889834202E-2</v>
      </c>
      <c r="DC16" s="33">
        <v>15.5397477091</v>
      </c>
      <c r="DD16" s="33">
        <v>23.582342624500001</v>
      </c>
      <c r="DE16" s="33">
        <v>4.2948662676599997E-2</v>
      </c>
      <c r="DF16" s="33">
        <v>3.24872617175E-3</v>
      </c>
      <c r="DG16" s="33">
        <v>6.8471664072399996</v>
      </c>
      <c r="DH16" s="33">
        <v>8.7813061470799994E-2</v>
      </c>
      <c r="DI16" s="33">
        <v>14.011712444600001</v>
      </c>
      <c r="DJ16" s="33">
        <v>1.3684857109899999</v>
      </c>
      <c r="DK16" s="33">
        <v>8.4113641665599995E-2</v>
      </c>
      <c r="DL16" s="33">
        <v>110.120329571</v>
      </c>
      <c r="DM16" s="33">
        <v>0.39236281222899999</v>
      </c>
      <c r="DN16" s="33">
        <v>1.1966100101399999</v>
      </c>
      <c r="DO16" s="33">
        <v>4.6962144568500003E-3</v>
      </c>
      <c r="DP16" s="33">
        <v>6.69313149161</v>
      </c>
      <c r="DQ16" s="33">
        <v>0</v>
      </c>
      <c r="DR16" s="33">
        <v>1.2843129960499999</v>
      </c>
      <c r="DS16" s="33">
        <v>1173.3585815500001</v>
      </c>
      <c r="DT16" s="33">
        <v>0.88457108853800004</v>
      </c>
      <c r="DU16" s="33">
        <v>505.169591755</v>
      </c>
      <c r="DV16" s="33">
        <v>10999.714980500001</v>
      </c>
      <c r="DW16" s="33">
        <v>1099.6388720899999</v>
      </c>
      <c r="DX16" s="33">
        <f t="shared" si="0"/>
        <v>214.9431735048056</v>
      </c>
      <c r="DY16" s="33">
        <f t="shared" si="1"/>
        <v>199.4034257957056</v>
      </c>
    </row>
    <row r="17" spans="1:129" x14ac:dyDescent="0.25">
      <c r="A17" s="35">
        <v>20</v>
      </c>
      <c r="B17" t="s">
        <v>16</v>
      </c>
      <c r="C17" s="33">
        <v>9.3294272066299992</v>
      </c>
      <c r="D17" s="33">
        <v>141.42276978000001</v>
      </c>
      <c r="E17" s="33">
        <v>125.343952621</v>
      </c>
      <c r="F17" s="33">
        <v>21.894470205699999</v>
      </c>
      <c r="G17" s="33">
        <v>4.4244108840000003</v>
      </c>
      <c r="H17" s="33">
        <v>0.63843788440000004</v>
      </c>
      <c r="I17" s="33">
        <v>0.82358743940000001</v>
      </c>
      <c r="J17" s="33">
        <v>5.1074665069999997E-2</v>
      </c>
      <c r="K17" s="33">
        <v>262.71899385</v>
      </c>
      <c r="L17" s="33">
        <v>0</v>
      </c>
      <c r="M17" s="33">
        <v>13.879291106</v>
      </c>
      <c r="N17" s="33">
        <v>1.6748644103000001</v>
      </c>
      <c r="O17" s="33">
        <v>1.0424549055000001</v>
      </c>
      <c r="P17" s="33">
        <v>0</v>
      </c>
      <c r="Q17" s="33">
        <v>195.75060712000001</v>
      </c>
      <c r="R17" s="33">
        <v>11.933441836</v>
      </c>
      <c r="S17" s="33">
        <v>46.686683180000003</v>
      </c>
      <c r="T17" s="33">
        <v>3.2838701501999998</v>
      </c>
      <c r="U17" s="33">
        <v>0.4061843617</v>
      </c>
      <c r="V17" s="33">
        <v>1.6509571579</v>
      </c>
      <c r="W17" s="33">
        <v>4.8582540970000003E-3</v>
      </c>
      <c r="X17" s="33">
        <v>8.1960839239999999</v>
      </c>
      <c r="Y17" s="33">
        <v>9.6203061340000007E-3</v>
      </c>
      <c r="Z17" s="33">
        <v>0.14050058692</v>
      </c>
      <c r="AA17" s="33">
        <v>63.843789440000002</v>
      </c>
      <c r="AB17" s="33">
        <v>235.633636868</v>
      </c>
      <c r="AC17" s="33">
        <v>37.760142946899997</v>
      </c>
      <c r="AD17" s="33">
        <v>1094.6431360700001</v>
      </c>
      <c r="AE17" s="33">
        <v>76501.506448200002</v>
      </c>
      <c r="AF17" s="33">
        <v>3.5875924343999999</v>
      </c>
      <c r="AG17" s="33">
        <v>234.598626279</v>
      </c>
      <c r="AH17" s="33">
        <v>0.24974447410299999</v>
      </c>
      <c r="AI17" s="33">
        <v>386.17482431000002</v>
      </c>
      <c r="AJ17" s="33">
        <v>624.35962069000004</v>
      </c>
      <c r="AK17" s="33">
        <v>587.48022601599996</v>
      </c>
      <c r="AL17" s="33">
        <v>163.64443768000001</v>
      </c>
      <c r="AM17" s="33">
        <v>578.57434830600005</v>
      </c>
      <c r="AN17" s="33">
        <v>2.2590398882999998</v>
      </c>
      <c r="AO17" s="33">
        <v>98.202754799999994</v>
      </c>
      <c r="AP17" s="33">
        <v>0.29299478809000001</v>
      </c>
      <c r="AQ17" s="33">
        <v>632.02463279000006</v>
      </c>
      <c r="AR17" s="33">
        <v>732.48778789999994</v>
      </c>
      <c r="AS17" s="33">
        <v>105.78446327100001</v>
      </c>
      <c r="AT17" s="33">
        <v>6.2700500902099998</v>
      </c>
      <c r="AU17" s="33">
        <v>225.95281842599999</v>
      </c>
      <c r="AV17" s="33">
        <v>37.135783286799999</v>
      </c>
      <c r="AW17" s="33">
        <v>75571.996709300001</v>
      </c>
      <c r="AX17" s="33">
        <v>245.77325982799999</v>
      </c>
      <c r="AY17" s="33">
        <v>79.267476009800006</v>
      </c>
      <c r="AZ17" s="33">
        <v>38.233452192400001</v>
      </c>
      <c r="BA17" s="33">
        <v>14.365890267399999</v>
      </c>
      <c r="BB17" s="33">
        <v>0</v>
      </c>
      <c r="BC17" s="33">
        <v>4428.7781297800002</v>
      </c>
      <c r="BD17" s="33">
        <v>312.172009317</v>
      </c>
      <c r="BE17" s="33">
        <v>5469.86761174</v>
      </c>
      <c r="BF17" s="33">
        <v>32.113058905300001</v>
      </c>
      <c r="BG17" s="33">
        <v>7.9887643928500003</v>
      </c>
      <c r="BH17" s="33">
        <v>11.6063974842</v>
      </c>
      <c r="BI17" s="33">
        <v>5.4098776413000003E-2</v>
      </c>
      <c r="BJ17" s="33">
        <v>52.591504165499998</v>
      </c>
      <c r="BK17" s="33">
        <v>0.464872739067</v>
      </c>
      <c r="BL17" s="33">
        <v>3.9012047242999999</v>
      </c>
      <c r="BM17" s="33">
        <v>5678.9791513099999</v>
      </c>
      <c r="BN17" s="33">
        <v>15.135368545</v>
      </c>
      <c r="BO17" s="33">
        <v>2.4209309379000001</v>
      </c>
      <c r="BP17" s="33">
        <v>3.0107377883000002</v>
      </c>
      <c r="BQ17" s="33">
        <v>0.57319085820000004</v>
      </c>
      <c r="BR17" s="33">
        <v>666.85328440000001</v>
      </c>
      <c r="BS17" s="33">
        <v>0</v>
      </c>
      <c r="BT17" s="33">
        <v>42.184506229999997</v>
      </c>
      <c r="BU17" s="33">
        <v>13.217034333999999</v>
      </c>
      <c r="BV17" s="33">
        <v>3.6372089152</v>
      </c>
      <c r="BW17" s="33">
        <v>0</v>
      </c>
      <c r="BX17" s="33">
        <v>1251.9964176999999</v>
      </c>
      <c r="BY17" s="33">
        <v>386.92139170000002</v>
      </c>
      <c r="BZ17" s="33">
        <v>392.98252650000001</v>
      </c>
      <c r="CA17" s="33">
        <v>4.8021221399999998</v>
      </c>
      <c r="CB17" s="33">
        <v>0.61040386800000002</v>
      </c>
      <c r="CC17" s="33">
        <v>2.3851371282999998</v>
      </c>
      <c r="CD17" s="33">
        <v>7.1045999740000001E-3</v>
      </c>
      <c r="CE17" s="33">
        <v>11.838928189000001</v>
      </c>
      <c r="CF17" s="33">
        <v>0.72068845999999998</v>
      </c>
      <c r="CG17" s="33">
        <v>0.50342086919999995</v>
      </c>
      <c r="CH17" s="33">
        <v>295.77391690000002</v>
      </c>
      <c r="CI17" s="33">
        <v>167.64363557199999</v>
      </c>
      <c r="CJ17" s="33">
        <v>135.331802176</v>
      </c>
      <c r="CK17" s="33">
        <v>53.125358998599999</v>
      </c>
      <c r="CL17" s="33">
        <v>119.06367933999999</v>
      </c>
      <c r="CM17" s="33">
        <v>10.342659808100001</v>
      </c>
      <c r="CN17" s="33">
        <v>0</v>
      </c>
      <c r="CO17" s="33">
        <v>19.588261556100001</v>
      </c>
      <c r="CP17" s="33">
        <v>0</v>
      </c>
      <c r="CQ17" s="33">
        <v>0</v>
      </c>
      <c r="CR17" s="33">
        <v>5876.5163285500003</v>
      </c>
      <c r="CS17" s="33">
        <v>711.02715848000003</v>
      </c>
      <c r="CT17" s="33">
        <v>0</v>
      </c>
      <c r="CU17" s="33">
        <v>283.861466834</v>
      </c>
      <c r="CV17" s="33">
        <v>6.4542642100899994E-2</v>
      </c>
      <c r="CW17" s="33">
        <v>3009.96722744</v>
      </c>
      <c r="CX17" s="33">
        <v>0.17824143558200001</v>
      </c>
      <c r="CY17" s="33">
        <v>5.3543104406599998E-2</v>
      </c>
      <c r="CZ17" s="33">
        <v>40.1992270613</v>
      </c>
      <c r="DA17" s="33">
        <v>0.20218451776400001</v>
      </c>
      <c r="DB17" s="33">
        <v>1.1329438618100001E-2</v>
      </c>
      <c r="DC17" s="33">
        <v>9.0052968194799998</v>
      </c>
      <c r="DD17" s="33">
        <v>15.642351548900001</v>
      </c>
      <c r="DE17" s="33">
        <v>2.3410694369899999E-2</v>
      </c>
      <c r="DF17" s="33">
        <v>1.76718889273E-3</v>
      </c>
      <c r="DG17" s="33">
        <v>3.9613916095000001</v>
      </c>
      <c r="DH17" s="33">
        <v>4.79314136372E-2</v>
      </c>
      <c r="DI17" s="33">
        <v>10.1326977906</v>
      </c>
      <c r="DJ17" s="33">
        <v>0.747687875728</v>
      </c>
      <c r="DK17" s="33">
        <v>6.6061675512500001E-2</v>
      </c>
      <c r="DL17" s="33">
        <v>72.626345026699994</v>
      </c>
      <c r="DM17" s="33">
        <v>0.21485741316000001</v>
      </c>
      <c r="DN17" s="33">
        <v>1.19519060992</v>
      </c>
      <c r="DO17" s="33">
        <v>2.7772716329899998E-3</v>
      </c>
      <c r="DP17" s="33">
        <v>4.5451270726599997</v>
      </c>
      <c r="DQ17" s="33">
        <v>0</v>
      </c>
      <c r="DR17" s="33">
        <v>1.3088305924600001</v>
      </c>
      <c r="DS17" s="33">
        <v>775.67899496099994</v>
      </c>
      <c r="DT17" s="33">
        <v>0.86896867345899997</v>
      </c>
      <c r="DU17" s="33">
        <v>332.95926301499998</v>
      </c>
      <c r="DV17" s="33">
        <v>7395.4549476299999</v>
      </c>
      <c r="DW17" s="33">
        <v>713.32618886700004</v>
      </c>
      <c r="DX17" s="33">
        <f t="shared" si="0"/>
        <v>138.73447274181248</v>
      </c>
      <c r="DY17" s="33">
        <f t="shared" si="1"/>
        <v>129.72917592233247</v>
      </c>
    </row>
    <row r="18" spans="1:129" x14ac:dyDescent="0.25">
      <c r="A18" s="35">
        <v>21</v>
      </c>
      <c r="B18" t="s">
        <v>17</v>
      </c>
      <c r="C18" s="33">
        <v>25.572465463899999</v>
      </c>
      <c r="D18" s="33">
        <v>295.28346869400002</v>
      </c>
      <c r="E18" s="33">
        <v>268.34218936799999</v>
      </c>
      <c r="F18" s="33">
        <v>55.098304563699998</v>
      </c>
      <c r="G18" s="33">
        <v>23.885050861</v>
      </c>
      <c r="H18" s="33">
        <v>3.4465104110999998</v>
      </c>
      <c r="I18" s="33">
        <v>4.4459139627999997</v>
      </c>
      <c r="J18" s="33">
        <v>0.27572039484999999</v>
      </c>
      <c r="K18" s="33">
        <v>1418.2120141</v>
      </c>
      <c r="L18" s="33">
        <v>0</v>
      </c>
      <c r="M18" s="33">
        <v>74.928048630000006</v>
      </c>
      <c r="N18" s="33">
        <v>8.7961909590000005</v>
      </c>
      <c r="O18" s="33">
        <v>5.6272656799999998</v>
      </c>
      <c r="P18" s="33">
        <v>0</v>
      </c>
      <c r="Q18" s="33">
        <v>1028.0584082</v>
      </c>
      <c r="R18" s="33">
        <v>62.67321184</v>
      </c>
      <c r="S18" s="33">
        <v>252.03872333000001</v>
      </c>
      <c r="T18" s="33">
        <v>17.727751906000002</v>
      </c>
      <c r="U18" s="33">
        <v>2.1927118835999999</v>
      </c>
      <c r="V18" s="33">
        <v>8.9122432360000001</v>
      </c>
      <c r="W18" s="33">
        <v>2.6225976849E-2</v>
      </c>
      <c r="X18" s="33">
        <v>44.245241391999997</v>
      </c>
      <c r="Y18" s="33">
        <v>5.1931749048999998E-2</v>
      </c>
      <c r="Z18" s="33">
        <v>0.75844658099999995</v>
      </c>
      <c r="AA18" s="33">
        <v>344.65107811000001</v>
      </c>
      <c r="AB18" s="33">
        <v>339.29309098800002</v>
      </c>
      <c r="AC18" s="33">
        <v>55.813711820899996</v>
      </c>
      <c r="AD18" s="33">
        <v>2074.7831485800002</v>
      </c>
      <c r="AE18" s="33">
        <v>116983.844343</v>
      </c>
      <c r="AF18" s="33">
        <v>5.0422437917799998</v>
      </c>
      <c r="AG18" s="33">
        <v>357.40956401</v>
      </c>
      <c r="AH18" s="33">
        <v>0.37647703710000002</v>
      </c>
      <c r="AI18" s="33">
        <v>578.73996383999997</v>
      </c>
      <c r="AJ18" s="33">
        <v>941.19276893999995</v>
      </c>
      <c r="AK18" s="33">
        <v>1135.9378873200001</v>
      </c>
      <c r="AL18" s="33">
        <v>277.27279382400002</v>
      </c>
      <c r="AM18" s="33">
        <v>893.96707081299996</v>
      </c>
      <c r="AN18" s="33">
        <v>3.336277333</v>
      </c>
      <c r="AO18" s="33">
        <v>165.98006369999999</v>
      </c>
      <c r="AP18" s="33">
        <v>0.48999507737999998</v>
      </c>
      <c r="AQ18" s="33">
        <v>1055.6690455</v>
      </c>
      <c r="AR18" s="33">
        <v>1224.9868713000001</v>
      </c>
      <c r="AS18" s="33">
        <v>164.70650943800001</v>
      </c>
      <c r="AT18" s="33">
        <v>9.3680750760400002</v>
      </c>
      <c r="AU18" s="33">
        <v>310.60340069599999</v>
      </c>
      <c r="AV18" s="33">
        <v>52.514955131000001</v>
      </c>
      <c r="AW18" s="33">
        <v>112053.00966700001</v>
      </c>
      <c r="AX18" s="33">
        <v>370.57735093899998</v>
      </c>
      <c r="AY18" s="33">
        <v>119.758876551</v>
      </c>
      <c r="AZ18" s="33">
        <v>58.7771111733</v>
      </c>
      <c r="BA18" s="33">
        <v>21.1307153616</v>
      </c>
      <c r="BB18" s="33">
        <v>0</v>
      </c>
      <c r="BC18" s="33">
        <v>6833.9495276600001</v>
      </c>
      <c r="BD18" s="33">
        <v>454.41837307499998</v>
      </c>
      <c r="BE18" s="33">
        <v>8146.3814431199999</v>
      </c>
      <c r="BF18" s="33">
        <v>43.002433469899998</v>
      </c>
      <c r="BG18" s="33">
        <v>10.643969735300001</v>
      </c>
      <c r="BH18" s="33">
        <v>15.7374782038</v>
      </c>
      <c r="BI18" s="33">
        <v>8.6151572909700005E-2</v>
      </c>
      <c r="BJ18" s="33">
        <v>69.967270043799999</v>
      </c>
      <c r="BK18" s="33">
        <v>0.65462765347600005</v>
      </c>
      <c r="BL18" s="33">
        <v>6.0394530953499999</v>
      </c>
      <c r="BM18" s="33">
        <v>8465.1202912699991</v>
      </c>
      <c r="BN18" s="33">
        <v>79.750668739999995</v>
      </c>
      <c r="BO18" s="33">
        <v>12.758091480999999</v>
      </c>
      <c r="BP18" s="33">
        <v>15.864904078</v>
      </c>
      <c r="BQ18" s="33">
        <v>3.0231216339999998</v>
      </c>
      <c r="BR18" s="33">
        <v>3512.6271194000001</v>
      </c>
      <c r="BS18" s="33">
        <v>0</v>
      </c>
      <c r="BT18" s="33">
        <v>222.24659106999999</v>
      </c>
      <c r="BU18" s="33">
        <v>67.726650609999993</v>
      </c>
      <c r="BV18" s="33">
        <v>19.165369673000001</v>
      </c>
      <c r="BW18" s="33">
        <v>0</v>
      </c>
      <c r="BX18" s="33">
        <v>6418.1403899999996</v>
      </c>
      <c r="BY18" s="33">
        <v>1979.9531665</v>
      </c>
      <c r="BZ18" s="33">
        <v>2070.5641645999999</v>
      </c>
      <c r="CA18" s="33">
        <v>25.352058065000001</v>
      </c>
      <c r="CB18" s="33">
        <v>3.2216959514000001</v>
      </c>
      <c r="CC18" s="33">
        <v>12.588870776</v>
      </c>
      <c r="CD18" s="33">
        <v>3.7506475704000002E-2</v>
      </c>
      <c r="CE18" s="33">
        <v>62.490774829999999</v>
      </c>
      <c r="CF18" s="33">
        <v>3.7938561942</v>
      </c>
      <c r="CG18" s="33">
        <v>2.6530819271000001</v>
      </c>
      <c r="CH18" s="33">
        <v>1559.0734748</v>
      </c>
      <c r="CI18" s="33">
        <v>485.82049184200002</v>
      </c>
      <c r="CJ18" s="33">
        <v>416.92728666099998</v>
      </c>
      <c r="CK18" s="33">
        <v>135.29984916199999</v>
      </c>
      <c r="CL18" s="33">
        <v>192.04830906999999</v>
      </c>
      <c r="CM18" s="33">
        <v>18.0311099967</v>
      </c>
      <c r="CN18" s="33">
        <v>0</v>
      </c>
      <c r="CO18" s="33">
        <v>46.790247790099997</v>
      </c>
      <c r="CP18" s="33">
        <v>0</v>
      </c>
      <c r="CQ18" s="33">
        <v>0</v>
      </c>
      <c r="CR18" s="33">
        <v>14280.1363265</v>
      </c>
      <c r="CS18" s="33">
        <v>2497.0427003300001</v>
      </c>
      <c r="CT18" s="33">
        <v>0</v>
      </c>
      <c r="CU18" s="33">
        <v>502.55675593699999</v>
      </c>
      <c r="CV18" s="33">
        <v>8.7263527433199997E-2</v>
      </c>
      <c r="CW18" s="33">
        <v>5170.1892288999998</v>
      </c>
      <c r="CX18" s="33">
        <v>0.43162263795099998</v>
      </c>
      <c r="CY18" s="33">
        <v>0.13948174349600001</v>
      </c>
      <c r="CZ18" s="33">
        <v>86.081948255599997</v>
      </c>
      <c r="DA18" s="33">
        <v>0.35918207136899999</v>
      </c>
      <c r="DB18" s="33">
        <v>2.77461795494E-2</v>
      </c>
      <c r="DC18" s="33">
        <v>16.058382735599999</v>
      </c>
      <c r="DD18" s="33">
        <v>37.238409362900001</v>
      </c>
      <c r="DE18" s="33">
        <v>3.1674060956700001E-2</v>
      </c>
      <c r="DF18" s="33">
        <v>2.3881188898900001E-3</v>
      </c>
      <c r="DG18" s="33">
        <v>6.6969113932699997</v>
      </c>
      <c r="DH18" s="33">
        <v>6.49011713859E-2</v>
      </c>
      <c r="DI18" s="33">
        <v>28.087751369599999</v>
      </c>
      <c r="DJ18" s="33">
        <v>1.0129645114500001</v>
      </c>
      <c r="DK18" s="33">
        <v>0.149884650363</v>
      </c>
      <c r="DL18" s="33">
        <v>176.70155505899999</v>
      </c>
      <c r="DM18" s="33">
        <v>0.29146586714400002</v>
      </c>
      <c r="DN18" s="33">
        <v>4.5003997156100004</v>
      </c>
      <c r="DO18" s="33">
        <v>5.06006098634E-3</v>
      </c>
      <c r="DP18" s="33">
        <v>9.4510290612799999</v>
      </c>
      <c r="DQ18" s="33">
        <v>0</v>
      </c>
      <c r="DR18" s="33">
        <v>5.0148179659899998</v>
      </c>
      <c r="DS18" s="33">
        <v>1235.44980609</v>
      </c>
      <c r="DT18" s="33">
        <v>3.43745416925</v>
      </c>
      <c r="DU18" s="33">
        <v>550.476073993</v>
      </c>
      <c r="DV18" s="33">
        <v>12535.0055414</v>
      </c>
      <c r="DW18" s="33">
        <v>1126.64672236</v>
      </c>
      <c r="DX18" s="33">
        <f t="shared" si="0"/>
        <v>320.73057977907297</v>
      </c>
      <c r="DY18" s="33">
        <f t="shared" si="1"/>
        <v>304.67219704347298</v>
      </c>
    </row>
    <row r="19" spans="1:129" x14ac:dyDescent="0.25">
      <c r="A19" s="35">
        <v>22</v>
      </c>
      <c r="B19" t="s">
        <v>18</v>
      </c>
      <c r="C19" s="33">
        <v>27.345520106599999</v>
      </c>
      <c r="D19" s="33">
        <v>299.61477760499997</v>
      </c>
      <c r="E19" s="33">
        <v>265.545373068</v>
      </c>
      <c r="F19" s="33">
        <v>58.864513874799997</v>
      </c>
      <c r="G19" s="33">
        <v>25.941198929999999</v>
      </c>
      <c r="H19" s="33">
        <v>3.7432758110000002</v>
      </c>
      <c r="I19" s="33">
        <v>4.8288485489999999</v>
      </c>
      <c r="J19" s="33">
        <v>0.29944554229999998</v>
      </c>
      <c r="K19" s="33">
        <v>1540.3178660000001</v>
      </c>
      <c r="L19" s="33">
        <v>0</v>
      </c>
      <c r="M19" s="33">
        <v>81.379958959999996</v>
      </c>
      <c r="N19" s="33">
        <v>9.2610381410000002</v>
      </c>
      <c r="O19" s="33">
        <v>6.1119640349999997</v>
      </c>
      <c r="P19" s="33">
        <v>0</v>
      </c>
      <c r="Q19" s="33">
        <v>1082.383409</v>
      </c>
      <c r="R19" s="33">
        <v>65.984559649999994</v>
      </c>
      <c r="S19" s="33">
        <v>273.73142940000002</v>
      </c>
      <c r="T19" s="33">
        <v>19.253743660000001</v>
      </c>
      <c r="U19" s="33">
        <v>2.3815039040000001</v>
      </c>
      <c r="V19" s="33">
        <v>9.6794968699999995</v>
      </c>
      <c r="W19" s="33">
        <v>2.848447795E-2</v>
      </c>
      <c r="X19" s="33">
        <v>48.054317699999999</v>
      </c>
      <c r="Y19" s="33">
        <v>5.640423764E-2</v>
      </c>
      <c r="Z19" s="33">
        <v>0.82377588700000004</v>
      </c>
      <c r="AA19" s="33">
        <v>374.32758689999997</v>
      </c>
      <c r="AB19" s="33">
        <v>328.843624299</v>
      </c>
      <c r="AC19" s="33">
        <v>67.249199253200004</v>
      </c>
      <c r="AD19" s="33">
        <v>2104.6353020299998</v>
      </c>
      <c r="AE19" s="33">
        <v>94709.2550969</v>
      </c>
      <c r="AF19" s="33">
        <v>7.4928347501000001</v>
      </c>
      <c r="AG19" s="33">
        <v>532.33772501999999</v>
      </c>
      <c r="AH19" s="33">
        <v>0.58972969207000003</v>
      </c>
      <c r="AI19" s="33">
        <v>934.49278760000004</v>
      </c>
      <c r="AJ19" s="33">
        <v>1474.3232176700001</v>
      </c>
      <c r="AK19" s="33">
        <v>1129.52307017</v>
      </c>
      <c r="AL19" s="33">
        <v>275.70838202200002</v>
      </c>
      <c r="AM19" s="33">
        <v>1015.3540978</v>
      </c>
      <c r="AN19" s="33">
        <v>3.7791891739999999</v>
      </c>
      <c r="AO19" s="33">
        <v>171.43761773</v>
      </c>
      <c r="AP19" s="33">
        <v>0.53227613959999998</v>
      </c>
      <c r="AQ19" s="33">
        <v>1155.4717648000001</v>
      </c>
      <c r="AR19" s="33">
        <v>1330.6859858</v>
      </c>
      <c r="AS19" s="33">
        <v>150.856581081</v>
      </c>
      <c r="AT19" s="33">
        <v>9.4067387354100003</v>
      </c>
      <c r="AU19" s="33">
        <v>295.089096934</v>
      </c>
      <c r="AV19" s="33">
        <v>63.588451601300001</v>
      </c>
      <c r="AW19" s="33">
        <v>89258.805721099998</v>
      </c>
      <c r="AX19" s="33">
        <v>311.58124766100002</v>
      </c>
      <c r="AY19" s="33">
        <v>114.06813676900001</v>
      </c>
      <c r="AZ19" s="33">
        <v>60.818912567600002</v>
      </c>
      <c r="BA19" s="33">
        <v>20.169339733099999</v>
      </c>
      <c r="BB19" s="33">
        <v>0</v>
      </c>
      <c r="BC19" s="33">
        <v>7107.05300635</v>
      </c>
      <c r="BD19" s="33">
        <v>434.51443218499998</v>
      </c>
      <c r="BE19" s="33">
        <v>8030.5273105099996</v>
      </c>
      <c r="BF19" s="33">
        <v>33.514801292800001</v>
      </c>
      <c r="BG19" s="33">
        <v>8.1265510750499992</v>
      </c>
      <c r="BH19" s="33">
        <v>12.9755181326</v>
      </c>
      <c r="BI19" s="33">
        <v>0.10556365259100001</v>
      </c>
      <c r="BJ19" s="33">
        <v>54.203817670299998</v>
      </c>
      <c r="BK19" s="33">
        <v>0.70131316187699999</v>
      </c>
      <c r="BL19" s="33">
        <v>5.3666004240199996</v>
      </c>
      <c r="BM19" s="33">
        <v>8293.8225614099993</v>
      </c>
      <c r="BN19" s="33">
        <v>88.746931799999999</v>
      </c>
      <c r="BO19" s="33">
        <v>14.195419449999999</v>
      </c>
      <c r="BP19" s="33">
        <v>17.653507749999999</v>
      </c>
      <c r="BQ19" s="33">
        <v>3.361335044</v>
      </c>
      <c r="BR19" s="33">
        <v>3910.1786200000001</v>
      </c>
      <c r="BS19" s="33">
        <v>0</v>
      </c>
      <c r="BT19" s="33">
        <v>247.34278309999999</v>
      </c>
      <c r="BU19" s="33">
        <v>73.088967080000003</v>
      </c>
      <c r="BV19" s="33">
        <v>21.32616084</v>
      </c>
      <c r="BW19" s="33">
        <v>0</v>
      </c>
      <c r="BX19" s="33">
        <v>6923.5165319999996</v>
      </c>
      <c r="BY19" s="33">
        <v>2139.501162</v>
      </c>
      <c r="BZ19" s="33">
        <v>2304.2772679999998</v>
      </c>
      <c r="CA19" s="33">
        <v>28.161106409999999</v>
      </c>
      <c r="CB19" s="33">
        <v>3.5796832369999998</v>
      </c>
      <c r="CC19" s="33">
        <v>13.98651431</v>
      </c>
      <c r="CD19" s="33">
        <v>4.1663668080000001E-2</v>
      </c>
      <c r="CE19" s="33">
        <v>69.431894580000005</v>
      </c>
      <c r="CF19" s="33">
        <v>4.2255276110000004</v>
      </c>
      <c r="CG19" s="33">
        <v>2.9520131489999999</v>
      </c>
      <c r="CH19" s="33">
        <v>1734.437678</v>
      </c>
      <c r="CI19" s="33">
        <v>511.68013707799997</v>
      </c>
      <c r="CJ19" s="33">
        <v>442.79490244499999</v>
      </c>
      <c r="CK19" s="33">
        <v>143.16876404199999</v>
      </c>
      <c r="CL19" s="33">
        <v>224.91540322899999</v>
      </c>
      <c r="CM19" s="33">
        <v>15.028323256</v>
      </c>
      <c r="CN19" s="33">
        <v>0</v>
      </c>
      <c r="CO19" s="33">
        <v>48.730288928599997</v>
      </c>
      <c r="CP19" s="33">
        <v>0</v>
      </c>
      <c r="CQ19" s="33">
        <v>0</v>
      </c>
      <c r="CR19" s="33">
        <v>15112.9281978</v>
      </c>
      <c r="CS19" s="33">
        <v>2639.9932250000002</v>
      </c>
      <c r="CT19" s="33">
        <v>0</v>
      </c>
      <c r="CU19" s="33">
        <v>519.35920623899995</v>
      </c>
      <c r="CV19" s="33">
        <v>7.0004250536399998E-2</v>
      </c>
      <c r="CW19" s="33">
        <v>5537.5428613900003</v>
      </c>
      <c r="CX19" s="33">
        <v>0.42476491379800002</v>
      </c>
      <c r="CY19" s="33">
        <v>0.13972748807300001</v>
      </c>
      <c r="CZ19" s="33">
        <v>80.930492716100005</v>
      </c>
      <c r="DA19" s="33">
        <v>0.32402785995099997</v>
      </c>
      <c r="DB19" s="33">
        <v>2.7387110053599999E-2</v>
      </c>
      <c r="DC19" s="33">
        <v>14.087738502300001</v>
      </c>
      <c r="DD19" s="33">
        <v>36.641991151699997</v>
      </c>
      <c r="DE19" s="33">
        <v>2.5497705925800002E-2</v>
      </c>
      <c r="DF19" s="33">
        <v>1.91110200114E-3</v>
      </c>
      <c r="DG19" s="33">
        <v>5.9363568021899997</v>
      </c>
      <c r="DH19" s="33">
        <v>5.2450100126200001E-2</v>
      </c>
      <c r="DI19" s="33">
        <v>28.576709630900002</v>
      </c>
      <c r="DJ19" s="33">
        <v>0.82087073687599998</v>
      </c>
      <c r="DK19" s="33">
        <v>0.175712196343</v>
      </c>
      <c r="DL19" s="33">
        <v>171.688464713</v>
      </c>
      <c r="DM19" s="33">
        <v>0.23769824385999999</v>
      </c>
      <c r="DN19" s="33">
        <v>4.9832612778499996</v>
      </c>
      <c r="DO19" s="33">
        <v>4.5861368845900004E-3</v>
      </c>
      <c r="DP19" s="33">
        <v>9.1422705777500006</v>
      </c>
      <c r="DQ19" s="33">
        <v>0</v>
      </c>
      <c r="DR19" s="33">
        <v>5.5145019321099999</v>
      </c>
      <c r="DS19" s="33">
        <v>1319.11174076</v>
      </c>
      <c r="DT19" s="33">
        <v>3.6595256192900001</v>
      </c>
      <c r="DU19" s="33">
        <v>556.017751621</v>
      </c>
      <c r="DV19" s="33">
        <v>13207.575190400001</v>
      </c>
      <c r="DW19" s="33">
        <v>1174.5185900700001</v>
      </c>
      <c r="DX19" s="33">
        <f t="shared" si="0"/>
        <v>308.50766055729298</v>
      </c>
      <c r="DY19" s="33">
        <f t="shared" si="1"/>
        <v>294.41992205499298</v>
      </c>
    </row>
    <row r="20" spans="1:129" x14ac:dyDescent="0.25">
      <c r="A20" s="35">
        <v>23</v>
      </c>
      <c r="B20" t="s">
        <v>19</v>
      </c>
      <c r="C20" s="33">
        <v>5.7534354068100004</v>
      </c>
      <c r="D20" s="33">
        <v>80.444428771299997</v>
      </c>
      <c r="E20" s="33">
        <v>72.341154232799994</v>
      </c>
      <c r="F20" s="33">
        <v>12.5062946853</v>
      </c>
      <c r="G20" s="33">
        <v>2.5533811235999999</v>
      </c>
      <c r="H20" s="33">
        <v>0.36846446939999999</v>
      </c>
      <c r="I20" s="33">
        <v>0.4752885603</v>
      </c>
      <c r="J20" s="33">
        <v>2.9477261711E-2</v>
      </c>
      <c r="K20" s="33">
        <v>151.61529214999999</v>
      </c>
      <c r="L20" s="33">
        <v>0</v>
      </c>
      <c r="M20" s="33">
        <v>8.0099580679999995</v>
      </c>
      <c r="N20" s="33">
        <v>0.96973205409999996</v>
      </c>
      <c r="O20" s="33">
        <v>0.60159031399999996</v>
      </c>
      <c r="P20" s="33">
        <v>0</v>
      </c>
      <c r="Q20" s="33">
        <v>113.33777704000001</v>
      </c>
      <c r="R20" s="33">
        <v>6.9092417350000002</v>
      </c>
      <c r="S20" s="33">
        <v>26.944393718000001</v>
      </c>
      <c r="T20" s="33">
        <v>1.8951091066000001</v>
      </c>
      <c r="U20" s="33">
        <v>0.23441979681</v>
      </c>
      <c r="V20" s="33">
        <v>0.95274998609999995</v>
      </c>
      <c r="W20" s="33">
        <v>2.8039434181000001E-3</v>
      </c>
      <c r="X20" s="33">
        <v>4.7302991399999996</v>
      </c>
      <c r="Y20" s="33">
        <v>5.5519894580000001E-3</v>
      </c>
      <c r="Z20" s="33">
        <v>8.1082870500000001E-2</v>
      </c>
      <c r="AA20" s="33">
        <v>36.84644694</v>
      </c>
      <c r="AB20" s="33">
        <v>119.762146938</v>
      </c>
      <c r="AC20" s="33">
        <v>25.227425923999999</v>
      </c>
      <c r="AD20" s="33">
        <v>624.57042743700003</v>
      </c>
      <c r="AE20" s="33">
        <v>43601.368417099999</v>
      </c>
      <c r="AF20" s="33">
        <v>1.2537636987</v>
      </c>
      <c r="AG20" s="33">
        <v>78.627018800000002</v>
      </c>
      <c r="AH20" s="33">
        <v>8.7103795459999994E-2</v>
      </c>
      <c r="AI20" s="33">
        <v>137.879357</v>
      </c>
      <c r="AJ20" s="33">
        <v>217.75922589999999</v>
      </c>
      <c r="AK20" s="33">
        <v>331.326725006</v>
      </c>
      <c r="AL20" s="33">
        <v>93.163996215699996</v>
      </c>
      <c r="AM20" s="33">
        <v>255.38478090500001</v>
      </c>
      <c r="AN20" s="33">
        <v>1.2371961010000001</v>
      </c>
      <c r="AO20" s="33">
        <v>52.623092</v>
      </c>
      <c r="AP20" s="33">
        <v>0.16338359790000001</v>
      </c>
      <c r="AQ20" s="33">
        <v>354.59884499999998</v>
      </c>
      <c r="AR20" s="33">
        <v>408.45684299999999</v>
      </c>
      <c r="AS20" s="33">
        <v>61.051844914</v>
      </c>
      <c r="AT20" s="33">
        <v>3.9876449871999999</v>
      </c>
      <c r="AU20" s="33">
        <v>115.060005373</v>
      </c>
      <c r="AV20" s="33">
        <v>24.867109955299998</v>
      </c>
      <c r="AW20" s="33">
        <v>43064.874543400001</v>
      </c>
      <c r="AX20" s="33">
        <v>124.13646984</v>
      </c>
      <c r="AY20" s="33">
        <v>49.191822604000002</v>
      </c>
      <c r="AZ20" s="33">
        <v>20.6243802278</v>
      </c>
      <c r="BA20" s="33">
        <v>8.2648712569999994</v>
      </c>
      <c r="BB20" s="33">
        <v>0</v>
      </c>
      <c r="BC20" s="33">
        <v>2382.2742720199999</v>
      </c>
      <c r="BD20" s="33">
        <v>175.16058083300001</v>
      </c>
      <c r="BE20" s="33">
        <v>3154.7955725100001</v>
      </c>
      <c r="BF20" s="33">
        <v>25.317367407900001</v>
      </c>
      <c r="BG20" s="33">
        <v>6.4242194508299999</v>
      </c>
      <c r="BH20" s="33">
        <v>9.0420412033000002</v>
      </c>
      <c r="BI20" s="33">
        <v>3.2068116762900001E-2</v>
      </c>
      <c r="BJ20" s="33">
        <v>41.927785081000003</v>
      </c>
      <c r="BK20" s="33">
        <v>0.24500916387400001</v>
      </c>
      <c r="BL20" s="33">
        <v>2.4826121528999998</v>
      </c>
      <c r="BM20" s="33">
        <v>3246.48612099</v>
      </c>
      <c r="BN20" s="33">
        <v>8.7360197700000004</v>
      </c>
      <c r="BO20" s="33">
        <v>1.397290688</v>
      </c>
      <c r="BP20" s="33">
        <v>1.7377891257</v>
      </c>
      <c r="BQ20" s="33">
        <v>0.33091910070000002</v>
      </c>
      <c r="BR20" s="33">
        <v>384.896027</v>
      </c>
      <c r="BS20" s="33">
        <v>0</v>
      </c>
      <c r="BT20" s="33">
        <v>24.348304486</v>
      </c>
      <c r="BU20" s="33">
        <v>7.6535924809999996</v>
      </c>
      <c r="BV20" s="33">
        <v>2.0992612200999998</v>
      </c>
      <c r="BW20" s="33">
        <v>0</v>
      </c>
      <c r="BX20" s="33">
        <v>725.00689379999994</v>
      </c>
      <c r="BY20" s="33">
        <v>224.03081084999999</v>
      </c>
      <c r="BZ20" s="33">
        <v>226.82190524999999</v>
      </c>
      <c r="CA20" s="33">
        <v>2.7721178036</v>
      </c>
      <c r="CB20" s="33">
        <v>0.35240718539999999</v>
      </c>
      <c r="CC20" s="33">
        <v>1.3769289577999999</v>
      </c>
      <c r="CD20" s="33">
        <v>4.1018359780000003E-3</v>
      </c>
      <c r="CE20" s="33">
        <v>6.8353173260000002</v>
      </c>
      <c r="CF20" s="33">
        <v>0.41589689880000003</v>
      </c>
      <c r="CG20" s="33">
        <v>0.29055832040000001</v>
      </c>
      <c r="CH20" s="33">
        <v>170.73733601000001</v>
      </c>
      <c r="CI20" s="33">
        <v>98.862856396799998</v>
      </c>
      <c r="CJ20" s="33">
        <v>81.549267085500006</v>
      </c>
      <c r="CK20" s="33">
        <v>29.247665530599999</v>
      </c>
      <c r="CL20" s="33">
        <v>62.355268212799999</v>
      </c>
      <c r="CM20" s="33">
        <v>4.4684080353400004</v>
      </c>
      <c r="CN20" s="33">
        <v>0</v>
      </c>
      <c r="CO20" s="33">
        <v>11.2162218267</v>
      </c>
      <c r="CP20" s="33">
        <v>0</v>
      </c>
      <c r="CQ20" s="33">
        <v>0</v>
      </c>
      <c r="CR20" s="33">
        <v>3220.6097333100001</v>
      </c>
      <c r="CS20" s="33">
        <v>406.09951588799998</v>
      </c>
      <c r="CT20" s="33">
        <v>0</v>
      </c>
      <c r="CU20" s="33">
        <v>164.36750257200001</v>
      </c>
      <c r="CV20" s="33">
        <v>5.1285629992899998E-2</v>
      </c>
      <c r="CW20" s="33">
        <v>1669.63931493</v>
      </c>
      <c r="CX20" s="33">
        <v>0.12994627358300001</v>
      </c>
      <c r="CY20" s="33">
        <v>3.8331274180100003E-2</v>
      </c>
      <c r="CZ20" s="33">
        <v>29.984836628699998</v>
      </c>
      <c r="DA20" s="33">
        <v>0.155123701073</v>
      </c>
      <c r="DB20" s="33">
        <v>8.2354890830299999E-3</v>
      </c>
      <c r="DC20" s="33">
        <v>7.0110090595100001</v>
      </c>
      <c r="DD20" s="33">
        <v>11.371658377799999</v>
      </c>
      <c r="DE20" s="33">
        <v>1.85610433745E-2</v>
      </c>
      <c r="DF20" s="33">
        <v>1.4063898941999999E-3</v>
      </c>
      <c r="DG20" s="33">
        <v>3.0596414619300001</v>
      </c>
      <c r="DH20" s="33">
        <v>3.7906838216000001E-2</v>
      </c>
      <c r="DI20" s="33">
        <v>7.1098969077699996</v>
      </c>
      <c r="DJ20" s="33">
        <v>0.59026822307399995</v>
      </c>
      <c r="DK20" s="33">
        <v>3.89731831872E-2</v>
      </c>
      <c r="DL20" s="33">
        <v>53.492873633800002</v>
      </c>
      <c r="DM20" s="33">
        <v>0.16891846823600001</v>
      </c>
      <c r="DN20" s="33">
        <v>0.66648225374799996</v>
      </c>
      <c r="DO20" s="33">
        <v>2.1321633262900001E-3</v>
      </c>
      <c r="DP20" s="33">
        <v>2.85427633178</v>
      </c>
      <c r="DQ20" s="33">
        <v>0</v>
      </c>
      <c r="DR20" s="33">
        <v>0.73329757568800003</v>
      </c>
      <c r="DS20" s="33">
        <v>438.16266290499999</v>
      </c>
      <c r="DT20" s="33">
        <v>0.50984214281600004</v>
      </c>
      <c r="DU20" s="33">
        <v>179.25042717900001</v>
      </c>
      <c r="DV20" s="33">
        <v>4080.2466343900001</v>
      </c>
      <c r="DW20" s="33">
        <v>414.26596751900001</v>
      </c>
      <c r="DX20" s="33">
        <f t="shared" si="0"/>
        <v>102.5658331367452</v>
      </c>
      <c r="DY20" s="33">
        <f t="shared" si="1"/>
        <v>95.554824077235196</v>
      </c>
    </row>
    <row r="21" spans="1:129" x14ac:dyDescent="0.25">
      <c r="A21" s="35">
        <v>24</v>
      </c>
      <c r="B21" t="s">
        <v>20</v>
      </c>
      <c r="C21" s="33">
        <v>11.776989324600001</v>
      </c>
      <c r="D21" s="33">
        <v>193.72675165699999</v>
      </c>
      <c r="E21" s="33">
        <v>165.577674188</v>
      </c>
      <c r="F21" s="33">
        <v>27.838259760500002</v>
      </c>
      <c r="G21" s="33">
        <v>2.8234889860000001</v>
      </c>
      <c r="H21" s="33">
        <v>0.40743252520000001</v>
      </c>
      <c r="I21" s="33">
        <v>0.52558534509999999</v>
      </c>
      <c r="J21" s="33">
        <v>3.2594409269999999E-2</v>
      </c>
      <c r="K21" s="33">
        <v>167.65133069999999</v>
      </c>
      <c r="L21" s="33">
        <v>0</v>
      </c>
      <c r="M21" s="33">
        <v>8.8573205210000001</v>
      </c>
      <c r="N21" s="33">
        <v>1.0513021968</v>
      </c>
      <c r="O21" s="33">
        <v>0.66525995920000003</v>
      </c>
      <c r="P21" s="33">
        <v>0</v>
      </c>
      <c r="Q21" s="33">
        <v>122.87106944999999</v>
      </c>
      <c r="R21" s="33">
        <v>7.4905362960000001</v>
      </c>
      <c r="S21" s="33">
        <v>29.79414989</v>
      </c>
      <c r="T21" s="33">
        <v>2.095669945</v>
      </c>
      <c r="U21" s="33">
        <v>0.25921493020000003</v>
      </c>
      <c r="V21" s="33">
        <v>1.0535758198</v>
      </c>
      <c r="W21" s="33">
        <v>3.1003399269999999E-3</v>
      </c>
      <c r="X21" s="33">
        <v>5.2303306689999998</v>
      </c>
      <c r="Y21" s="33">
        <v>6.1394905849999999E-3</v>
      </c>
      <c r="Z21" s="33">
        <v>8.966201855E-2</v>
      </c>
      <c r="AA21" s="33">
        <v>40.743252519999999</v>
      </c>
      <c r="AB21" s="33">
        <v>316.36743580799998</v>
      </c>
      <c r="AC21" s="33">
        <v>63.768400162100001</v>
      </c>
      <c r="AD21" s="33">
        <v>1449.13237306</v>
      </c>
      <c r="AE21" s="33">
        <v>117682.624065</v>
      </c>
      <c r="AF21" s="33">
        <v>7.0491741709999998</v>
      </c>
      <c r="AG21" s="33">
        <v>441.1240459</v>
      </c>
      <c r="AH21" s="33">
        <v>0.48868196390000002</v>
      </c>
      <c r="AI21" s="33">
        <v>773.53490199999999</v>
      </c>
      <c r="AJ21" s="33">
        <v>1221.7037011</v>
      </c>
      <c r="AK21" s="33">
        <v>762.86575271200002</v>
      </c>
      <c r="AL21" s="33">
        <v>222.28511711100001</v>
      </c>
      <c r="AM21" s="33">
        <v>963.873703955</v>
      </c>
      <c r="AN21" s="33">
        <v>4.3017359409999996</v>
      </c>
      <c r="AO21" s="33">
        <v>186.158253</v>
      </c>
      <c r="AP21" s="33">
        <v>0.57797743989999995</v>
      </c>
      <c r="AQ21" s="33">
        <v>1254.4869189999999</v>
      </c>
      <c r="AR21" s="33">
        <v>1444.9454009999999</v>
      </c>
      <c r="AS21" s="33">
        <v>152.00591490599999</v>
      </c>
      <c r="AT21" s="33">
        <v>9.6671605572499999</v>
      </c>
      <c r="AU21" s="33">
        <v>302.367081439</v>
      </c>
      <c r="AV21" s="33">
        <v>63.357155139299998</v>
      </c>
      <c r="AW21" s="33">
        <v>117039.538917</v>
      </c>
      <c r="AX21" s="33">
        <v>336.59196790999999</v>
      </c>
      <c r="AY21" s="33">
        <v>114.197365139</v>
      </c>
      <c r="AZ21" s="33">
        <v>59.475163011200003</v>
      </c>
      <c r="BA21" s="33">
        <v>20.3221309475</v>
      </c>
      <c r="BB21" s="33">
        <v>0</v>
      </c>
      <c r="BC21" s="33">
        <v>6868.3736672599998</v>
      </c>
      <c r="BD21" s="33">
        <v>506.52342474800002</v>
      </c>
      <c r="BE21" s="33">
        <v>7730.7494465899999</v>
      </c>
      <c r="BF21" s="33">
        <v>54.787113494499998</v>
      </c>
      <c r="BG21" s="33">
        <v>13.6226498101</v>
      </c>
      <c r="BH21" s="33">
        <v>19.8638471356</v>
      </c>
      <c r="BI21" s="33">
        <v>0.106731857056</v>
      </c>
      <c r="BJ21" s="33">
        <v>88.332817614999996</v>
      </c>
      <c r="BK21" s="33">
        <v>0.78011284795799996</v>
      </c>
      <c r="BL21" s="33">
        <v>7.4068548246999999</v>
      </c>
      <c r="BM21" s="33">
        <v>7992.47599455</v>
      </c>
      <c r="BN21" s="33">
        <v>10.748448310000001</v>
      </c>
      <c r="BO21" s="33">
        <v>1.702363233</v>
      </c>
      <c r="BP21" s="33">
        <v>2.1242902689999998</v>
      </c>
      <c r="BQ21" s="33">
        <v>0.37871307279999999</v>
      </c>
      <c r="BR21" s="33">
        <v>475.33863550000001</v>
      </c>
      <c r="BS21" s="33">
        <v>0</v>
      </c>
      <c r="BT21" s="33">
        <v>30.333554790000001</v>
      </c>
      <c r="BU21" s="33">
        <v>9.2156804739999991</v>
      </c>
      <c r="BV21" s="33">
        <v>2.5770481099999998</v>
      </c>
      <c r="BW21" s="33">
        <v>0</v>
      </c>
      <c r="BX21" s="33">
        <v>860.99701449999998</v>
      </c>
      <c r="BY21" s="33">
        <v>281.75861939999999</v>
      </c>
      <c r="BZ21" s="33">
        <v>279.55289570000002</v>
      </c>
      <c r="CA21" s="33">
        <v>3.0937061369999999</v>
      </c>
      <c r="CB21" s="33">
        <v>0.39815375069999998</v>
      </c>
      <c r="CC21" s="33">
        <v>1.550211596</v>
      </c>
      <c r="CD21" s="33">
        <v>4.5771402409999998E-3</v>
      </c>
      <c r="CE21" s="33">
        <v>7.6959141290000002</v>
      </c>
      <c r="CF21" s="33">
        <v>0.54082499439999998</v>
      </c>
      <c r="CG21" s="33">
        <v>0.3497105264</v>
      </c>
      <c r="CH21" s="33">
        <v>204.5440845</v>
      </c>
      <c r="CI21" s="33">
        <v>194.261064941</v>
      </c>
      <c r="CJ21" s="33">
        <v>153.38809286599999</v>
      </c>
      <c r="CK21" s="33">
        <v>69.742070763800001</v>
      </c>
      <c r="CL21" s="33">
        <v>191.664136923</v>
      </c>
      <c r="CM21" s="33">
        <v>11.8682911556</v>
      </c>
      <c r="CN21" s="33">
        <v>0</v>
      </c>
      <c r="CO21" s="33">
        <v>24.630946880700002</v>
      </c>
      <c r="CP21" s="33">
        <v>0</v>
      </c>
      <c r="CQ21" s="33">
        <v>0</v>
      </c>
      <c r="CR21" s="33">
        <v>7852.2426560100002</v>
      </c>
      <c r="CS21" s="33">
        <v>795.77341786800002</v>
      </c>
      <c r="CT21" s="33">
        <v>0</v>
      </c>
      <c r="CU21" s="33">
        <v>394.22538755699998</v>
      </c>
      <c r="CV21" s="33">
        <v>0.111676305034</v>
      </c>
      <c r="CW21" s="33">
        <v>4544.1843242100003</v>
      </c>
      <c r="CX21" s="33">
        <v>0.25428865319100002</v>
      </c>
      <c r="CY21" s="33">
        <v>7.3555535759599999E-2</v>
      </c>
      <c r="CZ21" s="33">
        <v>59.976621282000004</v>
      </c>
      <c r="DA21" s="33">
        <v>0.32535595540899998</v>
      </c>
      <c r="DB21" s="33">
        <v>1.6072667239399999E-2</v>
      </c>
      <c r="DC21" s="33">
        <v>14.280006970000001</v>
      </c>
      <c r="DD21" s="33">
        <v>22.467728663199999</v>
      </c>
      <c r="DE21" s="33">
        <v>4.0483763444499998E-2</v>
      </c>
      <c r="DF21" s="33">
        <v>3.0589479825E-3</v>
      </c>
      <c r="DG21" s="33">
        <v>6.4711097510400002</v>
      </c>
      <c r="DH21" s="33">
        <v>8.2833428775899998E-2</v>
      </c>
      <c r="DI21" s="33">
        <v>13.422555643999999</v>
      </c>
      <c r="DJ21" s="33">
        <v>1.2915417230399999</v>
      </c>
      <c r="DK21" s="33">
        <v>0.114409142629</v>
      </c>
      <c r="DL21" s="33">
        <v>101.258697308</v>
      </c>
      <c r="DM21" s="33">
        <v>0.37074563451999998</v>
      </c>
      <c r="DN21" s="33">
        <v>1.3270705296300001</v>
      </c>
      <c r="DO21" s="33">
        <v>4.4372237146799998E-3</v>
      </c>
      <c r="DP21" s="33">
        <v>7.8462826696599999</v>
      </c>
      <c r="DQ21" s="33">
        <v>0</v>
      </c>
      <c r="DR21" s="33">
        <v>1.3784145641500001</v>
      </c>
      <c r="DS21" s="33">
        <v>1195.18991162</v>
      </c>
      <c r="DT21" s="33">
        <v>0.83234819073699995</v>
      </c>
      <c r="DU21" s="33">
        <v>454.16862458999998</v>
      </c>
      <c r="DV21" s="33">
        <v>10904.4023378</v>
      </c>
      <c r="DW21" s="33">
        <v>1059.94450362</v>
      </c>
      <c r="DX21" s="33">
        <f t="shared" si="0"/>
        <v>199.42453389545898</v>
      </c>
      <c r="DY21" s="33">
        <f t="shared" si="1"/>
        <v>185.14452692545899</v>
      </c>
    </row>
    <row r="22" spans="1:129" x14ac:dyDescent="0.25">
      <c r="A22" s="35">
        <v>25</v>
      </c>
      <c r="B22" t="s">
        <v>129</v>
      </c>
      <c r="C22" s="33">
        <v>12.951753857</v>
      </c>
      <c r="D22" s="33">
        <v>199.99328214900001</v>
      </c>
      <c r="E22" s="33">
        <v>175.826093077</v>
      </c>
      <c r="F22" s="33">
        <v>30.1275356628</v>
      </c>
      <c r="G22" s="33">
        <v>2.9585146980000001</v>
      </c>
      <c r="H22" s="33">
        <v>0.42687658899999997</v>
      </c>
      <c r="I22" s="33">
        <v>0.55067826799999997</v>
      </c>
      <c r="J22" s="33">
        <v>3.4152515100000003E-2</v>
      </c>
      <c r="K22" s="33">
        <v>175.66277679999999</v>
      </c>
      <c r="L22" s="33">
        <v>0</v>
      </c>
      <c r="M22" s="33">
        <v>9.2808346999999998</v>
      </c>
      <c r="N22" s="33">
        <v>1.11591682</v>
      </c>
      <c r="O22" s="33">
        <v>0.69702014499999998</v>
      </c>
      <c r="P22" s="33">
        <v>0</v>
      </c>
      <c r="Q22" s="33">
        <v>130.4235899</v>
      </c>
      <c r="R22" s="33">
        <v>7.9509253199999996</v>
      </c>
      <c r="S22" s="33">
        <v>31.217525890000001</v>
      </c>
      <c r="T22" s="33">
        <v>2.1958214489999999</v>
      </c>
      <c r="U22" s="33">
        <v>0.27160057970000001</v>
      </c>
      <c r="V22" s="33">
        <v>1.1039151119999999</v>
      </c>
      <c r="W22" s="33">
        <v>3.2485560459999999E-3</v>
      </c>
      <c r="X22" s="33">
        <v>5.4799009300000003</v>
      </c>
      <c r="Y22" s="33">
        <v>6.4325080699999997E-3</v>
      </c>
      <c r="Z22" s="33">
        <v>9.3944158700000002E-2</v>
      </c>
      <c r="AA22" s="33">
        <v>42.687657899999998</v>
      </c>
      <c r="AB22" s="33">
        <v>341.786707261</v>
      </c>
      <c r="AC22" s="33">
        <v>64.088126954900005</v>
      </c>
      <c r="AD22" s="33">
        <v>1506.13603233</v>
      </c>
      <c r="AE22" s="33">
        <v>146156.982728</v>
      </c>
      <c r="AF22" s="33">
        <v>5.0331983249999999</v>
      </c>
      <c r="AG22" s="33">
        <v>309.04160760000002</v>
      </c>
      <c r="AH22" s="33">
        <v>0.34235898409999999</v>
      </c>
      <c r="AI22" s="33">
        <v>541.82619720000002</v>
      </c>
      <c r="AJ22" s="33">
        <v>855.90131250000002</v>
      </c>
      <c r="AK22" s="33">
        <v>804.21860145100004</v>
      </c>
      <c r="AL22" s="33">
        <v>228.31506456299999</v>
      </c>
      <c r="AM22" s="33">
        <v>836.20817353500001</v>
      </c>
      <c r="AN22" s="33">
        <v>3.8303677939999998</v>
      </c>
      <c r="AO22" s="33">
        <v>163.6279648</v>
      </c>
      <c r="AP22" s="33">
        <v>0.50803277000000002</v>
      </c>
      <c r="AQ22" s="33">
        <v>1102.6165169999999</v>
      </c>
      <c r="AR22" s="33">
        <v>1270.0767370000001</v>
      </c>
      <c r="AS22" s="33">
        <v>158.006630927</v>
      </c>
      <c r="AT22" s="33">
        <v>10.155356987299999</v>
      </c>
      <c r="AU22" s="33">
        <v>329.42323884000001</v>
      </c>
      <c r="AV22" s="33">
        <v>63.504098397500002</v>
      </c>
      <c r="AW22" s="33">
        <v>145326.66097699999</v>
      </c>
      <c r="AX22" s="33">
        <v>363.53804969999999</v>
      </c>
      <c r="AY22" s="33">
        <v>119.60390999099999</v>
      </c>
      <c r="AZ22" s="33">
        <v>60.044553725</v>
      </c>
      <c r="BA22" s="33">
        <v>21.421727122099998</v>
      </c>
      <c r="BB22" s="33">
        <v>0</v>
      </c>
      <c r="BC22" s="33">
        <v>6871.1335308099997</v>
      </c>
      <c r="BD22" s="33">
        <v>574.42482988799998</v>
      </c>
      <c r="BE22" s="33">
        <v>7898.05906134</v>
      </c>
      <c r="BF22" s="33">
        <v>66.153096824000002</v>
      </c>
      <c r="BG22" s="33">
        <v>16.568497884999999</v>
      </c>
      <c r="BH22" s="33">
        <v>23.524139956300001</v>
      </c>
      <c r="BI22" s="33">
        <v>9.82009886986E-2</v>
      </c>
      <c r="BJ22" s="33">
        <v>107.568785996</v>
      </c>
      <c r="BK22" s="33">
        <v>0.91717865434400003</v>
      </c>
      <c r="BL22" s="33">
        <v>8.8810897733999994</v>
      </c>
      <c r="BM22" s="33">
        <v>8146.0366998199997</v>
      </c>
      <c r="BN22" s="33">
        <v>14.860425619999999</v>
      </c>
      <c r="BO22" s="33">
        <v>2.3695511009999999</v>
      </c>
      <c r="BP22" s="33">
        <v>2.9499812369999998</v>
      </c>
      <c r="BQ22" s="33">
        <v>0.55021693400000005</v>
      </c>
      <c r="BR22" s="33">
        <v>654.59095100000002</v>
      </c>
      <c r="BS22" s="33">
        <v>0</v>
      </c>
      <c r="BT22" s="33">
        <v>41.586981209999998</v>
      </c>
      <c r="BU22" s="33">
        <v>12.9092725</v>
      </c>
      <c r="BV22" s="33">
        <v>3.5692970160000002</v>
      </c>
      <c r="BW22" s="33">
        <v>0</v>
      </c>
      <c r="BX22" s="33">
        <v>1211.3924010000001</v>
      </c>
      <c r="BY22" s="33">
        <v>389.33789619999999</v>
      </c>
      <c r="BZ22" s="33">
        <v>385.57410249999998</v>
      </c>
      <c r="CA22" s="33">
        <v>4.5441038279999999</v>
      </c>
      <c r="CB22" s="33">
        <v>0.57889175000000004</v>
      </c>
      <c r="CC22" s="33">
        <v>2.2579204700000002</v>
      </c>
      <c r="CD22" s="33">
        <v>6.7234121400000001E-3</v>
      </c>
      <c r="CE22" s="33">
        <v>11.209066959999999</v>
      </c>
      <c r="CF22" s="33">
        <v>0.71545412399999997</v>
      </c>
      <c r="CG22" s="33">
        <v>0.49065210469999998</v>
      </c>
      <c r="CH22" s="33">
        <v>287.97105140000002</v>
      </c>
      <c r="CI22" s="33">
        <v>213.20862696099999</v>
      </c>
      <c r="CJ22" s="33">
        <v>170.469920019</v>
      </c>
      <c r="CK22" s="33">
        <v>74.069845838000006</v>
      </c>
      <c r="CL22" s="33">
        <v>173.35103029199999</v>
      </c>
      <c r="CM22" s="33">
        <v>11.532173606800001</v>
      </c>
      <c r="CN22" s="33">
        <v>0</v>
      </c>
      <c r="CO22" s="33">
        <v>26.538405456100001</v>
      </c>
      <c r="CP22" s="33">
        <v>0</v>
      </c>
      <c r="CQ22" s="33">
        <v>0</v>
      </c>
      <c r="CR22" s="33">
        <v>8212.9456113600008</v>
      </c>
      <c r="CS22" s="33">
        <v>971.71445640499996</v>
      </c>
      <c r="CT22" s="33">
        <v>0</v>
      </c>
      <c r="CU22" s="33">
        <v>404.96388972</v>
      </c>
      <c r="CV22" s="33">
        <v>0.13297936662099999</v>
      </c>
      <c r="CW22" s="33">
        <v>4390.2889244199996</v>
      </c>
      <c r="CX22" s="33">
        <v>0.30529088710000002</v>
      </c>
      <c r="CY22" s="33">
        <v>8.8353294119900005E-2</v>
      </c>
      <c r="CZ22" s="33">
        <v>72.893770986500002</v>
      </c>
      <c r="DA22" s="33">
        <v>0.38824551885000003</v>
      </c>
      <c r="DB22" s="33">
        <v>1.92957008072E-2</v>
      </c>
      <c r="DC22" s="33">
        <v>17.4190117564</v>
      </c>
      <c r="DD22" s="33">
        <v>26.8860295978</v>
      </c>
      <c r="DE22" s="33">
        <v>4.8163229827399998E-2</v>
      </c>
      <c r="DF22" s="33">
        <v>3.6447463497300001E-3</v>
      </c>
      <c r="DG22" s="33">
        <v>7.7166387431999999</v>
      </c>
      <c r="DH22" s="33">
        <v>9.84465443642E-2</v>
      </c>
      <c r="DI22" s="33">
        <v>16.106204659199999</v>
      </c>
      <c r="DJ22" s="33">
        <v>1.5338833302999999</v>
      </c>
      <c r="DK22" s="33">
        <v>0.108172773756</v>
      </c>
      <c r="DL22" s="33">
        <v>124.256903892</v>
      </c>
      <c r="DM22" s="33">
        <v>0.439574539928</v>
      </c>
      <c r="DN22" s="33">
        <v>1.63905380655</v>
      </c>
      <c r="DO22" s="33">
        <v>5.3065355354999996E-3</v>
      </c>
      <c r="DP22" s="33">
        <v>9.4656473041000009</v>
      </c>
      <c r="DQ22" s="33">
        <v>0</v>
      </c>
      <c r="DR22" s="33">
        <v>1.6589581464300001</v>
      </c>
      <c r="DS22" s="33">
        <v>1149.90531738</v>
      </c>
      <c r="DT22" s="33">
        <v>1.1108641617699999</v>
      </c>
      <c r="DU22" s="33">
        <v>481.56389295000002</v>
      </c>
      <c r="DV22" s="33">
        <v>10602.660374200001</v>
      </c>
      <c r="DW22" s="33">
        <v>1051.04430288</v>
      </c>
      <c r="DX22" s="33">
        <f t="shared" si="0"/>
        <v>243.20294281300602</v>
      </c>
      <c r="DY22" s="33">
        <f t="shared" si="1"/>
        <v>225.78393105660601</v>
      </c>
    </row>
    <row r="23" spans="1:129" x14ac:dyDescent="0.25">
      <c r="A23" s="35">
        <v>26</v>
      </c>
      <c r="B23" t="s">
        <v>22</v>
      </c>
      <c r="C23" s="33">
        <v>31.069045744299999</v>
      </c>
      <c r="D23" s="33">
        <v>551.06388997500005</v>
      </c>
      <c r="E23" s="33">
        <v>493.68765835699998</v>
      </c>
      <c r="F23" s="33">
        <v>70.141725262899996</v>
      </c>
      <c r="G23" s="33">
        <v>7.3394416908000002</v>
      </c>
      <c r="H23" s="33">
        <v>1.0590955757</v>
      </c>
      <c r="I23" s="33">
        <v>1.3662494624999999</v>
      </c>
      <c r="J23" s="33">
        <v>8.4724496120000006E-2</v>
      </c>
      <c r="K23" s="33">
        <v>435.81265157000001</v>
      </c>
      <c r="L23" s="33">
        <v>0</v>
      </c>
      <c r="M23" s="33">
        <v>23.025335763000001</v>
      </c>
      <c r="N23" s="33">
        <v>2.7762164296999998</v>
      </c>
      <c r="O23" s="33">
        <v>1.7292250558</v>
      </c>
      <c r="P23" s="33">
        <v>0</v>
      </c>
      <c r="Q23" s="33">
        <v>324.47197563999998</v>
      </c>
      <c r="R23" s="33">
        <v>19.780822058999998</v>
      </c>
      <c r="S23" s="33">
        <v>77.450654757999999</v>
      </c>
      <c r="T23" s="33">
        <v>5.4477509538</v>
      </c>
      <c r="U23" s="33">
        <v>0.67378786386</v>
      </c>
      <c r="V23" s="33">
        <v>2.7387826631999999</v>
      </c>
      <c r="W23" s="33">
        <v>8.0593440489999998E-3</v>
      </c>
      <c r="X23" s="33">
        <v>13.596333859</v>
      </c>
      <c r="Y23" s="33">
        <v>1.5958484028E-2</v>
      </c>
      <c r="Z23" s="33">
        <v>0.23306131586000001</v>
      </c>
      <c r="AA23" s="33">
        <v>105.90956077</v>
      </c>
      <c r="AB23" s="33">
        <v>922.12688788499997</v>
      </c>
      <c r="AC23" s="33">
        <v>146.911149032</v>
      </c>
      <c r="AD23" s="33">
        <v>4291.0035865399996</v>
      </c>
      <c r="AE23" s="33">
        <v>314153.42673299997</v>
      </c>
      <c r="AF23" s="33">
        <v>10.376914425600001</v>
      </c>
      <c r="AG23" s="33">
        <v>714.31105581999998</v>
      </c>
      <c r="AH23" s="33">
        <v>0.75242014046000005</v>
      </c>
      <c r="AI23" s="33">
        <v>1156.34851506</v>
      </c>
      <c r="AJ23" s="33">
        <v>1881.0396023799999</v>
      </c>
      <c r="AK23" s="33">
        <v>2254.3345634500001</v>
      </c>
      <c r="AL23" s="33">
        <v>663.71517110699995</v>
      </c>
      <c r="AM23" s="33">
        <v>2177.3555041999998</v>
      </c>
      <c r="AN23" s="33">
        <v>8.2166488944000005</v>
      </c>
      <c r="AO23" s="33">
        <v>416.93598846999998</v>
      </c>
      <c r="AP23" s="33">
        <v>1.2308493021</v>
      </c>
      <c r="AQ23" s="33">
        <v>2651.9655876000002</v>
      </c>
      <c r="AR23" s="33">
        <v>3077.1210750999999</v>
      </c>
      <c r="AS23" s="33">
        <v>460.70281653199999</v>
      </c>
      <c r="AT23" s="33">
        <v>25.996713307699999</v>
      </c>
      <c r="AU23" s="33">
        <v>897.14087121399996</v>
      </c>
      <c r="AV23" s="33">
        <v>146.00414847900001</v>
      </c>
      <c r="AW23" s="33">
        <v>312579.86074600002</v>
      </c>
      <c r="AX23" s="33">
        <v>1046.1109423800001</v>
      </c>
      <c r="AY23" s="33">
        <v>309.85316732199999</v>
      </c>
      <c r="AZ23" s="33">
        <v>144.81718808799999</v>
      </c>
      <c r="BA23" s="33">
        <v>57.572088406200002</v>
      </c>
      <c r="BB23" s="33">
        <v>0</v>
      </c>
      <c r="BC23" s="33">
        <v>16937.5063228</v>
      </c>
      <c r="BD23" s="33">
        <v>1019.79049302</v>
      </c>
      <c r="BE23" s="33">
        <v>22731.5180162</v>
      </c>
      <c r="BF23" s="33">
        <v>167.526292517</v>
      </c>
      <c r="BG23" s="33">
        <v>42.491707695099997</v>
      </c>
      <c r="BH23" s="33">
        <v>59.511808926999997</v>
      </c>
      <c r="BI23" s="33">
        <v>0.22252446981999999</v>
      </c>
      <c r="BJ23" s="33">
        <v>274.31690527500001</v>
      </c>
      <c r="BK23" s="33">
        <v>1.0797720983900001</v>
      </c>
      <c r="BL23" s="33">
        <v>15.9230849359</v>
      </c>
      <c r="BM23" s="33">
        <v>23736.513932000002</v>
      </c>
      <c r="BN23" s="33">
        <v>25.648148517999999</v>
      </c>
      <c r="BO23" s="33">
        <v>4.0133077760000004</v>
      </c>
      <c r="BP23" s="33">
        <v>5.0291209235999998</v>
      </c>
      <c r="BQ23" s="33">
        <v>0.82186089600000001</v>
      </c>
      <c r="BR23" s="33">
        <v>1137.8124177</v>
      </c>
      <c r="BS23" s="33">
        <v>0</v>
      </c>
      <c r="BT23" s="33">
        <v>73.462833810000006</v>
      </c>
      <c r="BU23" s="33">
        <v>22.276856674000001</v>
      </c>
      <c r="BV23" s="33">
        <v>6.1331535494000002</v>
      </c>
      <c r="BW23" s="33">
        <v>0</v>
      </c>
      <c r="BX23" s="33">
        <v>2067.3925174999999</v>
      </c>
      <c r="BY23" s="33">
        <v>694.89886320000005</v>
      </c>
      <c r="BZ23" s="33">
        <v>667.52859920000003</v>
      </c>
      <c r="CA23" s="33">
        <v>6.3320009390000003</v>
      </c>
      <c r="CB23" s="33">
        <v>0.83521151699999996</v>
      </c>
      <c r="CC23" s="33">
        <v>3.2393874930000002</v>
      </c>
      <c r="CD23" s="33">
        <v>9.3675262349999996E-3</v>
      </c>
      <c r="CE23" s="33">
        <v>16.082796772999998</v>
      </c>
      <c r="CF23" s="33">
        <v>1.364690886</v>
      </c>
      <c r="CG23" s="33">
        <v>0.80444610439999997</v>
      </c>
      <c r="CH23" s="33">
        <v>472.17914123999998</v>
      </c>
      <c r="CI23" s="33">
        <v>523.73091707100002</v>
      </c>
      <c r="CJ23" s="33">
        <v>406.34229738099998</v>
      </c>
      <c r="CK23" s="33">
        <v>169.869684517</v>
      </c>
      <c r="CL23" s="33">
        <v>450.99769747200003</v>
      </c>
      <c r="CM23" s="33">
        <v>43.121312914599997</v>
      </c>
      <c r="CN23" s="33">
        <v>0</v>
      </c>
      <c r="CO23" s="33">
        <v>67.417934625399994</v>
      </c>
      <c r="CP23" s="33">
        <v>0</v>
      </c>
      <c r="CQ23" s="33">
        <v>0</v>
      </c>
      <c r="CR23" s="33">
        <v>19329.3691889</v>
      </c>
      <c r="CS23" s="33">
        <v>1734.4681499000001</v>
      </c>
      <c r="CT23" s="33">
        <v>0</v>
      </c>
      <c r="CU23" s="33">
        <v>1111.6369007400001</v>
      </c>
      <c r="CV23" s="33">
        <v>0.340664681227</v>
      </c>
      <c r="CW23" s="33">
        <v>11787.610993800001</v>
      </c>
      <c r="CX23" s="33">
        <v>0.74564955329399996</v>
      </c>
      <c r="CY23" s="33">
        <v>0.213074135438</v>
      </c>
      <c r="CZ23" s="33">
        <v>179.30633689000001</v>
      </c>
      <c r="DA23" s="33">
        <v>0.97701531239700001</v>
      </c>
      <c r="DB23" s="33">
        <v>4.7033493822700001E-2</v>
      </c>
      <c r="DC23" s="33">
        <v>44.000609411500001</v>
      </c>
      <c r="DD23" s="33">
        <v>65.4895465325</v>
      </c>
      <c r="DE23" s="33">
        <v>0.123207024459</v>
      </c>
      <c r="DF23" s="33">
        <v>9.3464668816599997E-3</v>
      </c>
      <c r="DG23" s="33">
        <v>19.486456921399999</v>
      </c>
      <c r="DH23" s="33">
        <v>0.25142620026500001</v>
      </c>
      <c r="DI23" s="33">
        <v>38.251045814400001</v>
      </c>
      <c r="DJ23" s="33">
        <v>3.9129306583700001</v>
      </c>
      <c r="DK23" s="33">
        <v>0.23995209914099999</v>
      </c>
      <c r="DL23" s="33">
        <v>303.99663053</v>
      </c>
      <c r="DM23" s="33">
        <v>1.1183148244800001</v>
      </c>
      <c r="DN23" s="33">
        <v>2.46042149147</v>
      </c>
      <c r="DO23" s="33">
        <v>1.33679083004E-2</v>
      </c>
      <c r="DP23" s="33">
        <v>16.960601404799998</v>
      </c>
      <c r="DQ23" s="33">
        <v>0</v>
      </c>
      <c r="DR23" s="33">
        <v>2.6956428630999998</v>
      </c>
      <c r="DS23" s="33">
        <v>3147.4116171000001</v>
      </c>
      <c r="DT23" s="33">
        <v>1.71890957134</v>
      </c>
      <c r="DU23" s="33">
        <v>1278.6000752299999</v>
      </c>
      <c r="DV23" s="33">
        <v>29272.719991000002</v>
      </c>
      <c r="DW23" s="33">
        <v>2929.4383641499999</v>
      </c>
      <c r="DX23" s="33">
        <f t="shared" si="0"/>
        <v>595.49349695461103</v>
      </c>
      <c r="DY23" s="33">
        <f t="shared" si="1"/>
        <v>551.49288754311101</v>
      </c>
    </row>
    <row r="24" spans="1:129" x14ac:dyDescent="0.25">
      <c r="A24" s="35">
        <v>27</v>
      </c>
      <c r="B24" t="s">
        <v>23</v>
      </c>
      <c r="C24" s="33">
        <v>21.836578864300002</v>
      </c>
      <c r="D24" s="33">
        <v>369.66408298499999</v>
      </c>
      <c r="E24" s="33">
        <v>334.96762597499998</v>
      </c>
      <c r="F24" s="33">
        <v>46.854928655199998</v>
      </c>
      <c r="G24" s="33">
        <v>8.5850913900000005</v>
      </c>
      <c r="H24" s="33">
        <v>1.238787232</v>
      </c>
      <c r="I24" s="33">
        <v>1.598084085</v>
      </c>
      <c r="J24" s="33">
        <v>9.91028038E-2</v>
      </c>
      <c r="K24" s="33">
        <v>509.76308299999999</v>
      </c>
      <c r="L24" s="33">
        <v>0</v>
      </c>
      <c r="M24" s="33">
        <v>26.93177377</v>
      </c>
      <c r="N24" s="33">
        <v>3.2844433400000002</v>
      </c>
      <c r="O24" s="33">
        <v>2.022759819</v>
      </c>
      <c r="P24" s="33">
        <v>0</v>
      </c>
      <c r="Q24" s="33">
        <v>383.86551589999999</v>
      </c>
      <c r="R24" s="33">
        <v>23.401416739999998</v>
      </c>
      <c r="S24" s="33">
        <v>90.589831599999997</v>
      </c>
      <c r="T24" s="33">
        <v>6.3721429299999999</v>
      </c>
      <c r="U24" s="33">
        <v>0.78816049099999996</v>
      </c>
      <c r="V24" s="33">
        <v>3.2034191070000002</v>
      </c>
      <c r="W24" s="33">
        <v>9.4269006300000003E-3</v>
      </c>
      <c r="X24" s="33">
        <v>15.90291858</v>
      </c>
      <c r="Y24" s="33">
        <v>1.8666086179999999E-2</v>
      </c>
      <c r="Z24" s="33">
        <v>0.2726068666</v>
      </c>
      <c r="AA24" s="33">
        <v>123.8787813</v>
      </c>
      <c r="AB24" s="33">
        <v>558.54633681400003</v>
      </c>
      <c r="AC24" s="33">
        <v>94.441463468400002</v>
      </c>
      <c r="AD24" s="33">
        <v>2680.2208034499999</v>
      </c>
      <c r="AE24" s="33">
        <v>193476.199131</v>
      </c>
      <c r="AF24" s="33">
        <v>7.9344078971199998</v>
      </c>
      <c r="AG24" s="33">
        <v>460.92838146399998</v>
      </c>
      <c r="AH24" s="33">
        <v>0.467065725145</v>
      </c>
      <c r="AI24" s="33">
        <v>698.79396402999998</v>
      </c>
      <c r="AJ24" s="33">
        <v>1167.6582839499999</v>
      </c>
      <c r="AK24" s="33">
        <v>1461.2990461700001</v>
      </c>
      <c r="AL24" s="33">
        <v>413.376856745</v>
      </c>
      <c r="AM24" s="33">
        <v>1401.51698541</v>
      </c>
      <c r="AN24" s="33">
        <v>6.0990905350000002</v>
      </c>
      <c r="AO24" s="33">
        <v>277.15676919999999</v>
      </c>
      <c r="AP24" s="33">
        <v>0.78711136500000001</v>
      </c>
      <c r="AQ24" s="33">
        <v>1684.511673</v>
      </c>
      <c r="AR24" s="33">
        <v>1967.7703339</v>
      </c>
      <c r="AS24" s="33">
        <v>306.68776624600002</v>
      </c>
      <c r="AT24" s="33">
        <v>17.4252094878</v>
      </c>
      <c r="AU24" s="33">
        <v>538.98345389999997</v>
      </c>
      <c r="AV24" s="33">
        <v>93.5591646293</v>
      </c>
      <c r="AW24" s="33">
        <v>192110.901205</v>
      </c>
      <c r="AX24" s="33">
        <v>663.43024426199997</v>
      </c>
      <c r="AY24" s="33">
        <v>210.25917682299999</v>
      </c>
      <c r="AZ24" s="33">
        <v>80.130878244599998</v>
      </c>
      <c r="BA24" s="33">
        <v>36.661425148500001</v>
      </c>
      <c r="BB24" s="33">
        <v>0</v>
      </c>
      <c r="BC24" s="33">
        <v>9278.7589774499993</v>
      </c>
      <c r="BD24" s="33">
        <v>657.44253195900001</v>
      </c>
      <c r="BE24" s="33">
        <v>13923.5289094</v>
      </c>
      <c r="BF24" s="33">
        <v>144.01572300000001</v>
      </c>
      <c r="BG24" s="33">
        <v>35.840849306300001</v>
      </c>
      <c r="BH24" s="33">
        <v>48.790542434300001</v>
      </c>
      <c r="BI24" s="33">
        <v>0.13805055433399999</v>
      </c>
      <c r="BJ24" s="33">
        <v>229.66507392099999</v>
      </c>
      <c r="BK24" s="33">
        <v>0.911039445763</v>
      </c>
      <c r="BL24" s="33">
        <v>9.5087155395200007</v>
      </c>
      <c r="BM24" s="33">
        <v>14585.8312326</v>
      </c>
      <c r="BN24" s="33">
        <v>19.694789069999999</v>
      </c>
      <c r="BO24" s="33">
        <v>3.172539193</v>
      </c>
      <c r="BP24" s="33">
        <v>3.9358656619999999</v>
      </c>
      <c r="BQ24" s="33">
        <v>0.783399175</v>
      </c>
      <c r="BR24" s="33">
        <v>855.63258699999994</v>
      </c>
      <c r="BS24" s="33">
        <v>0</v>
      </c>
      <c r="BT24" s="33">
        <v>54.394577599999998</v>
      </c>
      <c r="BU24" s="33">
        <v>17.124963350000002</v>
      </c>
      <c r="BV24" s="33">
        <v>4.7418535400000001</v>
      </c>
      <c r="BW24" s="33">
        <v>0</v>
      </c>
      <c r="BX24" s="33">
        <v>1638.024085</v>
      </c>
      <c r="BY24" s="33">
        <v>485.46916599999997</v>
      </c>
      <c r="BZ24" s="33">
        <v>510.03098799999998</v>
      </c>
      <c r="CA24" s="33">
        <v>6.6155007399999999</v>
      </c>
      <c r="CB24" s="33">
        <v>0.83079552400000001</v>
      </c>
      <c r="CC24" s="33">
        <v>3.247761981</v>
      </c>
      <c r="CD24" s="33">
        <v>9.7869401000000005E-3</v>
      </c>
      <c r="CE24" s="33">
        <v>16.121736469999998</v>
      </c>
      <c r="CF24" s="33">
        <v>0.89163328799999997</v>
      </c>
      <c r="CG24" s="33">
        <v>0.66143494300000005</v>
      </c>
      <c r="CH24" s="33">
        <v>392.18406820000001</v>
      </c>
      <c r="CI24" s="33">
        <v>372.00720351299998</v>
      </c>
      <c r="CJ24" s="33">
        <v>291.58557750799997</v>
      </c>
      <c r="CK24" s="33">
        <v>100.54001725000001</v>
      </c>
      <c r="CL24" s="33">
        <v>274.38804643899999</v>
      </c>
      <c r="CM24" s="33">
        <v>32.221627867599999</v>
      </c>
      <c r="CN24" s="33">
        <v>0</v>
      </c>
      <c r="CO24" s="33">
        <v>44.6801758967</v>
      </c>
      <c r="CP24" s="33">
        <v>0</v>
      </c>
      <c r="CQ24" s="33">
        <v>0</v>
      </c>
      <c r="CR24" s="33">
        <v>11300.648128299999</v>
      </c>
      <c r="CS24" s="33">
        <v>1166.3139480699999</v>
      </c>
      <c r="CT24" s="33">
        <v>0</v>
      </c>
      <c r="CU24" s="33">
        <v>683.42034701900002</v>
      </c>
      <c r="CV24" s="33">
        <v>0.279398430255</v>
      </c>
      <c r="CW24" s="33">
        <v>7304.7143557899999</v>
      </c>
      <c r="CX24" s="33">
        <v>0.63075685659900005</v>
      </c>
      <c r="CY24" s="33">
        <v>0.181383961334</v>
      </c>
      <c r="CZ24" s="33">
        <v>157.00347585099999</v>
      </c>
      <c r="DA24" s="33">
        <v>0.80960807752800001</v>
      </c>
      <c r="DB24" s="33">
        <v>3.9820497965100003E-2</v>
      </c>
      <c r="DC24" s="33">
        <v>37.459621002299997</v>
      </c>
      <c r="DD24" s="33">
        <v>55.241915321699999</v>
      </c>
      <c r="DE24" s="33">
        <v>0.10100083204099999</v>
      </c>
      <c r="DF24" s="33">
        <v>7.6681183845199999E-3</v>
      </c>
      <c r="DG24" s="33">
        <v>16.1095870973</v>
      </c>
      <c r="DH24" s="33">
        <v>0.205998297962</v>
      </c>
      <c r="DI24" s="33">
        <v>32.745803260400002</v>
      </c>
      <c r="DJ24" s="33">
        <v>3.2047057615900001</v>
      </c>
      <c r="DK24" s="33">
        <v>0.15726417936000001</v>
      </c>
      <c r="DL24" s="33">
        <v>261.69060590399999</v>
      </c>
      <c r="DM24" s="33">
        <v>0.91507355964100001</v>
      </c>
      <c r="DN24" s="33">
        <v>1.8213317790000001</v>
      </c>
      <c r="DO24" s="33">
        <v>1.1102048464E-2</v>
      </c>
      <c r="DP24" s="33">
        <v>10.442709965600001</v>
      </c>
      <c r="DQ24" s="33">
        <v>0</v>
      </c>
      <c r="DR24" s="33">
        <v>2.18654917875</v>
      </c>
      <c r="DS24" s="33">
        <v>1910.67976591</v>
      </c>
      <c r="DT24" s="33">
        <v>1.5090596457300001</v>
      </c>
      <c r="DU24" s="33">
        <v>783.33303628399995</v>
      </c>
      <c r="DV24" s="33">
        <v>18237.276990099999</v>
      </c>
      <c r="DW24" s="33">
        <v>1756.86442837</v>
      </c>
      <c r="DX24" s="33">
        <f t="shared" si="0"/>
        <v>513.37421403736005</v>
      </c>
      <c r="DY24" s="33">
        <f t="shared" si="1"/>
        <v>475.91459303506008</v>
      </c>
    </row>
    <row r="25" spans="1:129" x14ac:dyDescent="0.25">
      <c r="A25" s="35">
        <v>28</v>
      </c>
      <c r="B25" t="s">
        <v>24</v>
      </c>
      <c r="C25" s="33">
        <v>14.7366605983</v>
      </c>
      <c r="D25" s="33">
        <v>156.47810276000001</v>
      </c>
      <c r="E25" s="33">
        <v>140.293448875</v>
      </c>
      <c r="F25" s="33">
        <v>31.333040675399999</v>
      </c>
      <c r="G25" s="33">
        <v>14.24013105</v>
      </c>
      <c r="H25" s="33">
        <v>2.0548091429999999</v>
      </c>
      <c r="I25" s="33">
        <v>2.65070761</v>
      </c>
      <c r="J25" s="33">
        <v>0.16438706659999999</v>
      </c>
      <c r="K25" s="33">
        <v>845.53458899999998</v>
      </c>
      <c r="L25" s="33">
        <v>0</v>
      </c>
      <c r="M25" s="33">
        <v>44.672704330000002</v>
      </c>
      <c r="N25" s="33">
        <v>5.0790810730000002</v>
      </c>
      <c r="O25" s="33">
        <v>3.3549850939999999</v>
      </c>
      <c r="P25" s="33">
        <v>0</v>
      </c>
      <c r="Q25" s="33">
        <v>593.61075700000004</v>
      </c>
      <c r="R25" s="33">
        <v>36.188464590000002</v>
      </c>
      <c r="S25" s="33">
        <v>150.26307610000001</v>
      </c>
      <c r="T25" s="33">
        <v>10.56920021</v>
      </c>
      <c r="U25" s="33">
        <v>1.3073077070000001</v>
      </c>
      <c r="V25" s="33">
        <v>5.3136220070000002</v>
      </c>
      <c r="W25" s="33">
        <v>1.563607396E-2</v>
      </c>
      <c r="X25" s="33">
        <v>26.378610389999999</v>
      </c>
      <c r="Y25" s="33">
        <v>3.096232963E-2</v>
      </c>
      <c r="Z25" s="33">
        <v>0.4521821311</v>
      </c>
      <c r="AA25" s="33">
        <v>205.48091429999999</v>
      </c>
      <c r="AB25" s="33">
        <v>166.652107199</v>
      </c>
      <c r="AC25" s="33">
        <v>34.1973069529</v>
      </c>
      <c r="AD25" s="33">
        <v>1093.71543959</v>
      </c>
      <c r="AE25" s="33">
        <v>51430.582778900003</v>
      </c>
      <c r="AF25" s="33">
        <v>3.1041141774800001</v>
      </c>
      <c r="AG25" s="33">
        <v>229.07738757600001</v>
      </c>
      <c r="AH25" s="33">
        <v>0.25377498586899999</v>
      </c>
      <c r="AI25" s="33">
        <v>402.25568444499999</v>
      </c>
      <c r="AJ25" s="33">
        <v>634.43523553</v>
      </c>
      <c r="AK25" s="33">
        <v>591.11582000199996</v>
      </c>
      <c r="AL25" s="33">
        <v>141.57010970100001</v>
      </c>
      <c r="AM25" s="33">
        <v>471.38362286199998</v>
      </c>
      <c r="AN25" s="33">
        <v>1.7774094919000001</v>
      </c>
      <c r="AO25" s="33">
        <v>83.073133799999994</v>
      </c>
      <c r="AP25" s="33">
        <v>0.2579229032</v>
      </c>
      <c r="AQ25" s="33">
        <v>559.95588880000003</v>
      </c>
      <c r="AR25" s="33">
        <v>644.80753919999995</v>
      </c>
      <c r="AS25" s="33">
        <v>77.335430001899994</v>
      </c>
      <c r="AT25" s="33">
        <v>4.8891370868099999</v>
      </c>
      <c r="AU25" s="33">
        <v>149.42948401800001</v>
      </c>
      <c r="AV25" s="33">
        <v>32.1875463139</v>
      </c>
      <c r="AW25" s="33">
        <v>48438.5411246</v>
      </c>
      <c r="AX25" s="33">
        <v>159.23383124899999</v>
      </c>
      <c r="AY25" s="33">
        <v>59.137178302599999</v>
      </c>
      <c r="AZ25" s="33">
        <v>30.183824175800002</v>
      </c>
      <c r="BA25" s="33">
        <v>10.3565671735</v>
      </c>
      <c r="BB25" s="33">
        <v>0</v>
      </c>
      <c r="BC25" s="33">
        <v>3519.3043293800001</v>
      </c>
      <c r="BD25" s="33">
        <v>223.48816477099999</v>
      </c>
      <c r="BE25" s="33">
        <v>4065.6426972099998</v>
      </c>
      <c r="BF25" s="33">
        <v>18.200883104199999</v>
      </c>
      <c r="BG25" s="33">
        <v>4.4289693371499999</v>
      </c>
      <c r="BH25" s="33">
        <v>6.9105159589199996</v>
      </c>
      <c r="BI25" s="33">
        <v>5.0742436230500003E-2</v>
      </c>
      <c r="BJ25" s="33">
        <v>29.419201416500002</v>
      </c>
      <c r="BK25" s="33">
        <v>0.37753974267099999</v>
      </c>
      <c r="BL25" s="33">
        <v>2.8281859705199999</v>
      </c>
      <c r="BM25" s="33">
        <v>4197.0464801400003</v>
      </c>
      <c r="BN25" s="33">
        <v>48.72003583</v>
      </c>
      <c r="BO25" s="33">
        <v>7.7927555100000001</v>
      </c>
      <c r="BP25" s="33">
        <v>9.6912974100000007</v>
      </c>
      <c r="BQ25" s="33">
        <v>1.845353464</v>
      </c>
      <c r="BR25" s="33">
        <v>2146.495508</v>
      </c>
      <c r="BS25" s="33">
        <v>0</v>
      </c>
      <c r="BT25" s="33">
        <v>135.7852178</v>
      </c>
      <c r="BU25" s="33">
        <v>40.085522529999999</v>
      </c>
      <c r="BV25" s="33">
        <v>11.70712689</v>
      </c>
      <c r="BW25" s="33">
        <v>0</v>
      </c>
      <c r="BX25" s="33">
        <v>3797.2330299999999</v>
      </c>
      <c r="BY25" s="33">
        <v>1173.3816870000001</v>
      </c>
      <c r="BZ25" s="33">
        <v>1264.947197</v>
      </c>
      <c r="CA25" s="33">
        <v>15.46009845</v>
      </c>
      <c r="CB25" s="33">
        <v>1.965185814</v>
      </c>
      <c r="CC25" s="33">
        <v>7.6787839199999999</v>
      </c>
      <c r="CD25" s="33">
        <v>2.2872223850000001E-2</v>
      </c>
      <c r="CE25" s="33">
        <v>38.117343519999999</v>
      </c>
      <c r="CF25" s="33">
        <v>2.3195692430000001</v>
      </c>
      <c r="CG25" s="33">
        <v>1.620492681</v>
      </c>
      <c r="CH25" s="33">
        <v>952.13830399999995</v>
      </c>
      <c r="CI25" s="33">
        <v>275.71127484099998</v>
      </c>
      <c r="CJ25" s="33">
        <v>239.59053737400001</v>
      </c>
      <c r="CK25" s="33">
        <v>75.348357450999998</v>
      </c>
      <c r="CL25" s="33">
        <v>108.562516284</v>
      </c>
      <c r="CM25" s="33">
        <v>7.5256689202300002</v>
      </c>
      <c r="CN25" s="33">
        <v>0</v>
      </c>
      <c r="CO25" s="33">
        <v>25.930866407900002</v>
      </c>
      <c r="CP25" s="33">
        <v>0</v>
      </c>
      <c r="CQ25" s="33">
        <v>0</v>
      </c>
      <c r="CR25" s="33">
        <v>7910.14064917</v>
      </c>
      <c r="CS25" s="33">
        <v>1433.05393594</v>
      </c>
      <c r="CT25" s="33">
        <v>0</v>
      </c>
      <c r="CU25" s="33">
        <v>267.55202554800002</v>
      </c>
      <c r="CV25" s="33">
        <v>3.7495286059000002E-2</v>
      </c>
      <c r="CW25" s="33">
        <v>2778.1909034800001</v>
      </c>
      <c r="CX25" s="33">
        <v>0.23118983891700001</v>
      </c>
      <c r="CY25" s="33">
        <v>7.6086411904800005E-2</v>
      </c>
      <c r="CZ25" s="33">
        <v>44.230299673399998</v>
      </c>
      <c r="DA25" s="33">
        <v>0.175081458197</v>
      </c>
      <c r="DB25" s="33">
        <v>1.49064321511E-2</v>
      </c>
      <c r="DC25" s="33">
        <v>7.7014397250800002</v>
      </c>
      <c r="DD25" s="33">
        <v>19.9025545579</v>
      </c>
      <c r="DE25" s="33">
        <v>1.3638492667999999E-2</v>
      </c>
      <c r="DF25" s="33">
        <v>1.0245919338800001E-3</v>
      </c>
      <c r="DG25" s="33">
        <v>3.2026873681299999</v>
      </c>
      <c r="DH25" s="33">
        <v>2.8012494625400002E-2</v>
      </c>
      <c r="DI25" s="33">
        <v>15.555496467699999</v>
      </c>
      <c r="DJ25" s="33">
        <v>0.43794453382300003</v>
      </c>
      <c r="DK25" s="33">
        <v>8.9251438394000002E-2</v>
      </c>
      <c r="DL25" s="33">
        <v>93.914258861500002</v>
      </c>
      <c r="DM25" s="33">
        <v>0.12650348211000001</v>
      </c>
      <c r="DN25" s="33">
        <v>2.7280583795600002</v>
      </c>
      <c r="DO25" s="33">
        <v>2.4841175785199998E-3</v>
      </c>
      <c r="DP25" s="33">
        <v>4.9008452197399999</v>
      </c>
      <c r="DQ25" s="33">
        <v>0</v>
      </c>
      <c r="DR25" s="33">
        <v>3.0037303529499999</v>
      </c>
      <c r="DS25" s="33">
        <v>655.82732817999999</v>
      </c>
      <c r="DT25" s="33">
        <v>2.0262846354800002</v>
      </c>
      <c r="DU25" s="33">
        <v>285.55393107999998</v>
      </c>
      <c r="DV25" s="33">
        <v>6633.9026805499998</v>
      </c>
      <c r="DW25" s="33">
        <v>591.43844873499995</v>
      </c>
      <c r="DX25" s="33">
        <f t="shared" si="0"/>
        <v>168.56586263583401</v>
      </c>
      <c r="DY25" s="33">
        <f t="shared" si="1"/>
        <v>160.864422910754</v>
      </c>
    </row>
    <row r="26" spans="1:129" x14ac:dyDescent="0.25">
      <c r="A26" s="35">
        <v>29</v>
      </c>
      <c r="B26" t="s">
        <v>25</v>
      </c>
      <c r="C26" s="33">
        <v>108.564223493</v>
      </c>
      <c r="D26" s="33">
        <v>941.50317781199999</v>
      </c>
      <c r="E26" s="33">
        <v>880.41812758599997</v>
      </c>
      <c r="F26" s="33">
        <v>225.77589518299999</v>
      </c>
      <c r="G26" s="33">
        <v>157.63802552499999</v>
      </c>
      <c r="H26" s="33">
        <v>22.746990753599999</v>
      </c>
      <c r="I26" s="33">
        <v>29.342925799100001</v>
      </c>
      <c r="J26" s="33">
        <v>1.8196960094800001</v>
      </c>
      <c r="K26" s="33">
        <v>9360.2704523100001</v>
      </c>
      <c r="L26" s="33">
        <v>0</v>
      </c>
      <c r="M26" s="33">
        <v>494.51992500799997</v>
      </c>
      <c r="N26" s="33">
        <v>58.294807389799999</v>
      </c>
      <c r="O26" s="33">
        <v>37.142878579399998</v>
      </c>
      <c r="P26" s="33">
        <v>0</v>
      </c>
      <c r="Q26" s="33">
        <v>6813.2143724500002</v>
      </c>
      <c r="R26" s="33">
        <v>415.35076716499998</v>
      </c>
      <c r="S26" s="33">
        <v>1663.4162988099999</v>
      </c>
      <c r="T26" s="33">
        <v>117.003445384</v>
      </c>
      <c r="U26" s="33">
        <v>14.471771304800001</v>
      </c>
      <c r="V26" s="33">
        <v>58.822913805299997</v>
      </c>
      <c r="W26" s="33">
        <v>0.17309719834699999</v>
      </c>
      <c r="X26" s="33">
        <v>292.01820728899997</v>
      </c>
      <c r="Y26" s="33">
        <v>0.34274842949899997</v>
      </c>
      <c r="Z26" s="33">
        <v>5.0057236120599997</v>
      </c>
      <c r="AA26" s="33">
        <v>2274.7253863599999</v>
      </c>
      <c r="AB26" s="33">
        <v>705.72584908099998</v>
      </c>
      <c r="AC26" s="33">
        <v>112.29409277000001</v>
      </c>
      <c r="AD26" s="33">
        <v>6076.1999655099999</v>
      </c>
      <c r="AE26" s="33">
        <v>209128.30194400001</v>
      </c>
      <c r="AF26" s="33">
        <v>9.2835693483000004</v>
      </c>
      <c r="AG26" s="33">
        <v>593.01609317999998</v>
      </c>
      <c r="AH26" s="33">
        <v>0.62945879736999999</v>
      </c>
      <c r="AI26" s="33">
        <v>971.35420131000001</v>
      </c>
      <c r="AJ26" s="33">
        <v>1573.6539776300001</v>
      </c>
      <c r="AK26" s="33">
        <v>3472.2675482499999</v>
      </c>
      <c r="AL26" s="33">
        <v>674.93472616600002</v>
      </c>
      <c r="AM26" s="33">
        <v>1480.9463583500001</v>
      </c>
      <c r="AN26" s="33">
        <v>6.0665529689</v>
      </c>
      <c r="AO26" s="33">
        <v>263.79088351000001</v>
      </c>
      <c r="AP26" s="33">
        <v>0.78488617729999999</v>
      </c>
      <c r="AQ26" s="33">
        <v>1692.3572557</v>
      </c>
      <c r="AR26" s="33">
        <v>1962.2138226</v>
      </c>
      <c r="AS26" s="33">
        <v>271.83690455999999</v>
      </c>
      <c r="AT26" s="33">
        <v>15.0371557491</v>
      </c>
      <c r="AU26" s="33">
        <v>572.43449364200001</v>
      </c>
      <c r="AV26" s="33">
        <v>95.665614219600002</v>
      </c>
      <c r="AW26" s="33">
        <v>179700.07143899999</v>
      </c>
      <c r="AX26" s="33">
        <v>624.13929602999997</v>
      </c>
      <c r="AY26" s="33">
        <v>205.23767483399999</v>
      </c>
      <c r="AZ26" s="33">
        <v>97.388223730600004</v>
      </c>
      <c r="BA26" s="33">
        <v>37.080005844699997</v>
      </c>
      <c r="BB26" s="33">
        <v>0</v>
      </c>
      <c r="BC26" s="33">
        <v>11374.676524300001</v>
      </c>
      <c r="BD26" s="33">
        <v>701.48809123599995</v>
      </c>
      <c r="BE26" s="33">
        <v>14516.3508229</v>
      </c>
      <c r="BF26" s="33">
        <v>73.9928609137</v>
      </c>
      <c r="BG26" s="33">
        <v>18.365301412499999</v>
      </c>
      <c r="BH26" s="33">
        <v>26.998522859000001</v>
      </c>
      <c r="BI26" s="33">
        <v>0.13326076021</v>
      </c>
      <c r="BJ26" s="33">
        <v>121.753541304</v>
      </c>
      <c r="BK26" s="33">
        <v>0.91610300788300003</v>
      </c>
      <c r="BL26" s="33">
        <v>8.9178681509800004</v>
      </c>
      <c r="BM26" s="33">
        <v>15102.861821099999</v>
      </c>
      <c r="BN26" s="33">
        <v>450.95072185499998</v>
      </c>
      <c r="BO26" s="33">
        <v>70.782361666100002</v>
      </c>
      <c r="BP26" s="33">
        <v>88.602760951700006</v>
      </c>
      <c r="BQ26" s="33">
        <v>14.8087643902</v>
      </c>
      <c r="BR26" s="33">
        <v>20067.983234399999</v>
      </c>
      <c r="BS26" s="33">
        <v>0</v>
      </c>
      <c r="BT26" s="33">
        <v>1287.0100005300001</v>
      </c>
      <c r="BU26" s="33">
        <v>384.71103186800002</v>
      </c>
      <c r="BV26" s="33">
        <v>107.864644402</v>
      </c>
      <c r="BW26" s="33">
        <v>0</v>
      </c>
      <c r="BX26" s="33">
        <v>35439.353830599997</v>
      </c>
      <c r="BY26" s="33">
        <v>12264.7395782</v>
      </c>
      <c r="BZ26" s="33">
        <v>11761.3532388</v>
      </c>
      <c r="CA26" s="33">
        <v>116.161309543</v>
      </c>
      <c r="CB26" s="33">
        <v>15.240502809000001</v>
      </c>
      <c r="CC26" s="33">
        <v>59.165468104200002</v>
      </c>
      <c r="CD26" s="33">
        <v>0.17185571959400001</v>
      </c>
      <c r="CE26" s="33">
        <v>293.75599718199999</v>
      </c>
      <c r="CF26" s="33">
        <v>23.950514480300001</v>
      </c>
      <c r="CG26" s="33">
        <v>14.371661548600001</v>
      </c>
      <c r="CH26" s="33">
        <v>8371.9528986400001</v>
      </c>
      <c r="CI26" s="33">
        <v>2222.0011851600002</v>
      </c>
      <c r="CJ26" s="33">
        <v>1986.7688053100001</v>
      </c>
      <c r="CK26" s="33">
        <v>540.39189179899995</v>
      </c>
      <c r="CL26" s="33">
        <v>408.13120352099997</v>
      </c>
      <c r="CM26" s="33">
        <v>40.669869137699997</v>
      </c>
      <c r="CN26" s="33">
        <v>0</v>
      </c>
      <c r="CO26" s="33">
        <v>183.49911089299999</v>
      </c>
      <c r="CP26" s="33">
        <v>0</v>
      </c>
      <c r="CQ26" s="33">
        <v>0</v>
      </c>
      <c r="CR26" s="33">
        <v>53627.048452000003</v>
      </c>
      <c r="CS26" s="33">
        <v>13381.528646799999</v>
      </c>
      <c r="CT26" s="33">
        <v>0</v>
      </c>
      <c r="CU26" s="33">
        <v>1354.5657018300001</v>
      </c>
      <c r="CV26" s="33">
        <v>0.149258592587</v>
      </c>
      <c r="CW26" s="33">
        <v>12497.072229400001</v>
      </c>
      <c r="CX26" s="33">
        <v>1.7026948739300001</v>
      </c>
      <c r="CY26" s="33">
        <v>0.57783424973300002</v>
      </c>
      <c r="CZ26" s="33">
        <v>307.15678194100002</v>
      </c>
      <c r="DA26" s="33">
        <v>1.0481395876099999</v>
      </c>
      <c r="DB26" s="33">
        <v>0.110326296568</v>
      </c>
      <c r="DC26" s="33">
        <v>48.077421403700001</v>
      </c>
      <c r="DD26" s="33">
        <v>144.98567009800001</v>
      </c>
      <c r="DE26" s="33">
        <v>5.4229840343599997E-2</v>
      </c>
      <c r="DF26" s="33">
        <v>4.0818779246000001E-3</v>
      </c>
      <c r="DG26" s="33">
        <v>18.230088612100001</v>
      </c>
      <c r="DH26" s="33">
        <v>0.11124244358</v>
      </c>
      <c r="DI26" s="33">
        <v>120.743956752</v>
      </c>
      <c r="DJ26" s="33">
        <v>1.7376040453199999</v>
      </c>
      <c r="DK26" s="33">
        <v>0.47821160090499998</v>
      </c>
      <c r="DL26" s="33">
        <v>707.52158650900003</v>
      </c>
      <c r="DM26" s="33">
        <v>0.50088096770400004</v>
      </c>
      <c r="DN26" s="33">
        <v>25.208037407399999</v>
      </c>
      <c r="DO26" s="33">
        <v>1.52651795322E-2</v>
      </c>
      <c r="DP26" s="33">
        <v>28.295305854399999</v>
      </c>
      <c r="DQ26" s="33">
        <v>0</v>
      </c>
      <c r="DR26" s="33">
        <v>26.104824195100001</v>
      </c>
      <c r="DS26" s="33">
        <v>2491.6963355500002</v>
      </c>
      <c r="DT26" s="33">
        <v>18.3717298567</v>
      </c>
      <c r="DU26" s="33">
        <v>1427.0900030600001</v>
      </c>
      <c r="DV26" s="33">
        <v>29285.337892</v>
      </c>
      <c r="DW26" s="33">
        <v>2301.1791097999999</v>
      </c>
      <c r="DX26" s="33">
        <f t="shared" si="0"/>
        <v>1233.4277089600052</v>
      </c>
      <c r="DY26" s="33">
        <f t="shared" si="1"/>
        <v>1185.3502875563051</v>
      </c>
    </row>
    <row r="27" spans="1:129" x14ac:dyDescent="0.25">
      <c r="A27" s="35">
        <v>30</v>
      </c>
      <c r="B27" t="s">
        <v>26</v>
      </c>
      <c r="C27" s="33">
        <v>5.5124168320300004</v>
      </c>
      <c r="D27" s="33">
        <v>82.008814889899995</v>
      </c>
      <c r="E27" s="33">
        <v>74.181133272500006</v>
      </c>
      <c r="F27" s="33">
        <v>12.911836282199999</v>
      </c>
      <c r="G27" s="33">
        <v>2.0679735309999998</v>
      </c>
      <c r="H27" s="33">
        <v>0.29841207819999999</v>
      </c>
      <c r="I27" s="33">
        <v>0.3849521031</v>
      </c>
      <c r="J27" s="33">
        <v>2.3873048519999999E-2</v>
      </c>
      <c r="K27" s="33">
        <v>122.7934731</v>
      </c>
      <c r="L27" s="33">
        <v>0</v>
      </c>
      <c r="M27" s="33">
        <v>6.4876191499999996</v>
      </c>
      <c r="N27" s="33">
        <v>0.81270009300000001</v>
      </c>
      <c r="O27" s="33">
        <v>0.48724003630000001</v>
      </c>
      <c r="P27" s="33">
        <v>0</v>
      </c>
      <c r="Q27" s="33">
        <v>94.984515500000001</v>
      </c>
      <c r="R27" s="33">
        <v>5.7904786499999998</v>
      </c>
      <c r="S27" s="33">
        <v>21.822821780000002</v>
      </c>
      <c r="T27" s="33">
        <v>1.5348723980000001</v>
      </c>
      <c r="U27" s="33">
        <v>0.18985735240000001</v>
      </c>
      <c r="V27" s="33">
        <v>0.77165067600000004</v>
      </c>
      <c r="W27" s="33">
        <v>2.2708745609999999E-3</v>
      </c>
      <c r="X27" s="33">
        <v>3.8308275040000002</v>
      </c>
      <c r="Y27" s="33">
        <v>4.4963868659999998E-3</v>
      </c>
      <c r="Z27" s="33">
        <v>6.5670382299999996E-2</v>
      </c>
      <c r="AA27" s="33">
        <v>29.841206320000001</v>
      </c>
      <c r="AB27" s="33">
        <v>143.364513733</v>
      </c>
      <c r="AC27" s="33">
        <v>21.370962136300001</v>
      </c>
      <c r="AD27" s="33">
        <v>659.014161715</v>
      </c>
      <c r="AE27" s="33">
        <v>50298.604220300003</v>
      </c>
      <c r="AF27" s="33">
        <v>0.94682387518</v>
      </c>
      <c r="AG27" s="33">
        <v>66.871720619000001</v>
      </c>
      <c r="AH27" s="33">
        <v>7.3504457416999999E-2</v>
      </c>
      <c r="AI27" s="33">
        <v>115.94226198</v>
      </c>
      <c r="AJ27" s="33">
        <v>183.76123508000001</v>
      </c>
      <c r="AK27" s="33">
        <v>354.146824224</v>
      </c>
      <c r="AL27" s="33">
        <v>99.685387417100003</v>
      </c>
      <c r="AM27" s="33">
        <v>255.44058886100001</v>
      </c>
      <c r="AN27" s="33">
        <v>0.99899246200000003</v>
      </c>
      <c r="AO27" s="33">
        <v>47.911182199999999</v>
      </c>
      <c r="AP27" s="33">
        <v>0.14759442882000001</v>
      </c>
      <c r="AQ27" s="33">
        <v>320.07907549999999</v>
      </c>
      <c r="AR27" s="33">
        <v>368.98760090000002</v>
      </c>
      <c r="AS27" s="33">
        <v>65.0388657739</v>
      </c>
      <c r="AT27" s="33">
        <v>4.0824759376799999</v>
      </c>
      <c r="AU27" s="33">
        <v>139.631322326</v>
      </c>
      <c r="AV27" s="33">
        <v>21.079108571599999</v>
      </c>
      <c r="AW27" s="33">
        <v>49864.134273199998</v>
      </c>
      <c r="AX27" s="33">
        <v>140.65926134</v>
      </c>
      <c r="AY27" s="33">
        <v>53.224365994800003</v>
      </c>
      <c r="AZ27" s="33">
        <v>22.695232749100001</v>
      </c>
      <c r="BA27" s="33">
        <v>9.2358235885699997</v>
      </c>
      <c r="BB27" s="33">
        <v>0</v>
      </c>
      <c r="BC27" s="33">
        <v>2601.6738981600001</v>
      </c>
      <c r="BD27" s="33">
        <v>212.54880234199999</v>
      </c>
      <c r="BE27" s="33">
        <v>3422.0175784100002</v>
      </c>
      <c r="BF27" s="33">
        <v>26.290647965800002</v>
      </c>
      <c r="BG27" s="33">
        <v>6.6605623211499996</v>
      </c>
      <c r="BH27" s="33">
        <v>9.3348184769000007</v>
      </c>
      <c r="BI27" s="33">
        <v>2.8535540306400001E-2</v>
      </c>
      <c r="BJ27" s="33">
        <v>43.831035499599999</v>
      </c>
      <c r="BK27" s="33">
        <v>0.30858223798099998</v>
      </c>
      <c r="BL27" s="33">
        <v>2.4668543818700002</v>
      </c>
      <c r="BM27" s="33">
        <v>3525.4006426300002</v>
      </c>
      <c r="BN27" s="33">
        <v>7.0741809900000003</v>
      </c>
      <c r="BO27" s="33">
        <v>1.131531799</v>
      </c>
      <c r="BP27" s="33">
        <v>1.407153495</v>
      </c>
      <c r="BQ27" s="33">
        <v>0.26791106770000001</v>
      </c>
      <c r="BR27" s="33">
        <v>311.68955540000002</v>
      </c>
      <c r="BS27" s="33">
        <v>0</v>
      </c>
      <c r="BT27" s="33">
        <v>19.717839210000001</v>
      </c>
      <c r="BU27" s="33">
        <v>6.41315977</v>
      </c>
      <c r="BV27" s="33">
        <v>1.700095763</v>
      </c>
      <c r="BW27" s="33">
        <v>0</v>
      </c>
      <c r="BX27" s="33">
        <v>607.48933299999999</v>
      </c>
      <c r="BY27" s="33">
        <v>187.7452787</v>
      </c>
      <c r="BZ27" s="33">
        <v>183.6844227</v>
      </c>
      <c r="CA27" s="33">
        <v>2.2445194210000001</v>
      </c>
      <c r="CB27" s="33">
        <v>0.2852987662</v>
      </c>
      <c r="CC27" s="33">
        <v>1.114714741</v>
      </c>
      <c r="CD27" s="33">
        <v>3.320519225E-3</v>
      </c>
      <c r="CE27" s="33">
        <v>5.5333891499999996</v>
      </c>
      <c r="CF27" s="33">
        <v>0.33685265219999999</v>
      </c>
      <c r="CG27" s="33">
        <v>0.23530453130000001</v>
      </c>
      <c r="CH27" s="33">
        <v>138.24961590000001</v>
      </c>
      <c r="CI27" s="33">
        <v>97.764853217300001</v>
      </c>
      <c r="CJ27" s="33">
        <v>79.428700219099994</v>
      </c>
      <c r="CK27" s="33">
        <v>29.9211894508</v>
      </c>
      <c r="CL27" s="33">
        <v>63.090185107000003</v>
      </c>
      <c r="CM27" s="33">
        <v>4.9509161548599998</v>
      </c>
      <c r="CN27" s="33">
        <v>0</v>
      </c>
      <c r="CO27" s="33">
        <v>11.643990802899999</v>
      </c>
      <c r="CP27" s="33">
        <v>0</v>
      </c>
      <c r="CQ27" s="33">
        <v>0</v>
      </c>
      <c r="CR27" s="33">
        <v>3304.1434220400001</v>
      </c>
      <c r="CS27" s="33">
        <v>406.08423095400002</v>
      </c>
      <c r="CT27" s="33">
        <v>0</v>
      </c>
      <c r="CU27" s="33">
        <v>174.48007307200001</v>
      </c>
      <c r="CV27" s="33">
        <v>5.2590741317999998E-2</v>
      </c>
      <c r="CW27" s="33">
        <v>1721.4382923999999</v>
      </c>
      <c r="CX27" s="33">
        <v>0.127814231837</v>
      </c>
      <c r="CY27" s="33">
        <v>3.7419864166600002E-2</v>
      </c>
      <c r="CZ27" s="33">
        <v>30.069908720099999</v>
      </c>
      <c r="DA27" s="33">
        <v>0.15669562152300001</v>
      </c>
      <c r="DB27" s="33">
        <v>8.0918624497799997E-3</v>
      </c>
      <c r="DC27" s="33">
        <v>7.1357230321499996</v>
      </c>
      <c r="DD27" s="33">
        <v>11.221187454800001</v>
      </c>
      <c r="DE27" s="33">
        <v>1.9043406326599999E-2</v>
      </c>
      <c r="DF27" s="33">
        <v>1.4416533065199999E-3</v>
      </c>
      <c r="DG27" s="33">
        <v>3.1008220238600002</v>
      </c>
      <c r="DH27" s="33">
        <v>3.8915245656900001E-2</v>
      </c>
      <c r="DI27" s="33">
        <v>6.8963166429299996</v>
      </c>
      <c r="DJ27" s="33">
        <v>0.60622694533900001</v>
      </c>
      <c r="DK27" s="33">
        <v>3.4126931845999998E-2</v>
      </c>
      <c r="DL27" s="33">
        <v>53.195252641300002</v>
      </c>
      <c r="DM27" s="33">
        <v>0.173657656169</v>
      </c>
      <c r="DN27" s="33">
        <v>0.64993347436100002</v>
      </c>
      <c r="DO27" s="33">
        <v>2.1477653444900002E-3</v>
      </c>
      <c r="DP27" s="33">
        <v>2.76781953847</v>
      </c>
      <c r="DQ27" s="33">
        <v>0</v>
      </c>
      <c r="DR27" s="33">
        <v>0.70927688537400002</v>
      </c>
      <c r="DS27" s="33">
        <v>452.47228032999999</v>
      </c>
      <c r="DT27" s="33">
        <v>0.51179585057999999</v>
      </c>
      <c r="DU27" s="33">
        <v>202.588571135</v>
      </c>
      <c r="DV27" s="33">
        <v>4246.1980686099996</v>
      </c>
      <c r="DW27" s="33">
        <v>434.64715300400002</v>
      </c>
      <c r="DX27" s="33">
        <f t="shared" si="0"/>
        <v>102.30613225455701</v>
      </c>
      <c r="DY27" s="33">
        <f t="shared" si="1"/>
        <v>95.170409222407017</v>
      </c>
    </row>
    <row r="28" spans="1:129" x14ac:dyDescent="0.25">
      <c r="A28" s="35">
        <v>31</v>
      </c>
      <c r="B28" t="s">
        <v>27</v>
      </c>
      <c r="C28" s="33">
        <v>5.9450460219499996</v>
      </c>
      <c r="D28" s="33">
        <v>98.635910766899997</v>
      </c>
      <c r="E28" s="33">
        <v>88.096295979399997</v>
      </c>
      <c r="F28" s="33">
        <v>14.3469133194</v>
      </c>
      <c r="G28" s="33">
        <v>1.0528274339999999</v>
      </c>
      <c r="H28" s="33">
        <v>0.15191866209999999</v>
      </c>
      <c r="I28" s="33">
        <v>0.19596878300000001</v>
      </c>
      <c r="J28" s="33">
        <v>1.215355802E-2</v>
      </c>
      <c r="K28" s="33">
        <v>62.511211199999998</v>
      </c>
      <c r="L28" s="33">
        <v>0</v>
      </c>
      <c r="M28" s="33">
        <v>3.3026365850000001</v>
      </c>
      <c r="N28" s="33">
        <v>0.40300255070000002</v>
      </c>
      <c r="O28" s="33">
        <v>0.24804816599999999</v>
      </c>
      <c r="P28" s="33">
        <v>0</v>
      </c>
      <c r="Q28" s="33">
        <v>47.100767500000003</v>
      </c>
      <c r="R28" s="33">
        <v>2.8714001800000002</v>
      </c>
      <c r="S28" s="33">
        <v>11.109001320000001</v>
      </c>
      <c r="T28" s="33">
        <v>0.78140040200000005</v>
      </c>
      <c r="U28" s="33">
        <v>9.6650421599999994E-2</v>
      </c>
      <c r="V28" s="33">
        <v>0.39283676779999999</v>
      </c>
      <c r="W28" s="33">
        <v>1.1560207970000001E-3</v>
      </c>
      <c r="X28" s="33">
        <v>1.9502117130000001</v>
      </c>
      <c r="Y28" s="33">
        <v>2.2891214750000001E-3</v>
      </c>
      <c r="Z28" s="33">
        <v>3.3431854970000001E-2</v>
      </c>
      <c r="AA28" s="33">
        <v>15.191866210000001</v>
      </c>
      <c r="AB28" s="33">
        <v>176.11351381899999</v>
      </c>
      <c r="AC28" s="33">
        <v>28.291920099599999</v>
      </c>
      <c r="AD28" s="33">
        <v>779.99386966300005</v>
      </c>
      <c r="AE28" s="33">
        <v>60457.383748300002</v>
      </c>
      <c r="AF28" s="33">
        <v>1.89038638511</v>
      </c>
      <c r="AG28" s="33">
        <v>129.62525314199999</v>
      </c>
      <c r="AH28" s="33">
        <v>0.137994225177</v>
      </c>
      <c r="AI28" s="33">
        <v>213.46949468</v>
      </c>
      <c r="AJ28" s="33">
        <v>344.98530641100001</v>
      </c>
      <c r="AK28" s="33">
        <v>425.27611685800002</v>
      </c>
      <c r="AL28" s="33">
        <v>121.20164041300001</v>
      </c>
      <c r="AM28" s="33">
        <v>385.216689164</v>
      </c>
      <c r="AN28" s="33">
        <v>1.5178267325999999</v>
      </c>
      <c r="AO28" s="33">
        <v>67.918365574999996</v>
      </c>
      <c r="AP28" s="33">
        <v>0.20263788734999999</v>
      </c>
      <c r="AQ28" s="33">
        <v>437.16090337999998</v>
      </c>
      <c r="AR28" s="33">
        <v>506.59711942000001</v>
      </c>
      <c r="AS28" s="33">
        <v>83.442300614600001</v>
      </c>
      <c r="AT28" s="33">
        <v>5.2171418892099997</v>
      </c>
      <c r="AU28" s="33">
        <v>171.79357059899999</v>
      </c>
      <c r="AV28" s="33">
        <v>28.143349221699999</v>
      </c>
      <c r="AW28" s="33">
        <v>60236.219346799997</v>
      </c>
      <c r="AX28" s="33">
        <v>187.67327118200001</v>
      </c>
      <c r="AY28" s="33">
        <v>68.028658132299995</v>
      </c>
      <c r="AZ28" s="33">
        <v>29.128103982799999</v>
      </c>
      <c r="BA28" s="33">
        <v>11.608034765499999</v>
      </c>
      <c r="BB28" s="33">
        <v>0</v>
      </c>
      <c r="BC28" s="33">
        <v>3336.91739366</v>
      </c>
      <c r="BD28" s="33">
        <v>274.971051902</v>
      </c>
      <c r="BE28" s="33">
        <v>4223.4771517999998</v>
      </c>
      <c r="BF28" s="33">
        <v>28.206577960499999</v>
      </c>
      <c r="BG28" s="33">
        <v>7.03649274142</v>
      </c>
      <c r="BH28" s="33">
        <v>10.0502169359</v>
      </c>
      <c r="BI28" s="33">
        <v>3.78408136151E-2</v>
      </c>
      <c r="BJ28" s="33">
        <v>46.492390453100001</v>
      </c>
      <c r="BK28" s="33">
        <v>0.46391870693999998</v>
      </c>
      <c r="BL28" s="33">
        <v>3.0798473724700002</v>
      </c>
      <c r="BM28" s="33">
        <v>4363.9033154899998</v>
      </c>
      <c r="BN28" s="33">
        <v>3.6011295790000002</v>
      </c>
      <c r="BO28" s="33">
        <v>0.57599631500000004</v>
      </c>
      <c r="BP28" s="33">
        <v>0.71633452900000005</v>
      </c>
      <c r="BQ28" s="33">
        <v>0.1363656037</v>
      </c>
      <c r="BR28" s="33">
        <v>158.66087809999999</v>
      </c>
      <c r="BS28" s="33">
        <v>0</v>
      </c>
      <c r="BT28" s="33">
        <v>10.03678187</v>
      </c>
      <c r="BU28" s="33">
        <v>3.179922581</v>
      </c>
      <c r="BV28" s="33">
        <v>0.86543758500000001</v>
      </c>
      <c r="BW28" s="33">
        <v>0</v>
      </c>
      <c r="BX28" s="33">
        <v>301.21036299999997</v>
      </c>
      <c r="BY28" s="33">
        <v>93.097997899999996</v>
      </c>
      <c r="BZ28" s="33">
        <v>93.5050837</v>
      </c>
      <c r="CA28" s="33">
        <v>1.142461511</v>
      </c>
      <c r="CB28" s="33">
        <v>0.1452065515</v>
      </c>
      <c r="CC28" s="33">
        <v>0.56734727100000004</v>
      </c>
      <c r="CD28" s="33">
        <v>1.6901111370000001E-3</v>
      </c>
      <c r="CE28" s="33">
        <v>2.816371561</v>
      </c>
      <c r="CF28" s="33">
        <v>0.17148759769999999</v>
      </c>
      <c r="CG28" s="33">
        <v>0.1197774779</v>
      </c>
      <c r="CH28" s="33">
        <v>70.373939100000001</v>
      </c>
      <c r="CI28" s="33">
        <v>103.891171391</v>
      </c>
      <c r="CJ28" s="33">
        <v>81.3684953355</v>
      </c>
      <c r="CK28" s="33">
        <v>32.711050186800001</v>
      </c>
      <c r="CL28" s="33">
        <v>82.298253855599995</v>
      </c>
      <c r="CM28" s="33">
        <v>7.49332424252</v>
      </c>
      <c r="CN28" s="33">
        <v>0</v>
      </c>
      <c r="CO28" s="33">
        <v>13.062093265</v>
      </c>
      <c r="CP28" s="33">
        <v>0</v>
      </c>
      <c r="CQ28" s="33">
        <v>0</v>
      </c>
      <c r="CR28" s="33">
        <v>3685.2301003500002</v>
      </c>
      <c r="CS28" s="33">
        <v>370.94032630599997</v>
      </c>
      <c r="CT28" s="33">
        <v>0</v>
      </c>
      <c r="CU28" s="33">
        <v>207.642173192</v>
      </c>
      <c r="CV28" s="33">
        <v>5.5829787660199998E-2</v>
      </c>
      <c r="CW28" s="33">
        <v>2145.8300051299998</v>
      </c>
      <c r="CX28" s="33">
        <v>0.124676256168</v>
      </c>
      <c r="CY28" s="33">
        <v>3.58888939928E-2</v>
      </c>
      <c r="CZ28" s="33">
        <v>30.130426826099999</v>
      </c>
      <c r="DA28" s="33">
        <v>0.16149375090400001</v>
      </c>
      <c r="DB28" s="33">
        <v>7.8743903483500001E-3</v>
      </c>
      <c r="DC28" s="33">
        <v>7.2783563847800004</v>
      </c>
      <c r="DD28" s="33">
        <v>11.0104314232</v>
      </c>
      <c r="DE28" s="33">
        <v>2.0230202771399999E-2</v>
      </c>
      <c r="DF28" s="33">
        <v>1.5297050357599999E-3</v>
      </c>
      <c r="DG28" s="33">
        <v>3.2166027603499998</v>
      </c>
      <c r="DH28" s="33">
        <v>4.1372755053599997E-2</v>
      </c>
      <c r="DI28" s="33">
        <v>6.5128989899500001</v>
      </c>
      <c r="DJ28" s="33">
        <v>0.64486508152900002</v>
      </c>
      <c r="DK28" s="33">
        <v>4.0687059701799998E-2</v>
      </c>
      <c r="DL28" s="33">
        <v>51.259035231600002</v>
      </c>
      <c r="DM28" s="33">
        <v>0.184964944258</v>
      </c>
      <c r="DN28" s="33">
        <v>0.63769757940799998</v>
      </c>
      <c r="DO28" s="33">
        <v>2.2026342034900002E-3</v>
      </c>
      <c r="DP28" s="33">
        <v>3.23305758937</v>
      </c>
      <c r="DQ28" s="33">
        <v>0</v>
      </c>
      <c r="DR28" s="33">
        <v>0.66238688729899997</v>
      </c>
      <c r="DS28" s="33">
        <v>564.239596893</v>
      </c>
      <c r="DT28" s="33">
        <v>0.47072808145599998</v>
      </c>
      <c r="DU28" s="33">
        <v>243.867501715</v>
      </c>
      <c r="DV28" s="33">
        <v>5301.0451179700003</v>
      </c>
      <c r="DW28" s="33">
        <v>528.49472765099995</v>
      </c>
      <c r="DX28" s="33">
        <f t="shared" si="0"/>
        <v>100.35663450478981</v>
      </c>
      <c r="DY28" s="33">
        <f t="shared" si="1"/>
        <v>93.078278120009813</v>
      </c>
    </row>
    <row r="29" spans="1:129" x14ac:dyDescent="0.25">
      <c r="A29" s="35">
        <v>32</v>
      </c>
      <c r="B29" t="s">
        <v>28</v>
      </c>
      <c r="C29" s="33">
        <v>15.040395157300001</v>
      </c>
      <c r="D29" s="33">
        <v>158.13457109999999</v>
      </c>
      <c r="E29" s="33">
        <v>141.71097545800001</v>
      </c>
      <c r="F29" s="33">
        <v>32.640191477400002</v>
      </c>
      <c r="G29" s="33">
        <v>16.175464422000001</v>
      </c>
      <c r="H29" s="33">
        <v>2.3341112258000001</v>
      </c>
      <c r="I29" s="33">
        <v>3.0109923669000001</v>
      </c>
      <c r="J29" s="33">
        <v>0.18673022920999999</v>
      </c>
      <c r="K29" s="33">
        <v>960.42612007000002</v>
      </c>
      <c r="L29" s="33">
        <v>0</v>
      </c>
      <c r="M29" s="33">
        <v>50.739642932999999</v>
      </c>
      <c r="N29" s="33">
        <v>6.4416314035999998</v>
      </c>
      <c r="O29" s="33">
        <v>3.8109226</v>
      </c>
      <c r="P29" s="33">
        <v>0</v>
      </c>
      <c r="Q29" s="33">
        <v>752.86209913000005</v>
      </c>
      <c r="R29" s="33">
        <v>45.895600465000001</v>
      </c>
      <c r="S29" s="33">
        <v>170.68126688999999</v>
      </c>
      <c r="T29" s="33">
        <v>12.005391203</v>
      </c>
      <c r="U29" s="33">
        <v>1.4850042370000001</v>
      </c>
      <c r="V29" s="33">
        <v>6.0353449870000002</v>
      </c>
      <c r="W29" s="33">
        <v>1.7762075828000001E-2</v>
      </c>
      <c r="X29" s="33">
        <v>29.961189546</v>
      </c>
      <c r="Y29" s="33">
        <v>3.5168526861999998E-2</v>
      </c>
      <c r="Z29" s="33">
        <v>0.51364247968999999</v>
      </c>
      <c r="AA29" s="33">
        <v>233.39996158</v>
      </c>
      <c r="AB29" s="33">
        <v>185.527970963</v>
      </c>
      <c r="AC29" s="33">
        <v>29.508296960199999</v>
      </c>
      <c r="AD29" s="33">
        <v>1096.7366197900001</v>
      </c>
      <c r="AE29" s="33">
        <v>61641.697297899998</v>
      </c>
      <c r="AF29" s="33">
        <v>3.5810269106999999</v>
      </c>
      <c r="AG29" s="33">
        <v>234.66967740000001</v>
      </c>
      <c r="AH29" s="33">
        <v>0.25853496869999998</v>
      </c>
      <c r="AI29" s="33">
        <v>408.09324313000002</v>
      </c>
      <c r="AJ29" s="33">
        <v>646.34282199999996</v>
      </c>
      <c r="AK29" s="33">
        <v>601.310077965</v>
      </c>
      <c r="AL29" s="33">
        <v>140.72210974399999</v>
      </c>
      <c r="AM29" s="33">
        <v>494.00720579599999</v>
      </c>
      <c r="AN29" s="33">
        <v>2.1247922880000001</v>
      </c>
      <c r="AO29" s="33">
        <v>88.654357500000003</v>
      </c>
      <c r="AP29" s="33">
        <v>0.27373324020000001</v>
      </c>
      <c r="AQ29" s="33">
        <v>593.55609010000001</v>
      </c>
      <c r="AR29" s="33">
        <v>684.34486990000005</v>
      </c>
      <c r="AS29" s="33">
        <v>74.336502253800006</v>
      </c>
      <c r="AT29" s="33">
        <v>4.5237087560999996</v>
      </c>
      <c r="AU29" s="33">
        <v>166.65076465999999</v>
      </c>
      <c r="AV29" s="33">
        <v>27.3937180295</v>
      </c>
      <c r="AW29" s="33">
        <v>58424.667430499998</v>
      </c>
      <c r="AX29" s="33">
        <v>170.74049564399999</v>
      </c>
      <c r="AY29" s="33">
        <v>55.901041098699999</v>
      </c>
      <c r="AZ29" s="33">
        <v>31.756205765299999</v>
      </c>
      <c r="BA29" s="33">
        <v>10.3317491517</v>
      </c>
      <c r="BB29" s="33">
        <v>0</v>
      </c>
      <c r="BC29" s="33">
        <v>3684.9241201200002</v>
      </c>
      <c r="BD29" s="33">
        <v>252.75990497199999</v>
      </c>
      <c r="BE29" s="33">
        <v>3974.1055332199999</v>
      </c>
      <c r="BF29" s="33">
        <v>23.5296841537</v>
      </c>
      <c r="BG29" s="33">
        <v>5.8375477079399998</v>
      </c>
      <c r="BH29" s="33">
        <v>8.6911629035600004</v>
      </c>
      <c r="BI29" s="33">
        <v>5.0301369110900003E-2</v>
      </c>
      <c r="BJ29" s="33">
        <v>38.352992422299998</v>
      </c>
      <c r="BK29" s="33">
        <v>0.36170322788999998</v>
      </c>
      <c r="BL29" s="33">
        <v>3.4264641465199999</v>
      </c>
      <c r="BM29" s="33">
        <v>4111.3265917899998</v>
      </c>
      <c r="BN29" s="33">
        <v>51.204469174000003</v>
      </c>
      <c r="BO29" s="33">
        <v>8.1834569995000006</v>
      </c>
      <c r="BP29" s="33">
        <v>10.1799216876</v>
      </c>
      <c r="BQ29" s="33">
        <v>1.9277676317000001</v>
      </c>
      <c r="BR29" s="33">
        <v>2256.9528501</v>
      </c>
      <c r="BS29" s="33">
        <v>0</v>
      </c>
      <c r="BT29" s="33">
        <v>142.86904190000001</v>
      </c>
      <c r="BU29" s="33">
        <v>47.039792964</v>
      </c>
      <c r="BV29" s="33">
        <v>12.302300707000001</v>
      </c>
      <c r="BW29" s="33">
        <v>0</v>
      </c>
      <c r="BX29" s="33">
        <v>4454.5333262000004</v>
      </c>
      <c r="BY29" s="33">
        <v>1378.4619441</v>
      </c>
      <c r="BZ29" s="33">
        <v>1329.5951382999999</v>
      </c>
      <c r="CA29" s="33">
        <v>16.118322267</v>
      </c>
      <c r="CB29" s="33">
        <v>2.0509107920999998</v>
      </c>
      <c r="CC29" s="33">
        <v>8.0119490241999998</v>
      </c>
      <c r="CD29" s="33">
        <v>2.3843628767E-2</v>
      </c>
      <c r="CE29" s="33">
        <v>39.770600436000002</v>
      </c>
      <c r="CF29" s="33">
        <v>2.4486759569999998</v>
      </c>
      <c r="CG29" s="33">
        <v>1.6997112361</v>
      </c>
      <c r="CH29" s="33">
        <v>998.49143555000001</v>
      </c>
      <c r="CI29" s="33">
        <v>286.87296514799999</v>
      </c>
      <c r="CJ29" s="33">
        <v>249.492806135</v>
      </c>
      <c r="CK29" s="33">
        <v>85.231559963600006</v>
      </c>
      <c r="CL29" s="33">
        <v>108.834296635</v>
      </c>
      <c r="CM29" s="33">
        <v>7.7553339273099997</v>
      </c>
      <c r="CN29" s="33">
        <v>0</v>
      </c>
      <c r="CO29" s="33">
        <v>26.975616696399999</v>
      </c>
      <c r="CP29" s="33">
        <v>0</v>
      </c>
      <c r="CQ29" s="33">
        <v>0</v>
      </c>
      <c r="CR29" s="33">
        <v>8891.7530303900003</v>
      </c>
      <c r="CS29" s="33">
        <v>1676.9670662799999</v>
      </c>
      <c r="CT29" s="33">
        <v>0</v>
      </c>
      <c r="CU29" s="33">
        <v>267.91144028299999</v>
      </c>
      <c r="CV29" s="33">
        <v>4.8256603499200003E-2</v>
      </c>
      <c r="CW29" s="33">
        <v>2805.1143990599999</v>
      </c>
      <c r="CX29" s="33">
        <v>0.26397910654899998</v>
      </c>
      <c r="CY29" s="33">
        <v>8.6048510096899997E-2</v>
      </c>
      <c r="CZ29" s="33">
        <v>51.649908445500003</v>
      </c>
      <c r="DA29" s="33">
        <v>0.21005178873800001</v>
      </c>
      <c r="DB29" s="33">
        <v>1.6993115999799999E-2</v>
      </c>
      <c r="DC29" s="33">
        <v>9.3732216192899998</v>
      </c>
      <c r="DD29" s="33">
        <v>22.737534398000001</v>
      </c>
      <c r="DE29" s="33">
        <v>1.7524196066599999E-2</v>
      </c>
      <c r="DF29" s="33">
        <v>1.3201750972399999E-3</v>
      </c>
      <c r="DG29" s="33">
        <v>3.88210761722</v>
      </c>
      <c r="DH29" s="33">
        <v>3.5927398614800002E-2</v>
      </c>
      <c r="DI29" s="33">
        <v>17.4497234008</v>
      </c>
      <c r="DJ29" s="33">
        <v>0.560962893091</v>
      </c>
      <c r="DK29" s="33">
        <v>9.1903063061500007E-2</v>
      </c>
      <c r="DL29" s="33">
        <v>108.081641533</v>
      </c>
      <c r="DM29" s="33">
        <v>0.161553470605</v>
      </c>
      <c r="DN29" s="33">
        <v>2.8453311452099999</v>
      </c>
      <c r="DO29" s="33">
        <v>2.9705882819600002E-3</v>
      </c>
      <c r="DP29" s="33">
        <v>5.63950468061</v>
      </c>
      <c r="DQ29" s="33">
        <v>0</v>
      </c>
      <c r="DR29" s="33">
        <v>3.1965353473699998</v>
      </c>
      <c r="DS29" s="33">
        <v>653.15451920099997</v>
      </c>
      <c r="DT29" s="33">
        <v>2.1771887090800002</v>
      </c>
      <c r="DU29" s="33">
        <v>303.754412973</v>
      </c>
      <c r="DV29" s="33">
        <v>6673.1365098300003</v>
      </c>
      <c r="DW29" s="33">
        <v>583.604286763</v>
      </c>
      <c r="DX29" s="33">
        <f t="shared" si="0"/>
        <v>194.77954020406148</v>
      </c>
      <c r="DY29" s="33">
        <f t="shared" si="1"/>
        <v>185.40631858477147</v>
      </c>
    </row>
    <row r="30" spans="1:129" x14ac:dyDescent="0.25">
      <c r="A30" s="35">
        <v>33</v>
      </c>
      <c r="B30" t="s">
        <v>29</v>
      </c>
      <c r="C30" s="33">
        <v>2.9065858704699998</v>
      </c>
      <c r="D30" s="33">
        <v>49.948763867300002</v>
      </c>
      <c r="E30" s="33">
        <v>43.141438363200002</v>
      </c>
      <c r="F30" s="33">
        <v>6.8969806609099997</v>
      </c>
      <c r="G30" s="33">
        <v>0.61300446099999994</v>
      </c>
      <c r="H30" s="33">
        <v>8.8461251800000001E-2</v>
      </c>
      <c r="I30" s="33">
        <v>0.1141143228</v>
      </c>
      <c r="J30" s="33">
        <v>7.0769264299999999E-3</v>
      </c>
      <c r="K30" s="33">
        <v>36.403234099999999</v>
      </c>
      <c r="L30" s="33">
        <v>0</v>
      </c>
      <c r="M30" s="33">
        <v>1.9232726579999999</v>
      </c>
      <c r="N30" s="33">
        <v>0.2329982317</v>
      </c>
      <c r="O30" s="33">
        <v>0.14444523510000001</v>
      </c>
      <c r="P30" s="33">
        <v>0</v>
      </c>
      <c r="Q30" s="33">
        <v>27.232392999999998</v>
      </c>
      <c r="R30" s="33">
        <v>1.6601597379999999</v>
      </c>
      <c r="S30" s="33">
        <v>6.4689292099999998</v>
      </c>
      <c r="T30" s="33">
        <v>0.45498324899999998</v>
      </c>
      <c r="U30" s="33">
        <v>5.6282167299999998E-2</v>
      </c>
      <c r="V30" s="33">
        <v>0.22875249889999999</v>
      </c>
      <c r="W30" s="33">
        <v>6.7311463799999999E-4</v>
      </c>
      <c r="X30" s="33">
        <v>1.13564748</v>
      </c>
      <c r="Y30" s="33">
        <v>1.332982944E-3</v>
      </c>
      <c r="Z30" s="33">
        <v>1.946671291E-2</v>
      </c>
      <c r="AA30" s="33">
        <v>8.8461251799999996</v>
      </c>
      <c r="AB30" s="33">
        <v>87.1177030849</v>
      </c>
      <c r="AC30" s="33">
        <v>16.737805151</v>
      </c>
      <c r="AD30" s="33">
        <v>387.68450044299999</v>
      </c>
      <c r="AE30" s="33">
        <v>37494.169865099997</v>
      </c>
      <c r="AF30" s="33">
        <v>1.514580934</v>
      </c>
      <c r="AG30" s="33">
        <v>96.523178000000001</v>
      </c>
      <c r="AH30" s="33">
        <v>0.1069300228</v>
      </c>
      <c r="AI30" s="33">
        <v>169.28670170000001</v>
      </c>
      <c r="AJ30" s="33">
        <v>267.3251783</v>
      </c>
      <c r="AK30" s="33">
        <v>201.31953675400001</v>
      </c>
      <c r="AL30" s="33">
        <v>59.851788536199997</v>
      </c>
      <c r="AM30" s="33">
        <v>234.62425053699999</v>
      </c>
      <c r="AN30" s="33">
        <v>1.061473055</v>
      </c>
      <c r="AO30" s="33">
        <v>46.561979299999997</v>
      </c>
      <c r="AP30" s="33">
        <v>0.14456453799999999</v>
      </c>
      <c r="AQ30" s="33">
        <v>313.78715599999998</v>
      </c>
      <c r="AR30" s="33">
        <v>361.41250600000001</v>
      </c>
      <c r="AS30" s="33">
        <v>40.2160627035</v>
      </c>
      <c r="AT30" s="33">
        <v>2.4467387346999998</v>
      </c>
      <c r="AU30" s="33">
        <v>83.967355060599999</v>
      </c>
      <c r="AV30" s="33">
        <v>16.640605288100002</v>
      </c>
      <c r="AW30" s="33">
        <v>37357.1915113</v>
      </c>
      <c r="AX30" s="33">
        <v>91.538665539999997</v>
      </c>
      <c r="AY30" s="33">
        <v>28.44939024</v>
      </c>
      <c r="AZ30" s="33">
        <v>13.2131623166</v>
      </c>
      <c r="BA30" s="33">
        <v>5.3586179725000003</v>
      </c>
      <c r="BB30" s="33">
        <v>0</v>
      </c>
      <c r="BC30" s="33">
        <v>1543.54899955</v>
      </c>
      <c r="BD30" s="33">
        <v>94.893628262999997</v>
      </c>
      <c r="BE30" s="33">
        <v>2088.4069814200002</v>
      </c>
      <c r="BF30" s="33">
        <v>20.5075013053</v>
      </c>
      <c r="BG30" s="33">
        <v>5.1620265132399998</v>
      </c>
      <c r="BH30" s="33">
        <v>7.1547422559999996</v>
      </c>
      <c r="BI30" s="33">
        <v>2.589936331E-2</v>
      </c>
      <c r="BJ30" s="33">
        <v>33.037495620199998</v>
      </c>
      <c r="BK30" s="33">
        <v>0.119290707708</v>
      </c>
      <c r="BL30" s="33">
        <v>2.1068307650000002</v>
      </c>
      <c r="BM30" s="33">
        <v>2165.9892189799998</v>
      </c>
      <c r="BN30" s="33">
        <v>2.3125727</v>
      </c>
      <c r="BO30" s="33">
        <v>0.37140706600000001</v>
      </c>
      <c r="BP30" s="33">
        <v>0.46126388800000001</v>
      </c>
      <c r="BQ30" s="33">
        <v>9.0100727199999994E-2</v>
      </c>
      <c r="BR30" s="33">
        <v>100.5465147</v>
      </c>
      <c r="BS30" s="33">
        <v>0</v>
      </c>
      <c r="BT30" s="33">
        <v>6.4117857699999998</v>
      </c>
      <c r="BU30" s="33">
        <v>1.99346851</v>
      </c>
      <c r="BV30" s="33">
        <v>0.55621871700000003</v>
      </c>
      <c r="BW30" s="33">
        <v>0</v>
      </c>
      <c r="BX30" s="33">
        <v>188.66115600000001</v>
      </c>
      <c r="BY30" s="33">
        <v>58.5244158</v>
      </c>
      <c r="BZ30" s="33">
        <v>60.011650299999999</v>
      </c>
      <c r="CA30" s="33">
        <v>0.73702389000000001</v>
      </c>
      <c r="CB30" s="33">
        <v>9.3354463200000001E-2</v>
      </c>
      <c r="CC30" s="33">
        <v>0.36480931599999999</v>
      </c>
      <c r="CD30" s="33">
        <v>1.0903979729999999E-3</v>
      </c>
      <c r="CE30" s="33">
        <v>1.81071062</v>
      </c>
      <c r="CF30" s="33">
        <v>0.10758430500000001</v>
      </c>
      <c r="CG30" s="33">
        <v>7.6880162299999999E-2</v>
      </c>
      <c r="CH30" s="33">
        <v>45.681232999999999</v>
      </c>
      <c r="CI30" s="33">
        <v>47.193735391700002</v>
      </c>
      <c r="CJ30" s="33">
        <v>36.784066399899999</v>
      </c>
      <c r="CK30" s="33">
        <v>15.4396811241</v>
      </c>
      <c r="CL30" s="33">
        <v>48.1190105393</v>
      </c>
      <c r="CM30" s="33">
        <v>3.0704913935999998</v>
      </c>
      <c r="CN30" s="33">
        <v>0</v>
      </c>
      <c r="CO30" s="33">
        <v>6.3107764852799999</v>
      </c>
      <c r="CP30" s="33">
        <v>0</v>
      </c>
      <c r="CQ30" s="33">
        <v>0</v>
      </c>
      <c r="CR30" s="33">
        <v>1759.4425939</v>
      </c>
      <c r="CS30" s="33">
        <v>155.077635585</v>
      </c>
      <c r="CT30" s="33">
        <v>0</v>
      </c>
      <c r="CU30" s="33">
        <v>104.766812849</v>
      </c>
      <c r="CV30" s="33">
        <v>4.1112699881500001E-2</v>
      </c>
      <c r="CW30" s="33">
        <v>1176.30904147</v>
      </c>
      <c r="CX30" s="33">
        <v>8.8429801960399998E-2</v>
      </c>
      <c r="CY30" s="33">
        <v>2.5132366291200001E-2</v>
      </c>
      <c r="CZ30" s="33">
        <v>21.699680939099999</v>
      </c>
      <c r="DA30" s="33">
        <v>0.117118096839</v>
      </c>
      <c r="DB30" s="33">
        <v>5.5728999012199998E-3</v>
      </c>
      <c r="DC30" s="33">
        <v>5.3116789952800003</v>
      </c>
      <c r="DD30" s="33">
        <v>7.7482421420399996</v>
      </c>
      <c r="DE30" s="33">
        <v>1.4855698498400001E-2</v>
      </c>
      <c r="DF30" s="33">
        <v>1.12867912078E-3</v>
      </c>
      <c r="DG30" s="33">
        <v>2.33878385512</v>
      </c>
      <c r="DH30" s="33">
        <v>3.02846255923E-2</v>
      </c>
      <c r="DI30" s="33">
        <v>4.4788727032300004</v>
      </c>
      <c r="DJ30" s="33">
        <v>0.47097462535899998</v>
      </c>
      <c r="DK30" s="33">
        <v>2.7662945911399998E-2</v>
      </c>
      <c r="DL30" s="33">
        <v>35.9837850041</v>
      </c>
      <c r="DM30" s="33">
        <v>0.134373799781</v>
      </c>
      <c r="DN30" s="33">
        <v>0.22820476517300001</v>
      </c>
      <c r="DO30" s="33">
        <v>1.6043920813200001E-3</v>
      </c>
      <c r="DP30" s="33">
        <v>2.2031593322599998</v>
      </c>
      <c r="DQ30" s="33">
        <v>0</v>
      </c>
      <c r="DR30" s="33">
        <v>0.29256707132999998</v>
      </c>
      <c r="DS30" s="33">
        <v>313.610357663</v>
      </c>
      <c r="DT30" s="33">
        <v>0.174695096908</v>
      </c>
      <c r="DU30" s="33">
        <v>122.251681421</v>
      </c>
      <c r="DV30" s="33">
        <v>2849.2490206100001</v>
      </c>
      <c r="DW30" s="33">
        <v>283.52440895000001</v>
      </c>
      <c r="DX30" s="33">
        <f t="shared" si="0"/>
        <v>70.9992547916044</v>
      </c>
      <c r="DY30" s="33">
        <f t="shared" si="1"/>
        <v>65.687575796324396</v>
      </c>
    </row>
    <row r="31" spans="1:129" x14ac:dyDescent="0.25">
      <c r="A31" s="35">
        <v>34</v>
      </c>
      <c r="B31" t="s">
        <v>30</v>
      </c>
      <c r="C31" s="33">
        <v>11.533285534299999</v>
      </c>
      <c r="D31" s="33">
        <v>202.81596121300001</v>
      </c>
      <c r="E31" s="33">
        <v>174.43492747100001</v>
      </c>
      <c r="F31" s="33">
        <v>27.992138355800002</v>
      </c>
      <c r="G31" s="33">
        <v>0.73852694819999998</v>
      </c>
      <c r="H31" s="33">
        <v>0.10656551969</v>
      </c>
      <c r="I31" s="33">
        <v>0.13746948978000001</v>
      </c>
      <c r="J31" s="33">
        <v>8.5252347219999993E-3</v>
      </c>
      <c r="K31" s="33">
        <v>43.851793020000002</v>
      </c>
      <c r="L31" s="33">
        <v>0</v>
      </c>
      <c r="M31" s="33">
        <v>2.316889786</v>
      </c>
      <c r="N31" s="33">
        <v>0.2751929266</v>
      </c>
      <c r="O31" s="33">
        <v>0.1739960619</v>
      </c>
      <c r="P31" s="33">
        <v>0</v>
      </c>
      <c r="Q31" s="33">
        <v>32.162928450000003</v>
      </c>
      <c r="R31" s="33">
        <v>1.9607512519999999</v>
      </c>
      <c r="S31" s="33">
        <v>7.7926259790000003</v>
      </c>
      <c r="T31" s="33">
        <v>0.54813699969999996</v>
      </c>
      <c r="U31" s="33">
        <v>6.7800470210000005E-2</v>
      </c>
      <c r="V31" s="33">
        <v>0.2755643451</v>
      </c>
      <c r="W31" s="33">
        <v>8.1096380549999997E-4</v>
      </c>
      <c r="X31" s="33">
        <v>1.3680646007999999</v>
      </c>
      <c r="Y31" s="33">
        <v>1.605776581E-3</v>
      </c>
      <c r="Z31" s="33">
        <v>2.3451174759999999E-2</v>
      </c>
      <c r="AA31" s="33">
        <v>10.656554049</v>
      </c>
      <c r="AB31" s="33">
        <v>368.46273666299999</v>
      </c>
      <c r="AC31" s="33">
        <v>69.126752352599993</v>
      </c>
      <c r="AD31" s="33">
        <v>1522.6081531100001</v>
      </c>
      <c r="AE31" s="33">
        <v>157546.67105999999</v>
      </c>
      <c r="AF31" s="33">
        <v>6.8964336570000002</v>
      </c>
      <c r="AG31" s="33">
        <v>422.43223840000002</v>
      </c>
      <c r="AH31" s="33">
        <v>0.4679737102</v>
      </c>
      <c r="AI31" s="33">
        <v>740.61167990000001</v>
      </c>
      <c r="AJ31" s="33">
        <v>1169.940308</v>
      </c>
      <c r="AK31" s="33">
        <v>813.92024123600004</v>
      </c>
      <c r="AL31" s="33">
        <v>239.781731482</v>
      </c>
      <c r="AM31" s="33">
        <v>1004.92297604</v>
      </c>
      <c r="AN31" s="33">
        <v>4.3779083620000003</v>
      </c>
      <c r="AO31" s="33">
        <v>187.10436569999999</v>
      </c>
      <c r="AP31" s="33">
        <v>0.58091845799999997</v>
      </c>
      <c r="AQ31" s="33">
        <v>1260.81933</v>
      </c>
      <c r="AR31" s="33">
        <v>1452.302461</v>
      </c>
      <c r="AS31" s="33">
        <v>171.94624298400001</v>
      </c>
      <c r="AT31" s="33">
        <v>11.1479319492</v>
      </c>
      <c r="AU31" s="33">
        <v>356.70328945199998</v>
      </c>
      <c r="AV31" s="33">
        <v>69.053524381299994</v>
      </c>
      <c r="AW31" s="33">
        <v>157426.26672799999</v>
      </c>
      <c r="AX31" s="33">
        <v>395.38467803999998</v>
      </c>
      <c r="AY31" s="33">
        <v>131.597869355</v>
      </c>
      <c r="AZ31" s="33">
        <v>69.727943208400006</v>
      </c>
      <c r="BA31" s="33">
        <v>23.278872745200001</v>
      </c>
      <c r="BB31" s="33">
        <v>0</v>
      </c>
      <c r="BC31" s="33">
        <v>7926.0768140399996</v>
      </c>
      <c r="BD31" s="33">
        <v>720.20301305500004</v>
      </c>
      <c r="BE31" s="33">
        <v>8564.9209109399999</v>
      </c>
      <c r="BF31" s="33">
        <v>63.189045221000001</v>
      </c>
      <c r="BG31" s="33">
        <v>15.7962712516</v>
      </c>
      <c r="BH31" s="33">
        <v>22.823687147400001</v>
      </c>
      <c r="BI31" s="33">
        <v>0.11358000326500001</v>
      </c>
      <c r="BJ31" s="33">
        <v>102.430255587</v>
      </c>
      <c r="BK31" s="33">
        <v>1.1920562807199999</v>
      </c>
      <c r="BL31" s="33">
        <v>10.6702407992</v>
      </c>
      <c r="BM31" s="33">
        <v>8789.3647274199993</v>
      </c>
      <c r="BN31" s="33">
        <v>1.750533857</v>
      </c>
      <c r="BO31" s="33">
        <v>0.27882844490000003</v>
      </c>
      <c r="BP31" s="33">
        <v>0.34725889910000002</v>
      </c>
      <c r="BQ31" s="33">
        <v>6.434230984E-2</v>
      </c>
      <c r="BR31" s="33">
        <v>76.594463270000006</v>
      </c>
      <c r="BS31" s="33">
        <v>0</v>
      </c>
      <c r="BT31" s="33">
        <v>4.9048379950000003</v>
      </c>
      <c r="BU31" s="33">
        <v>1.4863169108000001</v>
      </c>
      <c r="BV31" s="33">
        <v>0.42038190990000002</v>
      </c>
      <c r="BW31" s="33">
        <v>0</v>
      </c>
      <c r="BX31" s="33">
        <v>140.13385507000001</v>
      </c>
      <c r="BY31" s="33">
        <v>44.167793809999999</v>
      </c>
      <c r="BZ31" s="33">
        <v>45.411403010000001</v>
      </c>
      <c r="CA31" s="33">
        <v>0.52479691989999999</v>
      </c>
      <c r="CB31" s="33">
        <v>6.7126594489999997E-2</v>
      </c>
      <c r="CC31" s="33">
        <v>0.26193870530000002</v>
      </c>
      <c r="CD31" s="33">
        <v>7.764336961E-4</v>
      </c>
      <c r="CE31" s="33">
        <v>1.3003715419999999</v>
      </c>
      <c r="CF31" s="33">
        <v>8.4561724680000006E-2</v>
      </c>
      <c r="CG31" s="33">
        <v>5.7043632160000003E-2</v>
      </c>
      <c r="CH31" s="33">
        <v>33.829555120000002</v>
      </c>
      <c r="CI31" s="33">
        <v>181.382397123</v>
      </c>
      <c r="CJ31" s="33">
        <v>138.81962747700001</v>
      </c>
      <c r="CK31" s="33">
        <v>71.489546830500004</v>
      </c>
      <c r="CL31" s="33">
        <v>198.291264885</v>
      </c>
      <c r="CM31" s="33">
        <v>12.545909157800001</v>
      </c>
      <c r="CN31" s="33">
        <v>0</v>
      </c>
      <c r="CO31" s="33">
        <v>24.9221574709</v>
      </c>
      <c r="CP31" s="33">
        <v>0</v>
      </c>
      <c r="CQ31" s="33">
        <v>0</v>
      </c>
      <c r="CR31" s="33">
        <v>8098.3726906100001</v>
      </c>
      <c r="CS31" s="33">
        <v>766.330092347</v>
      </c>
      <c r="CT31" s="33">
        <v>0</v>
      </c>
      <c r="CU31" s="33">
        <v>422.82478297699998</v>
      </c>
      <c r="CV31" s="33">
        <v>0.12865328035199999</v>
      </c>
      <c r="CW31" s="33">
        <v>4767.76305847</v>
      </c>
      <c r="CX31" s="33">
        <v>0.26341144861400001</v>
      </c>
      <c r="CY31" s="33">
        <v>7.4301631651700006E-2</v>
      </c>
      <c r="CZ31" s="33">
        <v>64.261738078700006</v>
      </c>
      <c r="DA31" s="33">
        <v>0.36140864115100002</v>
      </c>
      <c r="DB31" s="33">
        <v>1.65884530425E-2</v>
      </c>
      <c r="DC31" s="33">
        <v>15.931140083800001</v>
      </c>
      <c r="DD31" s="33">
        <v>23.361233329600001</v>
      </c>
      <c r="DE31" s="33">
        <v>4.6618350997100003E-2</v>
      </c>
      <c r="DF31" s="33">
        <v>3.5250131649100002E-3</v>
      </c>
      <c r="DG31" s="33">
        <v>7.2446742770999997</v>
      </c>
      <c r="DH31" s="33">
        <v>9.5339587727899994E-2</v>
      </c>
      <c r="DI31" s="33">
        <v>13.2095247111</v>
      </c>
      <c r="DJ31" s="33">
        <v>1.48603581856</v>
      </c>
      <c r="DK31" s="33">
        <v>0.115167237154</v>
      </c>
      <c r="DL31" s="33">
        <v>105.098737855</v>
      </c>
      <c r="DM31" s="33">
        <v>0.42623846451500003</v>
      </c>
      <c r="DN31" s="33">
        <v>1.27822697032</v>
      </c>
      <c r="DO31" s="33">
        <v>4.9117618943400002E-3</v>
      </c>
      <c r="DP31" s="33">
        <v>10.7507555604</v>
      </c>
      <c r="DQ31" s="33">
        <v>0</v>
      </c>
      <c r="DR31" s="33">
        <v>1.1328047324699999</v>
      </c>
      <c r="DS31" s="33">
        <v>1264.7611405099999</v>
      </c>
      <c r="DT31" s="33">
        <v>0.716151879386</v>
      </c>
      <c r="DU31" s="33">
        <v>507.76808440100001</v>
      </c>
      <c r="DV31" s="33">
        <v>11456.0835376</v>
      </c>
      <c r="DW31" s="33">
        <v>1137.1186167400001</v>
      </c>
      <c r="DX31" s="33">
        <f t="shared" si="0"/>
        <v>210.04624355457398</v>
      </c>
      <c r="DY31" s="33">
        <f t="shared" si="1"/>
        <v>194.11510347077399</v>
      </c>
    </row>
    <row r="32" spans="1:129" x14ac:dyDescent="0.25">
      <c r="A32" s="35">
        <v>35</v>
      </c>
      <c r="B32" t="s">
        <v>31</v>
      </c>
      <c r="C32" s="33">
        <v>14.596964377300001</v>
      </c>
      <c r="D32" s="33">
        <v>153.56780608299999</v>
      </c>
      <c r="E32" s="33">
        <v>140.31473826800001</v>
      </c>
      <c r="F32" s="33">
        <v>31.5439864222</v>
      </c>
      <c r="G32" s="33">
        <v>14.48550081</v>
      </c>
      <c r="H32" s="33">
        <v>2.090223612</v>
      </c>
      <c r="I32" s="33">
        <v>2.696430774</v>
      </c>
      <c r="J32" s="33">
        <v>0.1672205387</v>
      </c>
      <c r="K32" s="33">
        <v>860.123696</v>
      </c>
      <c r="L32" s="33">
        <v>0</v>
      </c>
      <c r="M32" s="33">
        <v>45.4428451</v>
      </c>
      <c r="N32" s="33">
        <v>5.7050703199999999</v>
      </c>
      <c r="O32" s="33">
        <v>3.4128121600000001</v>
      </c>
      <c r="P32" s="33">
        <v>0</v>
      </c>
      <c r="Q32" s="33">
        <v>666.78202399999998</v>
      </c>
      <c r="R32" s="33">
        <v>40.648953400000003</v>
      </c>
      <c r="S32" s="33">
        <v>152.8611923</v>
      </c>
      <c r="T32" s="33">
        <v>10.751744970000001</v>
      </c>
      <c r="U32" s="33">
        <v>1.32987064</v>
      </c>
      <c r="V32" s="33">
        <v>5.4051152299999998</v>
      </c>
      <c r="W32" s="33">
        <v>1.5905744199999999E-2</v>
      </c>
      <c r="X32" s="33">
        <v>26.833527740000001</v>
      </c>
      <c r="Y32" s="33">
        <v>3.1497378530000002E-2</v>
      </c>
      <c r="Z32" s="33">
        <v>0.459992872</v>
      </c>
      <c r="AA32" s="33">
        <v>209.02239119999999</v>
      </c>
      <c r="AB32" s="33">
        <v>177.98113659000001</v>
      </c>
      <c r="AC32" s="33">
        <v>28.4556044835</v>
      </c>
      <c r="AD32" s="33">
        <v>1087.1858749</v>
      </c>
      <c r="AE32" s="33">
        <v>58673.455646499999</v>
      </c>
      <c r="AF32" s="33">
        <v>2.3198176960999999</v>
      </c>
      <c r="AG32" s="33">
        <v>160.86344999299999</v>
      </c>
      <c r="AH32" s="33">
        <v>0.171248966926</v>
      </c>
      <c r="AI32" s="33">
        <v>264.94057522999998</v>
      </c>
      <c r="AJ32" s="33">
        <v>428.12662748000002</v>
      </c>
      <c r="AK32" s="33">
        <v>601.63548183900002</v>
      </c>
      <c r="AL32" s="33">
        <v>140.09354505100001</v>
      </c>
      <c r="AM32" s="33">
        <v>408.29361720899999</v>
      </c>
      <c r="AN32" s="33">
        <v>1.6481625739000001</v>
      </c>
      <c r="AO32" s="33">
        <v>73.773853669999994</v>
      </c>
      <c r="AP32" s="33">
        <v>0.22011074309000001</v>
      </c>
      <c r="AQ32" s="33">
        <v>474.85563252999998</v>
      </c>
      <c r="AR32" s="33">
        <v>550.28071950000003</v>
      </c>
      <c r="AS32" s="33">
        <v>76.270496257000005</v>
      </c>
      <c r="AT32" s="33">
        <v>4.57949877172</v>
      </c>
      <c r="AU32" s="33">
        <v>161.46278585300001</v>
      </c>
      <c r="AV32" s="33">
        <v>26.410984019499999</v>
      </c>
      <c r="AW32" s="33">
        <v>55629.794100799998</v>
      </c>
      <c r="AX32" s="33">
        <v>173.65644673899999</v>
      </c>
      <c r="AY32" s="33">
        <v>59.796414146499998</v>
      </c>
      <c r="AZ32" s="33">
        <v>29.206219993800001</v>
      </c>
      <c r="BA32" s="33">
        <v>10.5259026638</v>
      </c>
      <c r="BB32" s="33">
        <v>0</v>
      </c>
      <c r="BC32" s="33">
        <v>3374.2957847600001</v>
      </c>
      <c r="BD32" s="33">
        <v>247.281687422</v>
      </c>
      <c r="BE32" s="33">
        <v>3959.4021080000002</v>
      </c>
      <c r="BF32" s="33">
        <v>22.903718654599999</v>
      </c>
      <c r="BG32" s="33">
        <v>5.6876919532699999</v>
      </c>
      <c r="BH32" s="33">
        <v>8.3766665877200008</v>
      </c>
      <c r="BI32" s="33">
        <v>4.1312153940999997E-2</v>
      </c>
      <c r="BJ32" s="33">
        <v>37.759282020999997</v>
      </c>
      <c r="BK32" s="33">
        <v>0.40856839276200002</v>
      </c>
      <c r="BL32" s="33">
        <v>2.92058407693</v>
      </c>
      <c r="BM32" s="33">
        <v>4093.2112618299998</v>
      </c>
      <c r="BN32" s="33">
        <v>49.559555400000001</v>
      </c>
      <c r="BO32" s="33">
        <v>7.9273741199999996</v>
      </c>
      <c r="BP32" s="33">
        <v>9.8587042799999995</v>
      </c>
      <c r="BQ32" s="33">
        <v>1.8772568160000001</v>
      </c>
      <c r="BR32" s="33">
        <v>2183.5629300000001</v>
      </c>
      <c r="BS32" s="33">
        <v>0</v>
      </c>
      <c r="BT32" s="33">
        <v>138.12754430000001</v>
      </c>
      <c r="BU32" s="33">
        <v>45.027676900000003</v>
      </c>
      <c r="BV32" s="33">
        <v>11.909800519999999</v>
      </c>
      <c r="BW32" s="33">
        <v>0</v>
      </c>
      <c r="BX32" s="33">
        <v>4265.39221</v>
      </c>
      <c r="BY32" s="33">
        <v>1318.0174460000001</v>
      </c>
      <c r="BZ32" s="33">
        <v>1286.7879760000001</v>
      </c>
      <c r="CA32" s="33">
        <v>15.7279599</v>
      </c>
      <c r="CB32" s="33">
        <v>1.9991819390000001</v>
      </c>
      <c r="CC32" s="33">
        <v>7.81136797</v>
      </c>
      <c r="CD32" s="33">
        <v>2.3268251609999999E-2</v>
      </c>
      <c r="CE32" s="33">
        <v>38.776562300000002</v>
      </c>
      <c r="CF32" s="33">
        <v>2.3596230189999998</v>
      </c>
      <c r="CG32" s="33">
        <v>1.6484632539999999</v>
      </c>
      <c r="CH32" s="33">
        <v>968.58392900000001</v>
      </c>
      <c r="CI32" s="33">
        <v>280.60142895400003</v>
      </c>
      <c r="CJ32" s="33">
        <v>243.362241555</v>
      </c>
      <c r="CK32" s="33">
        <v>79.938016272200002</v>
      </c>
      <c r="CL32" s="33">
        <v>93.872475235899998</v>
      </c>
      <c r="CM32" s="33">
        <v>8.6127367307299991</v>
      </c>
      <c r="CN32" s="33">
        <v>0</v>
      </c>
      <c r="CO32" s="33">
        <v>26.239619945400001</v>
      </c>
      <c r="CP32" s="33">
        <v>0</v>
      </c>
      <c r="CQ32" s="33">
        <v>0</v>
      </c>
      <c r="CR32" s="33">
        <v>8306.3883790100008</v>
      </c>
      <c r="CS32" s="33">
        <v>1605.92414869</v>
      </c>
      <c r="CT32" s="33">
        <v>0</v>
      </c>
      <c r="CU32" s="33">
        <v>260.264845858</v>
      </c>
      <c r="CV32" s="33">
        <v>4.6147384907299999E-2</v>
      </c>
      <c r="CW32" s="33">
        <v>2593.6651533200002</v>
      </c>
      <c r="CX32" s="33">
        <v>0.25082995971700001</v>
      </c>
      <c r="CY32" s="33">
        <v>8.1699542078799994E-2</v>
      </c>
      <c r="CZ32" s="33">
        <v>49.382334166</v>
      </c>
      <c r="DA32" s="33">
        <v>0.200089750421</v>
      </c>
      <c r="DB32" s="33">
        <v>1.6144403661299999E-2</v>
      </c>
      <c r="DC32" s="33">
        <v>9.0166496144499995</v>
      </c>
      <c r="DD32" s="33">
        <v>21.5929472561</v>
      </c>
      <c r="DE32" s="33">
        <v>1.6749878362199998E-2</v>
      </c>
      <c r="DF32" s="33">
        <v>1.26291774223E-3</v>
      </c>
      <c r="DG32" s="33">
        <v>3.6998912104300001</v>
      </c>
      <c r="DH32" s="33">
        <v>3.4320454297299997E-2</v>
      </c>
      <c r="DI32" s="33">
        <v>16.5531950365</v>
      </c>
      <c r="DJ32" s="33">
        <v>0.53566039079000005</v>
      </c>
      <c r="DK32" s="33">
        <v>8.0485655338999998E-2</v>
      </c>
      <c r="DL32" s="33">
        <v>103.367719537</v>
      </c>
      <c r="DM32" s="33">
        <v>0.154123988573</v>
      </c>
      <c r="DN32" s="33">
        <v>2.7995961539700001</v>
      </c>
      <c r="DO32" s="33">
        <v>2.83085100477E-3</v>
      </c>
      <c r="DP32" s="33">
        <v>5.0290081691999999</v>
      </c>
      <c r="DQ32" s="33">
        <v>0</v>
      </c>
      <c r="DR32" s="33">
        <v>3.08309591103</v>
      </c>
      <c r="DS32" s="33">
        <v>600.35068451999996</v>
      </c>
      <c r="DT32" s="33">
        <v>2.1360663955999999</v>
      </c>
      <c r="DU32" s="33">
        <v>291.47886522499999</v>
      </c>
      <c r="DV32" s="33">
        <v>6249.1820019899997</v>
      </c>
      <c r="DW32" s="33">
        <v>552.22821213400005</v>
      </c>
      <c r="DX32" s="33">
        <f t="shared" si="0"/>
        <v>186.23973238285899</v>
      </c>
      <c r="DY32" s="33">
        <f t="shared" si="1"/>
        <v>177.223082768409</v>
      </c>
    </row>
    <row r="33" spans="1:129" x14ac:dyDescent="0.25">
      <c r="A33" s="35">
        <v>36</v>
      </c>
      <c r="B33" t="s">
        <v>32</v>
      </c>
      <c r="C33" s="33">
        <v>61.095694061899998</v>
      </c>
      <c r="D33" s="33">
        <v>666.11104629399995</v>
      </c>
      <c r="E33" s="33">
        <v>599.82057564399997</v>
      </c>
      <c r="F33" s="33">
        <v>129.21640434099999</v>
      </c>
      <c r="G33" s="33">
        <v>55.238616059999998</v>
      </c>
      <c r="H33" s="33">
        <v>7.9709480800000003</v>
      </c>
      <c r="I33" s="33">
        <v>10.282570309</v>
      </c>
      <c r="J33" s="33">
        <v>0.63765902870000002</v>
      </c>
      <c r="K33" s="33">
        <v>3279.9247217000002</v>
      </c>
      <c r="L33" s="33">
        <v>0</v>
      </c>
      <c r="M33" s="33">
        <v>173.28325745000001</v>
      </c>
      <c r="N33" s="33">
        <v>20.801253861999999</v>
      </c>
      <c r="O33" s="33">
        <v>13.015398253000001</v>
      </c>
      <c r="P33" s="33">
        <v>0</v>
      </c>
      <c r="Q33" s="33">
        <v>2431.135792</v>
      </c>
      <c r="R33" s="33">
        <v>148.20847963</v>
      </c>
      <c r="S33" s="33">
        <v>582.88016540000001</v>
      </c>
      <c r="T33" s="33">
        <v>40.999011049000003</v>
      </c>
      <c r="U33" s="33">
        <v>5.0712650368999999</v>
      </c>
      <c r="V33" s="33">
        <v>20.611167228999999</v>
      </c>
      <c r="W33" s="33">
        <v>6.0655587310000002E-2</v>
      </c>
      <c r="X33" s="33">
        <v>102.32294277</v>
      </c>
      <c r="Y33" s="33">
        <v>0.12010507225</v>
      </c>
      <c r="Z33" s="33">
        <v>1.7541330328</v>
      </c>
      <c r="AA33" s="33">
        <v>797.09503700000005</v>
      </c>
      <c r="AB33" s="33">
        <v>779.169316407</v>
      </c>
      <c r="AC33" s="33">
        <v>153.12086792599999</v>
      </c>
      <c r="AD33" s="33">
        <v>4620.20546672</v>
      </c>
      <c r="AE33" s="33">
        <v>306463.88527099998</v>
      </c>
      <c r="AF33" s="33">
        <v>12.402958333600001</v>
      </c>
      <c r="AG33" s="33">
        <v>790.61077681999996</v>
      </c>
      <c r="AH33" s="33">
        <v>0.87584198878999997</v>
      </c>
      <c r="AI33" s="33">
        <v>1386.61104402</v>
      </c>
      <c r="AJ33" s="33">
        <v>2189.6236515099999</v>
      </c>
      <c r="AK33" s="33">
        <v>2513.6844405900001</v>
      </c>
      <c r="AL33" s="33">
        <v>608.74162714099998</v>
      </c>
      <c r="AM33" s="33">
        <v>2008.14884781</v>
      </c>
      <c r="AN33" s="33">
        <v>9.9381924074000008</v>
      </c>
      <c r="AO33" s="33">
        <v>433.76570679999998</v>
      </c>
      <c r="AP33" s="33">
        <v>1.3467505020999999</v>
      </c>
      <c r="AQ33" s="33">
        <v>2923.1571011999999</v>
      </c>
      <c r="AR33" s="33">
        <v>3366.8595697000001</v>
      </c>
      <c r="AS33" s="33">
        <v>355.607450959</v>
      </c>
      <c r="AT33" s="33">
        <v>22.897526494000001</v>
      </c>
      <c r="AU33" s="33">
        <v>708.95653764500003</v>
      </c>
      <c r="AV33" s="33">
        <v>145.32571781799999</v>
      </c>
      <c r="AW33" s="33">
        <v>294857.69392799999</v>
      </c>
      <c r="AX33" s="33">
        <v>783.77273894699999</v>
      </c>
      <c r="AY33" s="33">
        <v>263.831460789</v>
      </c>
      <c r="AZ33" s="33">
        <v>141.438562066</v>
      </c>
      <c r="BA33" s="33">
        <v>47.3174313102</v>
      </c>
      <c r="BB33" s="33">
        <v>0</v>
      </c>
      <c r="BC33" s="33">
        <v>16401.709631099999</v>
      </c>
      <c r="BD33" s="33">
        <v>1136.6172238199999</v>
      </c>
      <c r="BE33" s="33">
        <v>17948.021605000002</v>
      </c>
      <c r="BF33" s="33">
        <v>158.80326100900001</v>
      </c>
      <c r="BG33" s="33">
        <v>39.703951358700003</v>
      </c>
      <c r="BH33" s="33">
        <v>56.647767261799999</v>
      </c>
      <c r="BI33" s="33">
        <v>0.244924922879</v>
      </c>
      <c r="BJ33" s="33">
        <v>258.26956349</v>
      </c>
      <c r="BK33" s="33">
        <v>1.5419607854799999</v>
      </c>
      <c r="BL33" s="33">
        <v>18.761506348200001</v>
      </c>
      <c r="BM33" s="33">
        <v>18574.278655800001</v>
      </c>
      <c r="BN33" s="33">
        <v>188.97562549</v>
      </c>
      <c r="BO33" s="33">
        <v>30.227222892</v>
      </c>
      <c r="BP33" s="33">
        <v>37.590726635000003</v>
      </c>
      <c r="BQ33" s="33">
        <v>7.1575823119999997</v>
      </c>
      <c r="BR33" s="33">
        <v>8326.1821839999993</v>
      </c>
      <c r="BS33" s="33">
        <v>0</v>
      </c>
      <c r="BT33" s="33">
        <v>526.68777269999998</v>
      </c>
      <c r="BU33" s="33">
        <v>164.16268213999999</v>
      </c>
      <c r="BV33" s="33">
        <v>45.413815903</v>
      </c>
      <c r="BW33" s="33">
        <v>0</v>
      </c>
      <c r="BX33" s="33">
        <v>15550.717793</v>
      </c>
      <c r="BY33" s="33">
        <v>4805.5150642999997</v>
      </c>
      <c r="BZ33" s="33">
        <v>4906.6724166000004</v>
      </c>
      <c r="CA33" s="33">
        <v>59.966818510000003</v>
      </c>
      <c r="CB33" s="33">
        <v>7.6223585380000003</v>
      </c>
      <c r="CC33" s="33">
        <v>29.782603114</v>
      </c>
      <c r="CD33" s="33">
        <v>8.8717762180000007E-2</v>
      </c>
      <c r="CE33" s="33">
        <v>147.84012580000001</v>
      </c>
      <c r="CF33" s="33">
        <v>8.9977109790000007</v>
      </c>
      <c r="CG33" s="33">
        <v>6.2856300389999999</v>
      </c>
      <c r="CH33" s="33">
        <v>3693.2154009000001</v>
      </c>
      <c r="CI33" s="33">
        <v>1115.26819701</v>
      </c>
      <c r="CJ33" s="33">
        <v>963.81107484799998</v>
      </c>
      <c r="CK33" s="33">
        <v>326.40179552699999</v>
      </c>
      <c r="CL33" s="33">
        <v>449.13399157700002</v>
      </c>
      <c r="CM33" s="33">
        <v>31.377074550700002</v>
      </c>
      <c r="CN33" s="33">
        <v>0</v>
      </c>
      <c r="CO33" s="33">
        <v>107.967339483</v>
      </c>
      <c r="CP33" s="33">
        <v>0</v>
      </c>
      <c r="CQ33" s="33">
        <v>0</v>
      </c>
      <c r="CR33" s="33">
        <v>34383.497844700003</v>
      </c>
      <c r="CS33" s="33">
        <v>6090.3213814299997</v>
      </c>
      <c r="CT33" s="33">
        <v>0</v>
      </c>
      <c r="CU33" s="33">
        <v>1142.25295901</v>
      </c>
      <c r="CV33" s="33">
        <v>0.31970283251300002</v>
      </c>
      <c r="CW33" s="33">
        <v>12030.731936100001</v>
      </c>
      <c r="CX33" s="33">
        <v>1.23606349218</v>
      </c>
      <c r="CY33" s="33">
        <v>0.38915489359400002</v>
      </c>
      <c r="CZ33" s="33">
        <v>259.76852668599997</v>
      </c>
      <c r="DA33" s="33">
        <v>1.1595463831699999</v>
      </c>
      <c r="DB33" s="33">
        <v>7.9125958208199995E-2</v>
      </c>
      <c r="DC33" s="33">
        <v>52.397385589199999</v>
      </c>
      <c r="DD33" s="33">
        <v>107.04172406000001</v>
      </c>
      <c r="DE33" s="33">
        <v>0.11586499662999999</v>
      </c>
      <c r="DF33" s="33">
        <v>8.7586530082900006E-3</v>
      </c>
      <c r="DG33" s="33">
        <v>22.086125212900001</v>
      </c>
      <c r="DH33" s="33">
        <v>0.23699987431</v>
      </c>
      <c r="DI33" s="33">
        <v>76.639606604400001</v>
      </c>
      <c r="DJ33" s="33">
        <v>3.69453401637</v>
      </c>
      <c r="DK33" s="33">
        <v>0.39429545945200001</v>
      </c>
      <c r="DL33" s="33">
        <v>508.43588743599997</v>
      </c>
      <c r="DM33" s="33">
        <v>1.06002006165</v>
      </c>
      <c r="DN33" s="33">
        <v>10.659833835900001</v>
      </c>
      <c r="DO33" s="33">
        <v>1.61930769659E-2</v>
      </c>
      <c r="DP33" s="33">
        <v>26.801212751000001</v>
      </c>
      <c r="DQ33" s="33">
        <v>0</v>
      </c>
      <c r="DR33" s="33">
        <v>12.0140511672</v>
      </c>
      <c r="DS33" s="33">
        <v>2887.0457715799998</v>
      </c>
      <c r="DT33" s="33">
        <v>8.2335106164899994</v>
      </c>
      <c r="DU33" s="33">
        <v>1274.1944088600001</v>
      </c>
      <c r="DV33" s="33">
        <v>28621.0156216</v>
      </c>
      <c r="DW33" s="33">
        <v>2601.9533047599998</v>
      </c>
      <c r="DX33" s="33">
        <f t="shared" si="0"/>
        <v>938.69765306655188</v>
      </c>
      <c r="DY33" s="33">
        <f t="shared" si="1"/>
        <v>886.30026747735189</v>
      </c>
    </row>
    <row r="34" spans="1:129" x14ac:dyDescent="0.25">
      <c r="A34" s="35">
        <v>37</v>
      </c>
      <c r="B34" t="s">
        <v>33</v>
      </c>
      <c r="C34" s="33">
        <v>27.340289814599998</v>
      </c>
      <c r="D34" s="33">
        <v>472.72559099599999</v>
      </c>
      <c r="E34" s="33">
        <v>402.008088499</v>
      </c>
      <c r="F34" s="33">
        <v>68.773184057700007</v>
      </c>
      <c r="G34" s="33">
        <v>8.8360945819999994</v>
      </c>
      <c r="H34" s="33">
        <v>1.2750850373</v>
      </c>
      <c r="I34" s="33">
        <v>1.6448622443000001</v>
      </c>
      <c r="J34" s="33">
        <v>0.10200409784</v>
      </c>
      <c r="K34" s="33">
        <v>524.67934349999996</v>
      </c>
      <c r="L34" s="33">
        <v>0</v>
      </c>
      <c r="M34" s="33">
        <v>27.719861689999998</v>
      </c>
      <c r="N34" s="33">
        <v>3.2287242279999999</v>
      </c>
      <c r="O34" s="33">
        <v>2.0818917046999998</v>
      </c>
      <c r="P34" s="33">
        <v>0</v>
      </c>
      <c r="Q34" s="33">
        <v>377.35668900000002</v>
      </c>
      <c r="R34" s="33">
        <v>23.004621879999998</v>
      </c>
      <c r="S34" s="33">
        <v>93.244594300000003</v>
      </c>
      <c r="T34" s="33">
        <v>6.5585879790000003</v>
      </c>
      <c r="U34" s="33">
        <v>0.81121490340000002</v>
      </c>
      <c r="V34" s="33">
        <v>3.2972868950000001</v>
      </c>
      <c r="W34" s="33">
        <v>9.7026184940000003E-3</v>
      </c>
      <c r="X34" s="33">
        <v>16.368495641999999</v>
      </c>
      <c r="Y34" s="33">
        <v>1.9213036267000001E-2</v>
      </c>
      <c r="Z34" s="33">
        <v>0.28060026220000001</v>
      </c>
      <c r="AA34" s="33">
        <v>127.50942273</v>
      </c>
      <c r="AB34" s="33">
        <v>749.69174931500004</v>
      </c>
      <c r="AC34" s="33">
        <v>151.436218626</v>
      </c>
      <c r="AD34" s="33">
        <v>3791.1235035999998</v>
      </c>
      <c r="AE34" s="33">
        <v>234150.013966</v>
      </c>
      <c r="AF34" s="33">
        <v>15.5286284136</v>
      </c>
      <c r="AG34" s="33">
        <v>1102.63858099</v>
      </c>
      <c r="AH34" s="33">
        <v>1.22151553512</v>
      </c>
      <c r="AI34" s="33">
        <v>1935.6221992000001</v>
      </c>
      <c r="AJ34" s="33">
        <v>3053.7905879</v>
      </c>
      <c r="AK34" s="33">
        <v>1965.8188397500001</v>
      </c>
      <c r="AL34" s="33">
        <v>583.41347164000001</v>
      </c>
      <c r="AM34" s="33">
        <v>2276.3272087199998</v>
      </c>
      <c r="AN34" s="33">
        <v>9.7392693139999995</v>
      </c>
      <c r="AO34" s="33">
        <v>446.10827433999998</v>
      </c>
      <c r="AP34" s="33">
        <v>1.3850708438999999</v>
      </c>
      <c r="AQ34" s="33">
        <v>3006.8237460999999</v>
      </c>
      <c r="AR34" s="33">
        <v>3462.6725147000002</v>
      </c>
      <c r="AS34" s="33">
        <v>366.92102361600001</v>
      </c>
      <c r="AT34" s="33">
        <v>21.908958480300001</v>
      </c>
      <c r="AU34" s="33">
        <v>717.59268013200005</v>
      </c>
      <c r="AV34" s="33">
        <v>150.41128595199999</v>
      </c>
      <c r="AW34" s="33">
        <v>232472.47429300001</v>
      </c>
      <c r="AX34" s="33">
        <v>727.57881151100003</v>
      </c>
      <c r="AY34" s="33">
        <v>301.411711266</v>
      </c>
      <c r="AZ34" s="33">
        <v>149.138812527</v>
      </c>
      <c r="BA34" s="33">
        <v>51.222026003700002</v>
      </c>
      <c r="BB34" s="33">
        <v>0</v>
      </c>
      <c r="BC34" s="33">
        <v>17543.8427099</v>
      </c>
      <c r="BD34" s="33">
        <v>949.34043036399999</v>
      </c>
      <c r="BE34" s="33">
        <v>20246.497673400001</v>
      </c>
      <c r="BF34" s="33">
        <v>105.76011955</v>
      </c>
      <c r="BG34" s="33">
        <v>25.9119215417</v>
      </c>
      <c r="BH34" s="33">
        <v>39.649026826099998</v>
      </c>
      <c r="BI34" s="33">
        <v>0.25330883308199997</v>
      </c>
      <c r="BJ34" s="33">
        <v>172.90403386899999</v>
      </c>
      <c r="BK34" s="33">
        <v>1.3598978965199999</v>
      </c>
      <c r="BL34" s="33">
        <v>11.696958758199999</v>
      </c>
      <c r="BM34" s="33">
        <v>20925.336884200002</v>
      </c>
      <c r="BN34" s="33">
        <v>26.250753079999999</v>
      </c>
      <c r="BO34" s="33">
        <v>4.1562165359999996</v>
      </c>
      <c r="BP34" s="33">
        <v>5.1869307170000001</v>
      </c>
      <c r="BQ34" s="33">
        <v>0.9225758785</v>
      </c>
      <c r="BR34" s="33">
        <v>1152.8567886000001</v>
      </c>
      <c r="BS34" s="33">
        <v>0</v>
      </c>
      <c r="BT34" s="33">
        <v>74.116373510000003</v>
      </c>
      <c r="BU34" s="33">
        <v>21.871743080000002</v>
      </c>
      <c r="BV34" s="33">
        <v>6.2943784750000003</v>
      </c>
      <c r="BW34" s="33">
        <v>0</v>
      </c>
      <c r="BX34" s="33">
        <v>2036.920574</v>
      </c>
      <c r="BY34" s="33">
        <v>675.1741174</v>
      </c>
      <c r="BZ34" s="33">
        <v>682.18081759999995</v>
      </c>
      <c r="CA34" s="33">
        <v>7.3158383799999998</v>
      </c>
      <c r="CB34" s="33">
        <v>0.94421770540000005</v>
      </c>
      <c r="CC34" s="33">
        <v>3.674185461</v>
      </c>
      <c r="CD34" s="33">
        <v>1.0823084409999999E-2</v>
      </c>
      <c r="CE34" s="33">
        <v>18.24054735</v>
      </c>
      <c r="CF34" s="33">
        <v>1.3163790723</v>
      </c>
      <c r="CG34" s="33">
        <v>0.84540075039999996</v>
      </c>
      <c r="CH34" s="33">
        <v>499.09472149999999</v>
      </c>
      <c r="CI34" s="33">
        <v>506.24248655399998</v>
      </c>
      <c r="CJ34" s="33">
        <v>403.24732361299999</v>
      </c>
      <c r="CK34" s="33">
        <v>174.23904397800001</v>
      </c>
      <c r="CL34" s="33">
        <v>490.82801074000002</v>
      </c>
      <c r="CM34" s="33">
        <v>30.740460799800001</v>
      </c>
      <c r="CN34" s="33">
        <v>0</v>
      </c>
      <c r="CO34" s="33">
        <v>62.204948875200003</v>
      </c>
      <c r="CP34" s="33">
        <v>0</v>
      </c>
      <c r="CQ34" s="33">
        <v>0</v>
      </c>
      <c r="CR34" s="33">
        <v>19958.122800199999</v>
      </c>
      <c r="CS34" s="33">
        <v>1647.5178701699999</v>
      </c>
      <c r="CT34" s="33">
        <v>0</v>
      </c>
      <c r="CU34" s="33">
        <v>1025.6737660900001</v>
      </c>
      <c r="CV34" s="33">
        <v>0.21590681380000001</v>
      </c>
      <c r="CW34" s="33">
        <v>11618.4025396</v>
      </c>
      <c r="CX34" s="33">
        <v>0.52339155217099997</v>
      </c>
      <c r="CY34" s="33">
        <v>0.154101847289</v>
      </c>
      <c r="CZ34" s="33">
        <v>119.63454022099999</v>
      </c>
      <c r="DA34" s="33">
        <v>0.64522727546799996</v>
      </c>
      <c r="DB34" s="33">
        <v>3.3180658016499998E-2</v>
      </c>
      <c r="DC34" s="33">
        <v>27.667293632</v>
      </c>
      <c r="DD34" s="33">
        <v>46.620267070099999</v>
      </c>
      <c r="DE34" s="33">
        <v>7.8550500558100006E-2</v>
      </c>
      <c r="DF34" s="33">
        <v>5.8989604521499997E-3</v>
      </c>
      <c r="DG34" s="33">
        <v>12.7754995617</v>
      </c>
      <c r="DH34" s="33">
        <v>0.16137603901200001</v>
      </c>
      <c r="DI34" s="33">
        <v>28.7658141414</v>
      </c>
      <c r="DJ34" s="33">
        <v>2.52336305113</v>
      </c>
      <c r="DK34" s="33">
        <v>0.27383477022899999</v>
      </c>
      <c r="DL34" s="33">
        <v>207.51294956300001</v>
      </c>
      <c r="DM34" s="33">
        <v>0.72917701282000003</v>
      </c>
      <c r="DN34" s="33">
        <v>2.6954634601</v>
      </c>
      <c r="DO34" s="33">
        <v>8.7587595900199995E-3</v>
      </c>
      <c r="DP34" s="33">
        <v>12.822952944800001</v>
      </c>
      <c r="DQ34" s="33">
        <v>0</v>
      </c>
      <c r="DR34" s="33">
        <v>3.0694144668200001</v>
      </c>
      <c r="DS34" s="33">
        <v>3083.45418535</v>
      </c>
      <c r="DT34" s="33">
        <v>1.77185462003</v>
      </c>
      <c r="DU34" s="33">
        <v>1111.7975877399999</v>
      </c>
      <c r="DV34" s="33">
        <v>28068.402051500001</v>
      </c>
      <c r="DW34" s="33">
        <v>2765.7292247099999</v>
      </c>
      <c r="DX34" s="33">
        <f t="shared" si="0"/>
        <v>404.40434871642901</v>
      </c>
      <c r="DY34" s="33">
        <f t="shared" si="1"/>
        <v>376.73705508442902</v>
      </c>
    </row>
    <row r="35" spans="1:129" x14ac:dyDescent="0.25">
      <c r="A35" s="35">
        <v>38</v>
      </c>
      <c r="B35" t="s">
        <v>34</v>
      </c>
      <c r="C35" s="33">
        <v>3.4853450920900002</v>
      </c>
      <c r="D35" s="33">
        <v>55.812149341900003</v>
      </c>
      <c r="E35" s="33">
        <v>51.4191737919</v>
      </c>
      <c r="F35" s="33">
        <v>7.63884253261</v>
      </c>
      <c r="G35" s="33">
        <v>0.51990939999999997</v>
      </c>
      <c r="H35" s="33">
        <v>7.5027872999999995E-2</v>
      </c>
      <c r="I35" s="33">
        <v>9.6783614000000004E-2</v>
      </c>
      <c r="J35" s="33">
        <v>6.0021049100000001E-3</v>
      </c>
      <c r="K35" s="33">
        <v>30.873295599999999</v>
      </c>
      <c r="L35" s="33">
        <v>0</v>
      </c>
      <c r="M35" s="33">
        <v>1.63111658</v>
      </c>
      <c r="N35" s="33">
        <v>0.20077461499999999</v>
      </c>
      <c r="O35" s="33">
        <v>0.122498421</v>
      </c>
      <c r="P35" s="33">
        <v>0</v>
      </c>
      <c r="Q35" s="33">
        <v>23.466014699999999</v>
      </c>
      <c r="R35" s="33">
        <v>1.4305540299999999</v>
      </c>
      <c r="S35" s="33">
        <v>5.4863809999999997</v>
      </c>
      <c r="T35" s="33">
        <v>0.385895347</v>
      </c>
      <c r="U35" s="33">
        <v>4.7732958899999997E-2</v>
      </c>
      <c r="V35" s="33">
        <v>0.194007176</v>
      </c>
      <c r="W35" s="33">
        <v>5.7093196700000004E-4</v>
      </c>
      <c r="X35" s="33">
        <v>0.96310786999999998</v>
      </c>
      <c r="Y35" s="33">
        <v>1.1304994199999999E-3</v>
      </c>
      <c r="Z35" s="33">
        <v>1.6510534300000001E-2</v>
      </c>
      <c r="AA35" s="33">
        <v>7.5027742999999996</v>
      </c>
      <c r="AB35" s="33">
        <v>83.149461568299998</v>
      </c>
      <c r="AC35" s="33">
        <v>14.200220059099999</v>
      </c>
      <c r="AD35" s="33">
        <v>405.261854169</v>
      </c>
      <c r="AE35" s="33">
        <v>30584.804861000001</v>
      </c>
      <c r="AF35" s="33">
        <v>0.75546897949000003</v>
      </c>
      <c r="AG35" s="33">
        <v>43.617392903000002</v>
      </c>
      <c r="AH35" s="33">
        <v>4.4197829193999998E-2</v>
      </c>
      <c r="AI35" s="33">
        <v>66.12167058</v>
      </c>
      <c r="AJ35" s="33">
        <v>110.49369307000001</v>
      </c>
      <c r="AK35" s="33">
        <v>230.06916458200001</v>
      </c>
      <c r="AL35" s="33">
        <v>63.107428229999996</v>
      </c>
      <c r="AM35" s="33">
        <v>172.99142886000001</v>
      </c>
      <c r="AN35" s="33">
        <v>0.6632647519</v>
      </c>
      <c r="AO35" s="33">
        <v>30.162366939999998</v>
      </c>
      <c r="AP35" s="33">
        <v>8.5658873869999999E-2</v>
      </c>
      <c r="AQ35" s="33">
        <v>183.32177659999999</v>
      </c>
      <c r="AR35" s="33">
        <v>214.146503</v>
      </c>
      <c r="AS35" s="33">
        <v>49.120818295900001</v>
      </c>
      <c r="AT35" s="33">
        <v>3.1258756931999998</v>
      </c>
      <c r="AU35" s="33">
        <v>81.281195726700005</v>
      </c>
      <c r="AV35" s="33">
        <v>14.126912949699999</v>
      </c>
      <c r="AW35" s="33">
        <v>30475.566740999999</v>
      </c>
      <c r="AX35" s="33">
        <v>99.212079951999996</v>
      </c>
      <c r="AY35" s="33">
        <v>40.520622954099998</v>
      </c>
      <c r="AZ35" s="33">
        <v>13.776186580999999</v>
      </c>
      <c r="BA35" s="33">
        <v>6.2624027840499998</v>
      </c>
      <c r="BB35" s="33">
        <v>0</v>
      </c>
      <c r="BC35" s="33">
        <v>1554.13014032</v>
      </c>
      <c r="BD35" s="33">
        <v>154.11844216</v>
      </c>
      <c r="BE35" s="33">
        <v>2176.5547427500001</v>
      </c>
      <c r="BF35" s="33">
        <v>20.307140962999998</v>
      </c>
      <c r="BG35" s="33">
        <v>5.1291582565900002</v>
      </c>
      <c r="BH35" s="33">
        <v>7.0762165169299998</v>
      </c>
      <c r="BI35" s="33">
        <v>1.7036476042900001E-2</v>
      </c>
      <c r="BJ35" s="33">
        <v>33.695867121500001</v>
      </c>
      <c r="BK35" s="33">
        <v>0.26866671707299999</v>
      </c>
      <c r="BL35" s="33">
        <v>1.5873046629800001</v>
      </c>
      <c r="BM35" s="33">
        <v>2241.34809232</v>
      </c>
      <c r="BN35" s="33">
        <v>1.77838735</v>
      </c>
      <c r="BO35" s="33">
        <v>0.284444056</v>
      </c>
      <c r="BP35" s="33">
        <v>0.35373337700000002</v>
      </c>
      <c r="BQ35" s="33">
        <v>6.7338487000000002E-2</v>
      </c>
      <c r="BR35" s="33">
        <v>78.351994000000005</v>
      </c>
      <c r="BS35" s="33">
        <v>0</v>
      </c>
      <c r="BT35" s="33">
        <v>4.9568203799999999</v>
      </c>
      <c r="BU35" s="33">
        <v>1.5841675799999999</v>
      </c>
      <c r="BV35" s="33">
        <v>0.42734007099999999</v>
      </c>
      <c r="BW35" s="33">
        <v>0</v>
      </c>
      <c r="BX35" s="33">
        <v>150.05570800000001</v>
      </c>
      <c r="BY35" s="33">
        <v>46.380575700000001</v>
      </c>
      <c r="BZ35" s="33">
        <v>46.174507699999999</v>
      </c>
      <c r="CA35" s="33">
        <v>0.56411808799999996</v>
      </c>
      <c r="CB35" s="33">
        <v>7.1702671999999995E-2</v>
      </c>
      <c r="CC35" s="33">
        <v>0.28015019800000002</v>
      </c>
      <c r="CD35" s="33">
        <v>8.3460206999999998E-4</v>
      </c>
      <c r="CE35" s="33">
        <v>1.39066913</v>
      </c>
      <c r="CF35" s="33">
        <v>8.4694800000000001E-2</v>
      </c>
      <c r="CG35" s="33">
        <v>5.9148520099999997E-2</v>
      </c>
      <c r="CH35" s="33">
        <v>34.751886499999998</v>
      </c>
      <c r="CI35" s="33">
        <v>59.753685475899999</v>
      </c>
      <c r="CJ35" s="33">
        <v>47.108331712800002</v>
      </c>
      <c r="CK35" s="33">
        <v>15.5611357671</v>
      </c>
      <c r="CL35" s="33">
        <v>37.563138107</v>
      </c>
      <c r="CM35" s="33">
        <v>4.8153271154599997</v>
      </c>
      <c r="CN35" s="33">
        <v>0</v>
      </c>
      <c r="CO35" s="33">
        <v>6.9420732414700002</v>
      </c>
      <c r="CP35" s="33">
        <v>0</v>
      </c>
      <c r="CQ35" s="33">
        <v>0</v>
      </c>
      <c r="CR35" s="33">
        <v>1727.6504783800001</v>
      </c>
      <c r="CS35" s="33">
        <v>201.93014803599999</v>
      </c>
      <c r="CT35" s="33">
        <v>0</v>
      </c>
      <c r="CU35" s="33">
        <v>105.287479346</v>
      </c>
      <c r="CV35" s="33">
        <v>3.9878489287200003E-2</v>
      </c>
      <c r="CW35" s="33">
        <v>1043.96957952</v>
      </c>
      <c r="CX35" s="33">
        <v>8.5906148711899999E-2</v>
      </c>
      <c r="CY35" s="33">
        <v>2.44577623598E-2</v>
      </c>
      <c r="CZ35" s="33">
        <v>21.257272773499999</v>
      </c>
      <c r="DA35" s="33">
        <v>0.113751195986</v>
      </c>
      <c r="DB35" s="33">
        <v>5.4158364730499996E-3</v>
      </c>
      <c r="DC35" s="33">
        <v>5.2486039287499997</v>
      </c>
      <c r="DD35" s="33">
        <v>7.5503714300400002</v>
      </c>
      <c r="DE35" s="33">
        <v>1.44228913845E-2</v>
      </c>
      <c r="DF35" s="33">
        <v>1.0940966591400001E-3</v>
      </c>
      <c r="DG35" s="33">
        <v>2.2714423346000001</v>
      </c>
      <c r="DH35" s="33">
        <v>2.9432913268900001E-2</v>
      </c>
      <c r="DI35" s="33">
        <v>4.3740232518199997</v>
      </c>
      <c r="DJ35" s="33">
        <v>0.458066994118</v>
      </c>
      <c r="DK35" s="33">
        <v>1.8442013576100001E-2</v>
      </c>
      <c r="DL35" s="33">
        <v>36.049578704200002</v>
      </c>
      <c r="DM35" s="33">
        <v>0.13091835208800001</v>
      </c>
      <c r="DN35" s="33">
        <v>0.35448825853499999</v>
      </c>
      <c r="DO35" s="33">
        <v>1.55536974463E-3</v>
      </c>
      <c r="DP35" s="33">
        <v>1.6629683582499999</v>
      </c>
      <c r="DQ35" s="33">
        <v>0</v>
      </c>
      <c r="DR35" s="33">
        <v>0.38567078867400001</v>
      </c>
      <c r="DS35" s="33">
        <v>270.323361637</v>
      </c>
      <c r="DT35" s="33">
        <v>0.29701812525799998</v>
      </c>
      <c r="DU35" s="33">
        <v>118.30829509</v>
      </c>
      <c r="DV35" s="33">
        <v>2608.2370961500001</v>
      </c>
      <c r="DW35" s="33">
        <v>256.75275974599998</v>
      </c>
      <c r="DX35" s="33">
        <f t="shared" si="0"/>
        <v>70.478757108601101</v>
      </c>
      <c r="DY35" s="33">
        <f t="shared" si="1"/>
        <v>65.230153179851101</v>
      </c>
    </row>
    <row r="36" spans="1:129" x14ac:dyDescent="0.25">
      <c r="A36" s="35">
        <v>39</v>
      </c>
      <c r="B36" t="s">
        <v>35</v>
      </c>
      <c r="C36" s="33">
        <v>52.509516716500002</v>
      </c>
      <c r="D36" s="33">
        <v>741.02930305100006</v>
      </c>
      <c r="E36" s="33">
        <v>656.643911613</v>
      </c>
      <c r="F36" s="33">
        <v>118.77659616699999</v>
      </c>
      <c r="G36" s="33">
        <v>34.553755289999998</v>
      </c>
      <c r="H36" s="33">
        <v>4.9861547159999997</v>
      </c>
      <c r="I36" s="33">
        <v>6.4321229969999996</v>
      </c>
      <c r="J36" s="33">
        <v>0.39889022190000001</v>
      </c>
      <c r="K36" s="33">
        <v>2051.745163</v>
      </c>
      <c r="L36" s="33">
        <v>0</v>
      </c>
      <c r="M36" s="33">
        <v>108.39820107</v>
      </c>
      <c r="N36" s="33">
        <v>12.846344385</v>
      </c>
      <c r="O36" s="33">
        <v>8.1411186279999992</v>
      </c>
      <c r="P36" s="33">
        <v>0</v>
      </c>
      <c r="Q36" s="33">
        <v>1501.4139445000001</v>
      </c>
      <c r="R36" s="33">
        <v>91.529756169999999</v>
      </c>
      <c r="S36" s="33">
        <v>364.61494449999998</v>
      </c>
      <c r="T36" s="33">
        <v>25.64693626</v>
      </c>
      <c r="U36" s="33">
        <v>3.1722566759999999</v>
      </c>
      <c r="V36" s="33">
        <v>12.893469297999999</v>
      </c>
      <c r="W36" s="33">
        <v>3.7942829220000002E-2</v>
      </c>
      <c r="X36" s="33">
        <v>64.011129650000001</v>
      </c>
      <c r="Y36" s="33">
        <v>7.5128242040000001E-2</v>
      </c>
      <c r="Z36" s="33">
        <v>1.0972475644999999</v>
      </c>
      <c r="AA36" s="33">
        <v>498.61550749999998</v>
      </c>
      <c r="AB36" s="33">
        <v>1025.80706809</v>
      </c>
      <c r="AC36" s="33">
        <v>160.28777946700001</v>
      </c>
      <c r="AD36" s="33">
        <v>5418.6940528499999</v>
      </c>
      <c r="AE36" s="33">
        <v>332554.197804</v>
      </c>
      <c r="AF36" s="33">
        <v>16.535837063599999</v>
      </c>
      <c r="AG36" s="33">
        <v>1226.3439292800001</v>
      </c>
      <c r="AH36" s="33">
        <v>1.2917627863200001</v>
      </c>
      <c r="AI36" s="33">
        <v>1986.5251819</v>
      </c>
      <c r="AJ36" s="33">
        <v>3229.4023209000002</v>
      </c>
      <c r="AK36" s="33">
        <v>2917.0158947099999</v>
      </c>
      <c r="AL36" s="33">
        <v>782.36772864199997</v>
      </c>
      <c r="AM36" s="33">
        <v>2972.3490537500002</v>
      </c>
      <c r="AN36" s="33">
        <v>12.298727942999999</v>
      </c>
      <c r="AO36" s="33">
        <v>647.39249810000001</v>
      </c>
      <c r="AP36" s="33">
        <v>1.9111982612</v>
      </c>
      <c r="AQ36" s="33">
        <v>4118.2773017999998</v>
      </c>
      <c r="AR36" s="33">
        <v>4777.9713818</v>
      </c>
      <c r="AS36" s="33">
        <v>503.87979836300002</v>
      </c>
      <c r="AT36" s="33">
        <v>28.6151316489</v>
      </c>
      <c r="AU36" s="33">
        <v>967.02894570000001</v>
      </c>
      <c r="AV36" s="33">
        <v>155.411566655</v>
      </c>
      <c r="AW36" s="33">
        <v>325294.32332600001</v>
      </c>
      <c r="AX36" s="33">
        <v>1098.6140734400001</v>
      </c>
      <c r="AY36" s="33">
        <v>371.703267084</v>
      </c>
      <c r="AZ36" s="33">
        <v>164.360825288</v>
      </c>
      <c r="BA36" s="33">
        <v>65.342028666900006</v>
      </c>
      <c r="BB36" s="33">
        <v>0</v>
      </c>
      <c r="BC36" s="33">
        <v>19146.522760899999</v>
      </c>
      <c r="BD36" s="33">
        <v>1234.1450087200001</v>
      </c>
      <c r="BE36" s="33">
        <v>25106.369759199999</v>
      </c>
      <c r="BF36" s="33">
        <v>197.31295263499999</v>
      </c>
      <c r="BG36" s="33">
        <v>48.372906482499999</v>
      </c>
      <c r="BH36" s="33">
        <v>68.353341226200001</v>
      </c>
      <c r="BI36" s="33">
        <v>0.30855005844299999</v>
      </c>
      <c r="BJ36" s="33">
        <v>309.98541586300001</v>
      </c>
      <c r="BK36" s="33">
        <v>1.59817535535</v>
      </c>
      <c r="BL36" s="33">
        <v>16.652457153299999</v>
      </c>
      <c r="BM36" s="33">
        <v>26320.7407059</v>
      </c>
      <c r="BN36" s="33">
        <v>118.20847705</v>
      </c>
      <c r="BO36" s="33">
        <v>18.908200668999999</v>
      </c>
      <c r="BP36" s="33">
        <v>23.514336159999999</v>
      </c>
      <c r="BQ36" s="33">
        <v>4.4771253739999999</v>
      </c>
      <c r="BR36" s="33">
        <v>5208.3017810000001</v>
      </c>
      <c r="BS36" s="33">
        <v>0</v>
      </c>
      <c r="BT36" s="33">
        <v>329.46626020000002</v>
      </c>
      <c r="BU36" s="33">
        <v>101.38130074999999</v>
      </c>
      <c r="BV36" s="33">
        <v>28.407404929999998</v>
      </c>
      <c r="BW36" s="33">
        <v>0</v>
      </c>
      <c r="BX36" s="33">
        <v>9603.5216830000008</v>
      </c>
      <c r="BY36" s="33">
        <v>2967.7614170000002</v>
      </c>
      <c r="BZ36" s="33">
        <v>3069.287182</v>
      </c>
      <c r="CA36" s="33">
        <v>37.509181890000001</v>
      </c>
      <c r="CB36" s="33">
        <v>4.767891874</v>
      </c>
      <c r="CC36" s="33">
        <v>18.629969367000001</v>
      </c>
      <c r="CD36" s="33">
        <v>5.5492774410000001E-2</v>
      </c>
      <c r="CE36" s="33">
        <v>92.476112259999994</v>
      </c>
      <c r="CF36" s="33">
        <v>5.6287345479999997</v>
      </c>
      <c r="CG36" s="33">
        <v>3.9319377069999999</v>
      </c>
      <c r="CH36" s="33">
        <v>2310.2204273000002</v>
      </c>
      <c r="CI36" s="33">
        <v>977.91258050500005</v>
      </c>
      <c r="CJ36" s="33">
        <v>809.56906786599995</v>
      </c>
      <c r="CK36" s="33">
        <v>278.58787236199998</v>
      </c>
      <c r="CL36" s="33">
        <v>593.71302381199996</v>
      </c>
      <c r="CM36" s="33">
        <v>52.247909538400002</v>
      </c>
      <c r="CN36" s="33">
        <v>0</v>
      </c>
      <c r="CO36" s="33">
        <v>105.09355723199999</v>
      </c>
      <c r="CP36" s="33">
        <v>0</v>
      </c>
      <c r="CQ36" s="33">
        <v>0</v>
      </c>
      <c r="CR36" s="33">
        <v>30251.460314</v>
      </c>
      <c r="CS36" s="33">
        <v>4293.4336917700002</v>
      </c>
      <c r="CT36" s="33">
        <v>0</v>
      </c>
      <c r="CU36" s="33">
        <v>1370.35371766</v>
      </c>
      <c r="CV36" s="33">
        <v>0.38697395817699998</v>
      </c>
      <c r="CW36" s="33">
        <v>15283.5503379</v>
      </c>
      <c r="CX36" s="33">
        <v>1.14508057087</v>
      </c>
      <c r="CY36" s="33">
        <v>0.34740462964800001</v>
      </c>
      <c r="CZ36" s="33">
        <v>260.46900310299998</v>
      </c>
      <c r="DA36" s="33">
        <v>1.24526265311</v>
      </c>
      <c r="DB36" s="33">
        <v>7.2883167034799995E-2</v>
      </c>
      <c r="DC36" s="33">
        <v>56.312733318699998</v>
      </c>
      <c r="DD36" s="33">
        <v>99.876608531299993</v>
      </c>
      <c r="DE36" s="33">
        <v>0.14017189820600001</v>
      </c>
      <c r="DF36" s="33">
        <v>1.0605510940499999E-2</v>
      </c>
      <c r="DG36" s="33">
        <v>24.259076907600001</v>
      </c>
      <c r="DH36" s="33">
        <v>0.28654942584300003</v>
      </c>
      <c r="DI36" s="33">
        <v>66.220418811100004</v>
      </c>
      <c r="DJ36" s="33">
        <v>4.4650912473100002</v>
      </c>
      <c r="DK36" s="33">
        <v>0.40198720338999999</v>
      </c>
      <c r="DL36" s="33">
        <v>466.47150295799997</v>
      </c>
      <c r="DM36" s="33">
        <v>1.2798525565100001</v>
      </c>
      <c r="DN36" s="33">
        <v>7.3018430478200003</v>
      </c>
      <c r="DO36" s="33">
        <v>1.72013136106E-2</v>
      </c>
      <c r="DP36" s="33">
        <v>21.681595952799999</v>
      </c>
      <c r="DQ36" s="33">
        <v>0</v>
      </c>
      <c r="DR36" s="33">
        <v>8.4859771843999994</v>
      </c>
      <c r="DS36" s="33">
        <v>3872.4570224700001</v>
      </c>
      <c r="DT36" s="33">
        <v>5.6269464452999998</v>
      </c>
      <c r="DU36" s="33">
        <v>1545.21564205</v>
      </c>
      <c r="DV36" s="33">
        <v>37136.915678099998</v>
      </c>
      <c r="DW36" s="33">
        <v>3450.0961296599999</v>
      </c>
      <c r="DX36" s="33">
        <f t="shared" si="0"/>
        <v>890.83367816220994</v>
      </c>
      <c r="DY36" s="33">
        <f t="shared" si="1"/>
        <v>834.52094484350994</v>
      </c>
    </row>
    <row r="37" spans="1:129" x14ac:dyDescent="0.25">
      <c r="A37" s="35">
        <v>40</v>
      </c>
      <c r="B37" t="s">
        <v>36</v>
      </c>
      <c r="C37" s="33">
        <v>14.346375096199999</v>
      </c>
      <c r="D37" s="33">
        <v>196.852709366</v>
      </c>
      <c r="E37" s="33">
        <v>173.13884538799999</v>
      </c>
      <c r="F37" s="33">
        <v>33.429911732299999</v>
      </c>
      <c r="G37" s="33">
        <v>9.6219669799999998</v>
      </c>
      <c r="H37" s="33">
        <v>1.38842018</v>
      </c>
      <c r="I37" s="33">
        <v>1.7911183180000001</v>
      </c>
      <c r="J37" s="33">
        <v>0.11107464979999999</v>
      </c>
      <c r="K37" s="33">
        <v>571.33147199999996</v>
      </c>
      <c r="L37" s="33">
        <v>0</v>
      </c>
      <c r="M37" s="33">
        <v>30.184151780000001</v>
      </c>
      <c r="N37" s="33">
        <v>3.6014708299999998</v>
      </c>
      <c r="O37" s="33">
        <v>2.2670077750000002</v>
      </c>
      <c r="P37" s="33">
        <v>0</v>
      </c>
      <c r="Q37" s="33">
        <v>420.919938</v>
      </c>
      <c r="R37" s="33">
        <v>25.660143789999999</v>
      </c>
      <c r="S37" s="33">
        <v>101.5306827</v>
      </c>
      <c r="T37" s="33">
        <v>7.1413660400000003</v>
      </c>
      <c r="U37" s="33">
        <v>0.88334286500000003</v>
      </c>
      <c r="V37" s="33">
        <v>3.5902308999999999</v>
      </c>
      <c r="W37" s="33">
        <v>1.056555141E-2</v>
      </c>
      <c r="X37" s="33">
        <v>17.823908960000001</v>
      </c>
      <c r="Y37" s="33">
        <v>2.0921005919999999E-2</v>
      </c>
      <c r="Z37" s="33">
        <v>0.3055415199</v>
      </c>
      <c r="AA37" s="33">
        <v>138.84221400000001</v>
      </c>
      <c r="AB37" s="33">
        <v>297.38112200299997</v>
      </c>
      <c r="AC37" s="33">
        <v>47.283957246900002</v>
      </c>
      <c r="AD37" s="33">
        <v>1471.79562928</v>
      </c>
      <c r="AE37" s="33">
        <v>93480.529964999994</v>
      </c>
      <c r="AF37" s="33">
        <v>5.7545469635000002</v>
      </c>
      <c r="AG37" s="33">
        <v>395.68781689999997</v>
      </c>
      <c r="AH37" s="33">
        <v>0.42123444207999999</v>
      </c>
      <c r="AI37" s="33">
        <v>651.63917790000005</v>
      </c>
      <c r="AJ37" s="33">
        <v>1053.08282227</v>
      </c>
      <c r="AK37" s="33">
        <v>794.70344649399999</v>
      </c>
      <c r="AL37" s="33">
        <v>211.89323455100001</v>
      </c>
      <c r="AM37" s="33">
        <v>830.85095661800005</v>
      </c>
      <c r="AN37" s="33">
        <v>2.9888231955000002</v>
      </c>
      <c r="AO37" s="33">
        <v>133.79700575000001</v>
      </c>
      <c r="AP37" s="33">
        <v>0.39919186649999999</v>
      </c>
      <c r="AQ37" s="33">
        <v>861.19186230000003</v>
      </c>
      <c r="AR37" s="33">
        <v>997.97760649999998</v>
      </c>
      <c r="AS37" s="33">
        <v>130.60141137900001</v>
      </c>
      <c r="AT37" s="33">
        <v>7.69292506671</v>
      </c>
      <c r="AU37" s="33">
        <v>280.29869888899998</v>
      </c>
      <c r="AV37" s="33">
        <v>45.9261954312</v>
      </c>
      <c r="AW37" s="33">
        <v>91458.986407000004</v>
      </c>
      <c r="AX37" s="33">
        <v>301.36717431199997</v>
      </c>
      <c r="AY37" s="33">
        <v>98.621183538500006</v>
      </c>
      <c r="AZ37" s="33">
        <v>50.529779581</v>
      </c>
      <c r="BA37" s="33">
        <v>17.8409235797</v>
      </c>
      <c r="BB37" s="33">
        <v>0</v>
      </c>
      <c r="BC37" s="33">
        <v>5864.2301107399999</v>
      </c>
      <c r="BD37" s="33">
        <v>401.46134873300002</v>
      </c>
      <c r="BE37" s="33">
        <v>6814.8956095599997</v>
      </c>
      <c r="BF37" s="33">
        <v>34.107727949000001</v>
      </c>
      <c r="BG37" s="33">
        <v>8.3708866564100006</v>
      </c>
      <c r="BH37" s="33">
        <v>12.6064471533</v>
      </c>
      <c r="BI37" s="33">
        <v>7.4035455075999998E-2</v>
      </c>
      <c r="BJ37" s="33">
        <v>55.609335428400001</v>
      </c>
      <c r="BK37" s="33">
        <v>0.66058877542299999</v>
      </c>
      <c r="BL37" s="33">
        <v>4.7832820617999996</v>
      </c>
      <c r="BM37" s="33">
        <v>7069.4581592599998</v>
      </c>
      <c r="BN37" s="33">
        <v>32.917226739999997</v>
      </c>
      <c r="BO37" s="33">
        <v>5.2648527500000002</v>
      </c>
      <c r="BP37" s="33">
        <v>6.5475499399999997</v>
      </c>
      <c r="BQ37" s="33">
        <v>1.2466601399999999</v>
      </c>
      <c r="BR37" s="33">
        <v>1450.271937</v>
      </c>
      <c r="BS37" s="33">
        <v>0</v>
      </c>
      <c r="BT37" s="33">
        <v>91.743779500000002</v>
      </c>
      <c r="BU37" s="33">
        <v>28.421322360000001</v>
      </c>
      <c r="BV37" s="33">
        <v>7.9100382600000003</v>
      </c>
      <c r="BW37" s="33">
        <v>0</v>
      </c>
      <c r="BX37" s="33">
        <v>2692.24269</v>
      </c>
      <c r="BY37" s="33">
        <v>832.00353099999995</v>
      </c>
      <c r="BZ37" s="33">
        <v>854.64386500000001</v>
      </c>
      <c r="CA37" s="33">
        <v>10.444243200000001</v>
      </c>
      <c r="CB37" s="33">
        <v>1.327538777</v>
      </c>
      <c r="CC37" s="33">
        <v>5.1871394200000003</v>
      </c>
      <c r="CD37" s="33">
        <v>1.5451476820000001E-2</v>
      </c>
      <c r="CE37" s="33">
        <v>25.748885609999999</v>
      </c>
      <c r="CF37" s="33">
        <v>1.5672838200000001</v>
      </c>
      <c r="CG37" s="33">
        <v>1.0948419439999999</v>
      </c>
      <c r="CH37" s="33">
        <v>643.28051900000003</v>
      </c>
      <c r="CI37" s="33">
        <v>266.54805763000002</v>
      </c>
      <c r="CJ37" s="33">
        <v>220.54647438200001</v>
      </c>
      <c r="CK37" s="33">
        <v>82.5525416678</v>
      </c>
      <c r="CL37" s="33">
        <v>166.29969773900001</v>
      </c>
      <c r="CM37" s="33">
        <v>13.7835220702</v>
      </c>
      <c r="CN37" s="33">
        <v>0</v>
      </c>
      <c r="CO37" s="33">
        <v>28.838368273</v>
      </c>
      <c r="CP37" s="33">
        <v>0</v>
      </c>
      <c r="CQ37" s="33">
        <v>0</v>
      </c>
      <c r="CR37" s="33">
        <v>8977.3917405899992</v>
      </c>
      <c r="CS37" s="33">
        <v>1259.1218459700001</v>
      </c>
      <c r="CT37" s="33">
        <v>0</v>
      </c>
      <c r="CU37" s="33">
        <v>376.05989232500002</v>
      </c>
      <c r="CV37" s="33">
        <v>6.8871892227499995E-2</v>
      </c>
      <c r="CW37" s="33">
        <v>4069.80835759</v>
      </c>
      <c r="CX37" s="33">
        <v>0.24508338215100001</v>
      </c>
      <c r="CY37" s="33">
        <v>7.6536207459500002E-2</v>
      </c>
      <c r="CZ37" s="33">
        <v>51.6932232992</v>
      </c>
      <c r="DA37" s="33">
        <v>0.24068385394799999</v>
      </c>
      <c r="DB37" s="33">
        <v>1.5671995084499998E-2</v>
      </c>
      <c r="DC37" s="33">
        <v>10.5817849101</v>
      </c>
      <c r="DD37" s="33">
        <v>21.383952503900002</v>
      </c>
      <c r="DE37" s="33">
        <v>2.50206493152E-2</v>
      </c>
      <c r="DF37" s="33">
        <v>1.8836182149399999E-3</v>
      </c>
      <c r="DG37" s="33">
        <v>4.6181308834400001</v>
      </c>
      <c r="DH37" s="33">
        <v>5.1319642834900002E-2</v>
      </c>
      <c r="DI37" s="33">
        <v>15.0048413152</v>
      </c>
      <c r="DJ37" s="33">
        <v>0.80155030760000001</v>
      </c>
      <c r="DK37" s="33">
        <v>0.100052608963</v>
      </c>
      <c r="DL37" s="33">
        <v>99.182234391700007</v>
      </c>
      <c r="DM37" s="33">
        <v>0.23101307827600001</v>
      </c>
      <c r="DN37" s="33">
        <v>2.2488209600400002</v>
      </c>
      <c r="DO37" s="33">
        <v>3.3348543809699998E-3</v>
      </c>
      <c r="DP37" s="33">
        <v>6.1836705273000003</v>
      </c>
      <c r="DQ37" s="33">
        <v>0</v>
      </c>
      <c r="DR37" s="33">
        <v>2.4530118174100002</v>
      </c>
      <c r="DS37" s="33">
        <v>1017.64323028</v>
      </c>
      <c r="DT37" s="33">
        <v>1.6114050338799999</v>
      </c>
      <c r="DU37" s="33">
        <v>436.06833365699998</v>
      </c>
      <c r="DV37" s="33">
        <v>9902.6402858000001</v>
      </c>
      <c r="DW37" s="33">
        <v>916.09206497800005</v>
      </c>
      <c r="DX37" s="33">
        <f t="shared" si="0"/>
        <v>185.190068673903</v>
      </c>
      <c r="DY37" s="33">
        <f t="shared" si="1"/>
        <v>174.608283763803</v>
      </c>
    </row>
    <row r="38" spans="1:129" x14ac:dyDescent="0.25">
      <c r="A38" s="35">
        <v>41</v>
      </c>
      <c r="B38" t="s">
        <v>37</v>
      </c>
      <c r="C38" s="33">
        <v>17.597165336</v>
      </c>
      <c r="D38" s="33">
        <v>209.09220719499999</v>
      </c>
      <c r="E38" s="33">
        <v>188.885589732</v>
      </c>
      <c r="F38" s="33">
        <v>39.152280107300001</v>
      </c>
      <c r="G38" s="33">
        <v>14.313862309999999</v>
      </c>
      <c r="H38" s="33">
        <v>2.0655251689999998</v>
      </c>
      <c r="I38" s="33">
        <v>2.6643581099999998</v>
      </c>
      <c r="J38" s="33">
        <v>0.1652348683</v>
      </c>
      <c r="K38" s="33">
        <v>849.92313799999999</v>
      </c>
      <c r="L38" s="33">
        <v>0</v>
      </c>
      <c r="M38" s="33">
        <v>44.903865099999997</v>
      </c>
      <c r="N38" s="33">
        <v>5.57666708</v>
      </c>
      <c r="O38" s="33">
        <v>3.3723292599999999</v>
      </c>
      <c r="P38" s="33">
        <v>0</v>
      </c>
      <c r="Q38" s="33">
        <v>651.77659300000005</v>
      </c>
      <c r="R38" s="33">
        <v>39.733987599999999</v>
      </c>
      <c r="S38" s="33">
        <v>151.0402522</v>
      </c>
      <c r="T38" s="33">
        <v>10.62401873</v>
      </c>
      <c r="U38" s="33">
        <v>1.3140458310000001</v>
      </c>
      <c r="V38" s="33">
        <v>5.3409174200000002</v>
      </c>
      <c r="W38" s="33">
        <v>1.5717602670000001E-2</v>
      </c>
      <c r="X38" s="33">
        <v>26.5165057</v>
      </c>
      <c r="Y38" s="33">
        <v>3.1123417E-2</v>
      </c>
      <c r="Z38" s="33">
        <v>0.45451939000000002</v>
      </c>
      <c r="AA38" s="33">
        <v>206.54264090000001</v>
      </c>
      <c r="AB38" s="33">
        <v>295.15474773900002</v>
      </c>
      <c r="AC38" s="33">
        <v>43.867624315999997</v>
      </c>
      <c r="AD38" s="33">
        <v>1570.6731820299999</v>
      </c>
      <c r="AE38" s="33">
        <v>100674.373897</v>
      </c>
      <c r="AF38" s="33">
        <v>2.9268843641000002</v>
      </c>
      <c r="AG38" s="33">
        <v>207.22152212</v>
      </c>
      <c r="AH38" s="33">
        <v>0.22777598415</v>
      </c>
      <c r="AI38" s="33">
        <v>359.28877898000002</v>
      </c>
      <c r="AJ38" s="33">
        <v>569.43507442999999</v>
      </c>
      <c r="AK38" s="33">
        <v>849.34537802299997</v>
      </c>
      <c r="AL38" s="33">
        <v>216.868757891</v>
      </c>
      <c r="AM38" s="33">
        <v>613.19659327800002</v>
      </c>
      <c r="AN38" s="33">
        <v>2.8315648574000001</v>
      </c>
      <c r="AO38" s="33">
        <v>131.62733173999999</v>
      </c>
      <c r="AP38" s="33">
        <v>0.4054919917</v>
      </c>
      <c r="AQ38" s="33">
        <v>879.27049790000001</v>
      </c>
      <c r="AR38" s="33">
        <v>1013.7322256</v>
      </c>
      <c r="AS38" s="33">
        <v>125.604889461</v>
      </c>
      <c r="AT38" s="33">
        <v>7.6992492011699998</v>
      </c>
      <c r="AU38" s="33">
        <v>277.00027644599999</v>
      </c>
      <c r="AV38" s="33">
        <v>41.847680466500002</v>
      </c>
      <c r="AW38" s="33">
        <v>97666.947470400002</v>
      </c>
      <c r="AX38" s="33">
        <v>274.34709045199997</v>
      </c>
      <c r="AY38" s="33">
        <v>100.21758752</v>
      </c>
      <c r="AZ38" s="33">
        <v>53.023180708300004</v>
      </c>
      <c r="BA38" s="33">
        <v>17.783365846500001</v>
      </c>
      <c r="BB38" s="33">
        <v>0</v>
      </c>
      <c r="BC38" s="33">
        <v>6139.2961234100003</v>
      </c>
      <c r="BD38" s="33">
        <v>435.58127407199999</v>
      </c>
      <c r="BE38" s="33">
        <v>6748.9969608499996</v>
      </c>
      <c r="BF38" s="33">
        <v>42.472024159299998</v>
      </c>
      <c r="BG38" s="33">
        <v>10.6028162502</v>
      </c>
      <c r="BH38" s="33">
        <v>15.5406991233</v>
      </c>
      <c r="BI38" s="33">
        <v>7.7456008336600005E-2</v>
      </c>
      <c r="BJ38" s="33">
        <v>69.906701134399995</v>
      </c>
      <c r="BK38" s="33">
        <v>0.58925298683299998</v>
      </c>
      <c r="BL38" s="33">
        <v>5.6084318380299996</v>
      </c>
      <c r="BM38" s="33">
        <v>6971.3530098800002</v>
      </c>
      <c r="BN38" s="33">
        <v>48.968564499999999</v>
      </c>
      <c r="BO38" s="33">
        <v>7.8327514200000001</v>
      </c>
      <c r="BP38" s="33">
        <v>9.7404998299999992</v>
      </c>
      <c r="BQ38" s="33">
        <v>1.8546636649999999</v>
      </c>
      <c r="BR38" s="33">
        <v>2157.4955100000002</v>
      </c>
      <c r="BS38" s="33">
        <v>0</v>
      </c>
      <c r="BT38" s="33">
        <v>136.4819037</v>
      </c>
      <c r="BU38" s="33">
        <v>44.010536000000002</v>
      </c>
      <c r="BV38" s="33">
        <v>11.76751728</v>
      </c>
      <c r="BW38" s="33">
        <v>0</v>
      </c>
      <c r="BX38" s="33">
        <v>4168.97145</v>
      </c>
      <c r="BY38" s="33">
        <v>1288.327364</v>
      </c>
      <c r="BZ38" s="33">
        <v>1271.4291490000001</v>
      </c>
      <c r="CA38" s="33">
        <v>15.53804483</v>
      </c>
      <c r="CB38" s="33">
        <v>1.975118819</v>
      </c>
      <c r="CC38" s="33">
        <v>7.7169748900000004</v>
      </c>
      <c r="CD38" s="33">
        <v>2.2988143409999998E-2</v>
      </c>
      <c r="CE38" s="33">
        <v>38.306134800000002</v>
      </c>
      <c r="CF38" s="33">
        <v>2.3315835699999998</v>
      </c>
      <c r="CG38" s="33">
        <v>1.6287986219999999</v>
      </c>
      <c r="CH38" s="33">
        <v>956.988114</v>
      </c>
      <c r="CI38" s="33">
        <v>330.24082663399997</v>
      </c>
      <c r="CJ38" s="33">
        <v>281.59740439400002</v>
      </c>
      <c r="CK38" s="33">
        <v>102.609388326</v>
      </c>
      <c r="CL38" s="33">
        <v>147.03813986200001</v>
      </c>
      <c r="CM38" s="33">
        <v>11.1901064063</v>
      </c>
      <c r="CN38" s="33">
        <v>0</v>
      </c>
      <c r="CO38" s="33">
        <v>33.5561597365</v>
      </c>
      <c r="CP38" s="33">
        <v>0</v>
      </c>
      <c r="CQ38" s="33">
        <v>0</v>
      </c>
      <c r="CR38" s="33">
        <v>10959.950898999999</v>
      </c>
      <c r="CS38" s="33">
        <v>1763.61071085</v>
      </c>
      <c r="CT38" s="33">
        <v>0</v>
      </c>
      <c r="CU38" s="33">
        <v>394.90211370700001</v>
      </c>
      <c r="CV38" s="33">
        <v>8.6455261523899998E-2</v>
      </c>
      <c r="CW38" s="33">
        <v>4026.4655410300002</v>
      </c>
      <c r="CX38" s="33">
        <v>0.329103842092</v>
      </c>
      <c r="CY38" s="33">
        <v>0.103546241191</v>
      </c>
      <c r="CZ38" s="33">
        <v>68.6336952379</v>
      </c>
      <c r="DA38" s="33">
        <v>0.31157873098</v>
      </c>
      <c r="DB38" s="33">
        <v>2.1067605008499999E-2</v>
      </c>
      <c r="DC38" s="33">
        <v>13.891828995599999</v>
      </c>
      <c r="DD38" s="33">
        <v>28.5986245207</v>
      </c>
      <c r="DE38" s="33">
        <v>3.13804888868E-2</v>
      </c>
      <c r="DF38" s="33">
        <v>2.36600622695E-3</v>
      </c>
      <c r="DG38" s="33">
        <v>5.9435148204799999</v>
      </c>
      <c r="DH38" s="33">
        <v>6.4299198135699995E-2</v>
      </c>
      <c r="DI38" s="33">
        <v>20.4086537795</v>
      </c>
      <c r="DJ38" s="33">
        <v>1.00356349157</v>
      </c>
      <c r="DK38" s="33">
        <v>0.116160308497</v>
      </c>
      <c r="DL38" s="33">
        <v>134.72874328699999</v>
      </c>
      <c r="DM38" s="33">
        <v>0.28875708475299999</v>
      </c>
      <c r="DN38" s="33">
        <v>2.9518915202599998</v>
      </c>
      <c r="DO38" s="33">
        <v>4.3371979329899996E-3</v>
      </c>
      <c r="DP38" s="33">
        <v>7.6917122997699998</v>
      </c>
      <c r="DQ38" s="33">
        <v>0</v>
      </c>
      <c r="DR38" s="33">
        <v>3.2536530380399999</v>
      </c>
      <c r="DS38" s="33">
        <v>997.453644543</v>
      </c>
      <c r="DT38" s="33">
        <v>2.25591669691</v>
      </c>
      <c r="DU38" s="33">
        <v>451.610759868</v>
      </c>
      <c r="DV38" s="33">
        <v>9717.9811655699996</v>
      </c>
      <c r="DW38" s="33">
        <v>925.93546515000003</v>
      </c>
      <c r="DX38" s="33">
        <f t="shared" si="0"/>
        <v>248.920943869957</v>
      </c>
      <c r="DY38" s="33">
        <f t="shared" si="1"/>
        <v>235.02911487435699</v>
      </c>
    </row>
    <row r="39" spans="1:129" x14ac:dyDescent="0.25">
      <c r="A39" s="35">
        <v>42</v>
      </c>
      <c r="B39" t="s">
        <v>130</v>
      </c>
      <c r="C39" s="33">
        <v>39.158912137800002</v>
      </c>
      <c r="D39" s="33">
        <v>635.91248638800005</v>
      </c>
      <c r="E39" s="33">
        <v>557.09998540300001</v>
      </c>
      <c r="F39" s="33">
        <v>93.717268628300005</v>
      </c>
      <c r="G39" s="33">
        <v>16.925737603999998</v>
      </c>
      <c r="H39" s="33">
        <v>2.4424073113999998</v>
      </c>
      <c r="I39" s="33">
        <v>3.1507722355999999</v>
      </c>
      <c r="J39" s="33">
        <v>0.19538838607</v>
      </c>
      <c r="K39" s="33">
        <v>1005.0168264</v>
      </c>
      <c r="L39" s="33">
        <v>0</v>
      </c>
      <c r="M39" s="33">
        <v>53.099098589999997</v>
      </c>
      <c r="N39" s="33">
        <v>6.3177861689999997</v>
      </c>
      <c r="O39" s="33">
        <v>3.9879307792000001</v>
      </c>
      <c r="P39" s="33">
        <v>0</v>
      </c>
      <c r="Q39" s="33">
        <v>738.3907997</v>
      </c>
      <c r="R39" s="33">
        <v>45.014502348999997</v>
      </c>
      <c r="S39" s="33">
        <v>178.60655426</v>
      </c>
      <c r="T39" s="33">
        <v>12.562811241</v>
      </c>
      <c r="U39" s="33">
        <v>1.553942438</v>
      </c>
      <c r="V39" s="33">
        <v>6.3157497109999996</v>
      </c>
      <c r="W39" s="33">
        <v>1.8585658490999999E-2</v>
      </c>
      <c r="X39" s="33">
        <v>31.354725640000002</v>
      </c>
      <c r="Y39" s="33">
        <v>3.6801709590000002E-2</v>
      </c>
      <c r="Z39" s="33">
        <v>0.53749329580000005</v>
      </c>
      <c r="AA39" s="33">
        <v>244.24045114</v>
      </c>
      <c r="AB39" s="33">
        <v>1021.61813882</v>
      </c>
      <c r="AC39" s="33">
        <v>195.08828016999999</v>
      </c>
      <c r="AD39" s="33">
        <v>5065.0342621999998</v>
      </c>
      <c r="AE39" s="33">
        <v>343215.16844099999</v>
      </c>
      <c r="AF39" s="33">
        <v>15.126802614800001</v>
      </c>
      <c r="AG39" s="33">
        <v>1017.16806887</v>
      </c>
      <c r="AH39" s="33">
        <v>1.1172280428100001</v>
      </c>
      <c r="AI39" s="33">
        <v>1760.7716252800001</v>
      </c>
      <c r="AJ39" s="33">
        <v>2793.0630590000001</v>
      </c>
      <c r="AK39" s="33">
        <v>2680.6432275299999</v>
      </c>
      <c r="AL39" s="33">
        <v>776.76064305</v>
      </c>
      <c r="AM39" s="33">
        <v>2578.4090625499998</v>
      </c>
      <c r="AN39" s="33">
        <v>11.779393614</v>
      </c>
      <c r="AO39" s="33">
        <v>538.06184868000003</v>
      </c>
      <c r="AP39" s="33">
        <v>1.6564396154000001</v>
      </c>
      <c r="AQ39" s="33">
        <v>3591.2482055999999</v>
      </c>
      <c r="AR39" s="33">
        <v>4141.0850252</v>
      </c>
      <c r="AS39" s="33">
        <v>499.46021244399998</v>
      </c>
      <c r="AT39" s="33">
        <v>30.156904078</v>
      </c>
      <c r="AU39" s="33">
        <v>983.42629477900005</v>
      </c>
      <c r="AV39" s="33">
        <v>193.27167886300001</v>
      </c>
      <c r="AW39" s="33">
        <v>340422.278062</v>
      </c>
      <c r="AX39" s="33">
        <v>1023.1824476</v>
      </c>
      <c r="AY39" s="33">
        <v>407.15390218599998</v>
      </c>
      <c r="AZ39" s="33">
        <v>189.61023915600001</v>
      </c>
      <c r="BA39" s="33">
        <v>69.404581819499995</v>
      </c>
      <c r="BB39" s="33">
        <v>0</v>
      </c>
      <c r="BC39" s="33">
        <v>22209.1433144</v>
      </c>
      <c r="BD39" s="33">
        <v>1302.5342099699999</v>
      </c>
      <c r="BE39" s="33">
        <v>26756.5345308</v>
      </c>
      <c r="BF39" s="33">
        <v>174.762903757</v>
      </c>
      <c r="BG39" s="33">
        <v>43.4132782748</v>
      </c>
      <c r="BH39" s="33">
        <v>63.471614180400003</v>
      </c>
      <c r="BI39" s="33">
        <v>0.28900285113899998</v>
      </c>
      <c r="BJ39" s="33">
        <v>288.82460601499997</v>
      </c>
      <c r="BK39" s="33">
        <v>1.7782893821400001</v>
      </c>
      <c r="BL39" s="33">
        <v>17.2964274158</v>
      </c>
      <c r="BM39" s="33">
        <v>27694.686163900002</v>
      </c>
      <c r="BN39" s="33">
        <v>40.713093968000003</v>
      </c>
      <c r="BO39" s="33">
        <v>6.5595855570000001</v>
      </c>
      <c r="BP39" s="33">
        <v>8.1374226069999995</v>
      </c>
      <c r="BQ39" s="33">
        <v>1.6216596237000001</v>
      </c>
      <c r="BR39" s="33">
        <v>1787.8514181</v>
      </c>
      <c r="BS39" s="33">
        <v>0</v>
      </c>
      <c r="BT39" s="33">
        <v>112.40994775999999</v>
      </c>
      <c r="BU39" s="33">
        <v>35.051617698000001</v>
      </c>
      <c r="BV39" s="33">
        <v>9.7994861009999994</v>
      </c>
      <c r="BW39" s="33">
        <v>0</v>
      </c>
      <c r="BX39" s="33">
        <v>3358.7451729999998</v>
      </c>
      <c r="BY39" s="33">
        <v>987.67401600000005</v>
      </c>
      <c r="BZ39" s="33">
        <v>1056.3685055999999</v>
      </c>
      <c r="CA39" s="33">
        <v>13.839922131</v>
      </c>
      <c r="CB39" s="33">
        <v>1.7435971905000001</v>
      </c>
      <c r="CC39" s="33">
        <v>6.8252764749999999</v>
      </c>
      <c r="CD39" s="33">
        <v>2.0475686424000002E-2</v>
      </c>
      <c r="CE39" s="33">
        <v>33.877913264</v>
      </c>
      <c r="CF39" s="33">
        <v>1.8633444098</v>
      </c>
      <c r="CG39" s="33">
        <v>1.3792436947</v>
      </c>
      <c r="CH39" s="33">
        <v>811.12741940000001</v>
      </c>
      <c r="CI39" s="33">
        <v>713.17665241700001</v>
      </c>
      <c r="CJ39" s="33">
        <v>572.666009669</v>
      </c>
      <c r="CK39" s="33">
        <v>230.97983760100001</v>
      </c>
      <c r="CL39" s="33">
        <v>577.79843784900004</v>
      </c>
      <c r="CM39" s="33">
        <v>42.1387692168</v>
      </c>
      <c r="CN39" s="33">
        <v>0</v>
      </c>
      <c r="CO39" s="33">
        <v>85.965509007400001</v>
      </c>
      <c r="CP39" s="33">
        <v>0</v>
      </c>
      <c r="CQ39" s="33">
        <v>0</v>
      </c>
      <c r="CR39" s="33">
        <v>26306.2799973</v>
      </c>
      <c r="CS39" s="33">
        <v>2335.2190465399999</v>
      </c>
      <c r="CT39" s="33">
        <v>0</v>
      </c>
      <c r="CU39" s="33">
        <v>1353.1582720399999</v>
      </c>
      <c r="CV39" s="33">
        <v>0.350162322852</v>
      </c>
      <c r="CW39" s="33">
        <v>14626.435182499999</v>
      </c>
      <c r="CX39" s="33">
        <v>0.86570865526100005</v>
      </c>
      <c r="CY39" s="33">
        <v>0.255260625879</v>
      </c>
      <c r="CZ39" s="33">
        <v>201.165644912</v>
      </c>
      <c r="DA39" s="33">
        <v>1.05243636626</v>
      </c>
      <c r="DB39" s="33">
        <v>5.4882372090300002E-2</v>
      </c>
      <c r="DC39" s="33">
        <v>46.710808874400001</v>
      </c>
      <c r="DD39" s="33">
        <v>76.612526665000004</v>
      </c>
      <c r="DE39" s="33">
        <v>0.127163463841</v>
      </c>
      <c r="DF39" s="33">
        <v>9.5793466132000002E-3</v>
      </c>
      <c r="DG39" s="33">
        <v>20.803605452500001</v>
      </c>
      <c r="DH39" s="33">
        <v>0.26071288849899998</v>
      </c>
      <c r="DI39" s="33">
        <v>47.575409070200003</v>
      </c>
      <c r="DJ39" s="33">
        <v>4.0708005227699999</v>
      </c>
      <c r="DK39" s="33">
        <v>0.32806245710699999</v>
      </c>
      <c r="DL39" s="33">
        <v>354.05495787799998</v>
      </c>
      <c r="DM39" s="33">
        <v>1.1724220923299999</v>
      </c>
      <c r="DN39" s="33">
        <v>3.6784756282900002</v>
      </c>
      <c r="DO39" s="33">
        <v>1.4351852485799999E-2</v>
      </c>
      <c r="DP39" s="33">
        <v>19.213145342699999</v>
      </c>
      <c r="DQ39" s="33">
        <v>0</v>
      </c>
      <c r="DR39" s="33">
        <v>4.4819538037899997</v>
      </c>
      <c r="DS39" s="33">
        <v>3872.9950850800001</v>
      </c>
      <c r="DT39" s="33">
        <v>2.9545303253799999</v>
      </c>
      <c r="DU39" s="33">
        <v>1494.6661944800001</v>
      </c>
      <c r="DV39" s="33">
        <v>35684.171435800003</v>
      </c>
      <c r="DW39" s="33">
        <v>3555.2524816300001</v>
      </c>
      <c r="DX39" s="33">
        <f t="shared" si="0"/>
        <v>682.550476414797</v>
      </c>
      <c r="DY39" s="33">
        <f t="shared" si="1"/>
        <v>635.83966754039704</v>
      </c>
    </row>
    <row r="40" spans="1:129" x14ac:dyDescent="0.25">
      <c r="A40" s="35">
        <v>44</v>
      </c>
      <c r="B40" t="s">
        <v>39</v>
      </c>
      <c r="C40" s="33">
        <v>1.9760195763299999</v>
      </c>
      <c r="D40" s="33">
        <v>32.578040958899997</v>
      </c>
      <c r="E40" s="33">
        <v>28.001418099599999</v>
      </c>
      <c r="F40" s="33">
        <v>4.6991723878</v>
      </c>
      <c r="G40" s="33">
        <v>0.37994846999999998</v>
      </c>
      <c r="H40" s="33">
        <v>5.4832167000000001E-2</v>
      </c>
      <c r="I40" s="33">
        <v>7.0730514999999994E-2</v>
      </c>
      <c r="J40" s="33">
        <v>4.3863907999999998E-3</v>
      </c>
      <c r="K40" s="33">
        <v>22.5605932</v>
      </c>
      <c r="L40" s="33">
        <v>0</v>
      </c>
      <c r="M40" s="33">
        <v>1.1920340199999999</v>
      </c>
      <c r="N40" s="33">
        <v>0.14211472</v>
      </c>
      <c r="O40" s="33">
        <v>8.9525543999999999E-2</v>
      </c>
      <c r="P40" s="33">
        <v>0</v>
      </c>
      <c r="Q40" s="33">
        <v>16.609940600000002</v>
      </c>
      <c r="R40" s="33">
        <v>1.0125758499999999</v>
      </c>
      <c r="S40" s="33">
        <v>4.0097183999999997</v>
      </c>
      <c r="T40" s="33">
        <v>0.282013974</v>
      </c>
      <c r="U40" s="33">
        <v>3.4884326E-2</v>
      </c>
      <c r="V40" s="33">
        <v>0.14178128200000001</v>
      </c>
      <c r="W40" s="33">
        <v>4.1727385999999999E-4</v>
      </c>
      <c r="X40" s="33">
        <v>0.7038645</v>
      </c>
      <c r="Y40" s="33">
        <v>8.2621180000000004E-4</v>
      </c>
      <c r="Z40" s="33">
        <v>1.2065901299999999E-2</v>
      </c>
      <c r="AA40" s="33">
        <v>5.4832166999999998</v>
      </c>
      <c r="AB40" s="33">
        <v>56.7372154189</v>
      </c>
      <c r="AC40" s="33">
        <v>10.580604858699999</v>
      </c>
      <c r="AD40" s="33">
        <v>240.464055253</v>
      </c>
      <c r="AE40" s="33">
        <v>25087.485247299999</v>
      </c>
      <c r="AF40" s="33">
        <v>1.0241945472</v>
      </c>
      <c r="AG40" s="33">
        <v>63.220905940000002</v>
      </c>
      <c r="AH40" s="33">
        <v>7.0037274509999997E-2</v>
      </c>
      <c r="AI40" s="33">
        <v>110.8478278</v>
      </c>
      <c r="AJ40" s="33">
        <v>175.09404430000001</v>
      </c>
      <c r="AK40" s="33">
        <v>129.01403222299999</v>
      </c>
      <c r="AL40" s="33">
        <v>37.196026899300001</v>
      </c>
      <c r="AM40" s="33">
        <v>159.401675638</v>
      </c>
      <c r="AN40" s="33">
        <v>0.84161781400000002</v>
      </c>
      <c r="AO40" s="33">
        <v>35.969410699999997</v>
      </c>
      <c r="AP40" s="33">
        <v>0.11167857740000001</v>
      </c>
      <c r="AQ40" s="33">
        <v>242.38253</v>
      </c>
      <c r="AR40" s="33">
        <v>279.19407899999999</v>
      </c>
      <c r="AS40" s="33">
        <v>26.321688050999999</v>
      </c>
      <c r="AT40" s="33">
        <v>1.713240911</v>
      </c>
      <c r="AU40" s="33">
        <v>54.542181723799999</v>
      </c>
      <c r="AV40" s="33">
        <v>10.526917474299999</v>
      </c>
      <c r="AW40" s="33">
        <v>25007.676242199999</v>
      </c>
      <c r="AX40" s="33">
        <v>60.210776160000002</v>
      </c>
      <c r="AY40" s="33">
        <v>20.041730284</v>
      </c>
      <c r="AZ40" s="33">
        <v>12.343476749100001</v>
      </c>
      <c r="BA40" s="33">
        <v>3.5810433242999999</v>
      </c>
      <c r="BB40" s="33">
        <v>0</v>
      </c>
      <c r="BC40" s="33">
        <v>1428.0164850599999</v>
      </c>
      <c r="BD40" s="33">
        <v>102.573811393</v>
      </c>
      <c r="BE40" s="33">
        <v>1308.3607292300001</v>
      </c>
      <c r="BF40" s="33">
        <v>11.960306044199999</v>
      </c>
      <c r="BG40" s="33">
        <v>2.97367087688</v>
      </c>
      <c r="BH40" s="33">
        <v>4.2727622541999999</v>
      </c>
      <c r="BI40" s="33">
        <v>1.9039615651999998E-2</v>
      </c>
      <c r="BJ40" s="33">
        <v>19.437975380899999</v>
      </c>
      <c r="BK40" s="33">
        <v>0.15183716554599999</v>
      </c>
      <c r="BL40" s="33">
        <v>1.5270553013999999</v>
      </c>
      <c r="BM40" s="33">
        <v>1351.9851231499999</v>
      </c>
      <c r="BN40" s="33">
        <v>1.29983286</v>
      </c>
      <c r="BO40" s="33">
        <v>0.20794320899999999</v>
      </c>
      <c r="BP40" s="33">
        <v>0.25863512700000002</v>
      </c>
      <c r="BQ40" s="33">
        <v>4.9244002000000002E-2</v>
      </c>
      <c r="BR40" s="33">
        <v>57.276907000000001</v>
      </c>
      <c r="BS40" s="33">
        <v>0</v>
      </c>
      <c r="BT40" s="33">
        <v>3.6234289</v>
      </c>
      <c r="BU40" s="33">
        <v>1.1216146600000001</v>
      </c>
      <c r="BV40" s="33">
        <v>0.31239812</v>
      </c>
      <c r="BW40" s="33">
        <v>0</v>
      </c>
      <c r="BX40" s="33">
        <v>106.253471</v>
      </c>
      <c r="BY40" s="33">
        <v>32.832895000000001</v>
      </c>
      <c r="BZ40" s="33">
        <v>33.755271999999998</v>
      </c>
      <c r="CA40" s="33">
        <v>0.41255260999999999</v>
      </c>
      <c r="CB40" s="33">
        <v>5.2442911000000002E-2</v>
      </c>
      <c r="CC40" s="33">
        <v>0.204886764</v>
      </c>
      <c r="CD40" s="33">
        <v>6.1033919E-4</v>
      </c>
      <c r="CE40" s="33">
        <v>1.01723355</v>
      </c>
      <c r="CF40" s="33">
        <v>6.1897272000000003E-2</v>
      </c>
      <c r="CG40" s="33">
        <v>4.3242153999999998E-2</v>
      </c>
      <c r="CH40" s="33">
        <v>25.405016100000001</v>
      </c>
      <c r="CI40" s="33">
        <v>31.778683903000001</v>
      </c>
      <c r="CJ40" s="33">
        <v>24.8568649881</v>
      </c>
      <c r="CK40" s="33">
        <v>13.6072439648</v>
      </c>
      <c r="CL40" s="33">
        <v>31.159369470800002</v>
      </c>
      <c r="CM40" s="33">
        <v>1.9417171118200001</v>
      </c>
      <c r="CN40" s="33">
        <v>0</v>
      </c>
      <c r="CO40" s="33">
        <v>4.1646874195999999</v>
      </c>
      <c r="CP40" s="33">
        <v>0</v>
      </c>
      <c r="CQ40" s="33">
        <v>0</v>
      </c>
      <c r="CR40" s="33">
        <v>1550.8789446999999</v>
      </c>
      <c r="CS40" s="33">
        <v>136.419245913</v>
      </c>
      <c r="CT40" s="33">
        <v>0</v>
      </c>
      <c r="CU40" s="33">
        <v>66.0736208629</v>
      </c>
      <c r="CV40" s="33">
        <v>2.3922668624600001E-2</v>
      </c>
      <c r="CW40" s="33">
        <v>771.10067322099997</v>
      </c>
      <c r="CX40" s="33">
        <v>5.2156906858099997E-2</v>
      </c>
      <c r="CY40" s="33">
        <v>1.49445827961E-2</v>
      </c>
      <c r="CZ40" s="33">
        <v>12.6547846898</v>
      </c>
      <c r="DA40" s="33">
        <v>6.8661051114800004E-2</v>
      </c>
      <c r="DB40" s="33">
        <v>3.2921795716200001E-3</v>
      </c>
      <c r="DC40" s="33">
        <v>3.0610111122700001</v>
      </c>
      <c r="DD40" s="33">
        <v>4.6194410768900003</v>
      </c>
      <c r="DE40" s="33">
        <v>8.6730117137999996E-3</v>
      </c>
      <c r="DF40" s="33">
        <v>6.5522642224100005E-4</v>
      </c>
      <c r="DG40" s="33">
        <v>1.3700795716</v>
      </c>
      <c r="DH40" s="33">
        <v>1.77476948331E-2</v>
      </c>
      <c r="DI40" s="33">
        <v>2.7021759787400002</v>
      </c>
      <c r="DJ40" s="33">
        <v>0.27674314042100001</v>
      </c>
      <c r="DK40" s="33">
        <v>2.0067178072000001E-2</v>
      </c>
      <c r="DL40" s="33">
        <v>21.1588673292</v>
      </c>
      <c r="DM40" s="33">
        <v>7.9454952265500006E-2</v>
      </c>
      <c r="DN40" s="33">
        <v>0.21455799615099999</v>
      </c>
      <c r="DO40" s="33">
        <v>9.3452222851399995E-4</v>
      </c>
      <c r="DP40" s="33">
        <v>1.58236533806</v>
      </c>
      <c r="DQ40" s="33">
        <v>0</v>
      </c>
      <c r="DR40" s="33">
        <v>0.22971216036600001</v>
      </c>
      <c r="DS40" s="33">
        <v>203.32235547400001</v>
      </c>
      <c r="DT40" s="33">
        <v>0.149698031215</v>
      </c>
      <c r="DU40" s="33">
        <v>79.642272138899997</v>
      </c>
      <c r="DV40" s="33">
        <v>1837.1591843599999</v>
      </c>
      <c r="DW40" s="33">
        <v>179.62858741900001</v>
      </c>
      <c r="DX40" s="33">
        <f t="shared" si="0"/>
        <v>41.728729382383001</v>
      </c>
      <c r="DY40" s="33">
        <f t="shared" si="1"/>
        <v>38.667718270112999</v>
      </c>
    </row>
    <row r="41" spans="1:129" x14ac:dyDescent="0.25">
      <c r="A41" s="35">
        <v>45</v>
      </c>
      <c r="B41" t="s">
        <v>40</v>
      </c>
      <c r="C41" s="33">
        <v>17.070168701899998</v>
      </c>
      <c r="D41" s="33">
        <v>222.60072014900001</v>
      </c>
      <c r="E41" s="33">
        <v>194.927469167</v>
      </c>
      <c r="F41" s="33">
        <v>37.942841723999997</v>
      </c>
      <c r="G41" s="33">
        <v>11.464059300000001</v>
      </c>
      <c r="H41" s="33">
        <v>1.654201231</v>
      </c>
      <c r="I41" s="33">
        <v>2.134038222</v>
      </c>
      <c r="J41" s="33">
        <v>0.1323344588</v>
      </c>
      <c r="K41" s="33">
        <v>680.71859440000003</v>
      </c>
      <c r="L41" s="33">
        <v>0</v>
      </c>
      <c r="M41" s="33">
        <v>35.964196209999997</v>
      </c>
      <c r="N41" s="33">
        <v>4.1126341709999998</v>
      </c>
      <c r="O41" s="33">
        <v>2.7010500589999999</v>
      </c>
      <c r="P41" s="33">
        <v>0</v>
      </c>
      <c r="Q41" s="33">
        <v>480.66404369999998</v>
      </c>
      <c r="R41" s="33">
        <v>29.302541219999998</v>
      </c>
      <c r="S41" s="33">
        <v>120.9705337</v>
      </c>
      <c r="T41" s="33">
        <v>8.5087815809999992</v>
      </c>
      <c r="U41" s="33">
        <v>1.0524949974</v>
      </c>
      <c r="V41" s="33">
        <v>4.2776896640000004</v>
      </c>
      <c r="W41" s="33">
        <v>1.2588333990000001E-2</v>
      </c>
      <c r="X41" s="33">
        <v>21.236261590000002</v>
      </c>
      <c r="Y41" s="33">
        <v>2.492680496E-2</v>
      </c>
      <c r="Z41" s="33">
        <v>0.36403897480000003</v>
      </c>
      <c r="AA41" s="33">
        <v>165.420131</v>
      </c>
      <c r="AB41" s="33">
        <v>296.77540448399998</v>
      </c>
      <c r="AC41" s="33">
        <v>61.341356255900003</v>
      </c>
      <c r="AD41" s="33">
        <v>1645.7370673299999</v>
      </c>
      <c r="AE41" s="33">
        <v>94007.0414571</v>
      </c>
      <c r="AF41" s="33">
        <v>5.7246580725999996</v>
      </c>
      <c r="AG41" s="33">
        <v>420.45937707000002</v>
      </c>
      <c r="AH41" s="33">
        <v>0.46579130701999999</v>
      </c>
      <c r="AI41" s="33">
        <v>738.29189919999999</v>
      </c>
      <c r="AJ41" s="33">
        <v>1164.4732315000001</v>
      </c>
      <c r="AK41" s="33">
        <v>872.41775539599996</v>
      </c>
      <c r="AL41" s="33">
        <v>235.095515226</v>
      </c>
      <c r="AM41" s="33">
        <v>870.11705446400003</v>
      </c>
      <c r="AN41" s="33">
        <v>3.3102779529999999</v>
      </c>
      <c r="AO41" s="33">
        <v>154.62531375</v>
      </c>
      <c r="AP41" s="33">
        <v>0.48007872029999998</v>
      </c>
      <c r="AQ41" s="33">
        <v>1042.258601</v>
      </c>
      <c r="AR41" s="33">
        <v>1200.1903691</v>
      </c>
      <c r="AS41" s="33">
        <v>144.241610014</v>
      </c>
      <c r="AT41" s="33">
        <v>9.1422122224999995</v>
      </c>
      <c r="AU41" s="33">
        <v>277.80540254300001</v>
      </c>
      <c r="AV41" s="33">
        <v>59.723386278699998</v>
      </c>
      <c r="AW41" s="33">
        <v>91598.242560800005</v>
      </c>
      <c r="AX41" s="33">
        <v>295.0342789</v>
      </c>
      <c r="AY41" s="33">
        <v>112.113963915</v>
      </c>
      <c r="AZ41" s="33">
        <v>56.620913637800001</v>
      </c>
      <c r="BA41" s="33">
        <v>19.4315917238</v>
      </c>
      <c r="BB41" s="33">
        <v>0</v>
      </c>
      <c r="BC41" s="33">
        <v>6592.3621371899999</v>
      </c>
      <c r="BD41" s="33">
        <v>428.633153714</v>
      </c>
      <c r="BE41" s="33">
        <v>7594.9416841299999</v>
      </c>
      <c r="BF41" s="33">
        <v>34.134309182599999</v>
      </c>
      <c r="BG41" s="33">
        <v>8.3158473458500008</v>
      </c>
      <c r="BH41" s="33">
        <v>12.9635255519</v>
      </c>
      <c r="BI41" s="33">
        <v>9.3557491401000004E-2</v>
      </c>
      <c r="BJ41" s="33">
        <v>55.377050540299997</v>
      </c>
      <c r="BK41" s="33">
        <v>0.72936866180399995</v>
      </c>
      <c r="BL41" s="33">
        <v>5.2919599213800002</v>
      </c>
      <c r="BM41" s="33">
        <v>7829.2119937300004</v>
      </c>
      <c r="BN41" s="33">
        <v>39.22254788</v>
      </c>
      <c r="BO41" s="33">
        <v>6.2737389769999998</v>
      </c>
      <c r="BP41" s="33">
        <v>7.8021640220000004</v>
      </c>
      <c r="BQ41" s="33">
        <v>1.48556311</v>
      </c>
      <c r="BR41" s="33">
        <v>1728.082465</v>
      </c>
      <c r="BS41" s="33">
        <v>0</v>
      </c>
      <c r="BT41" s="33">
        <v>109.31401704</v>
      </c>
      <c r="BU41" s="33">
        <v>32.45833975</v>
      </c>
      <c r="BV41" s="33">
        <v>9.4249626279999994</v>
      </c>
      <c r="BW41" s="33">
        <v>0</v>
      </c>
      <c r="BX41" s="33">
        <v>3074.7180939999998</v>
      </c>
      <c r="BY41" s="33">
        <v>950.11731039999995</v>
      </c>
      <c r="BZ41" s="33">
        <v>1018.3811228</v>
      </c>
      <c r="CA41" s="33">
        <v>12.446821959999999</v>
      </c>
      <c r="CB41" s="33">
        <v>1.5821129840000001</v>
      </c>
      <c r="CC41" s="33">
        <v>6.1818288170000004</v>
      </c>
      <c r="CD41" s="33">
        <v>1.841412014E-2</v>
      </c>
      <c r="CE41" s="33">
        <v>30.685888559999999</v>
      </c>
      <c r="CF41" s="33">
        <v>1.867448676</v>
      </c>
      <c r="CG41" s="33">
        <v>1.3046117290000001</v>
      </c>
      <c r="CH41" s="33">
        <v>766.53989039999999</v>
      </c>
      <c r="CI41" s="33">
        <v>306.67202141199999</v>
      </c>
      <c r="CJ41" s="33">
        <v>257.39188650800003</v>
      </c>
      <c r="CK41" s="33">
        <v>93.191845809900002</v>
      </c>
      <c r="CL41" s="33">
        <v>190.05935185600001</v>
      </c>
      <c r="CM41" s="33">
        <v>12.4544387305</v>
      </c>
      <c r="CN41" s="33">
        <v>0</v>
      </c>
      <c r="CO41" s="33">
        <v>32.503944177199998</v>
      </c>
      <c r="CP41" s="33">
        <v>0</v>
      </c>
      <c r="CQ41" s="33">
        <v>0</v>
      </c>
      <c r="CR41" s="33">
        <v>10147.7389284</v>
      </c>
      <c r="CS41" s="33">
        <v>1408.04886508</v>
      </c>
      <c r="CT41" s="33">
        <v>0</v>
      </c>
      <c r="CU41" s="33">
        <v>426.54721661299999</v>
      </c>
      <c r="CV41" s="33">
        <v>7.0244132971199996E-2</v>
      </c>
      <c r="CW41" s="33">
        <v>4623.96141661</v>
      </c>
      <c r="CX41" s="33">
        <v>0.268409340414</v>
      </c>
      <c r="CY41" s="33">
        <v>8.4631959860200001E-2</v>
      </c>
      <c r="CZ41" s="33">
        <v>55.089826742699998</v>
      </c>
      <c r="DA41" s="33">
        <v>0.253996801381</v>
      </c>
      <c r="DB41" s="33">
        <v>1.7190629934400001E-2</v>
      </c>
      <c r="DC41" s="33">
        <v>10.9504326535</v>
      </c>
      <c r="DD41" s="33">
        <v>23.423064277800002</v>
      </c>
      <c r="DE41" s="33">
        <v>2.5552688875599999E-2</v>
      </c>
      <c r="DF41" s="33">
        <v>1.91936859439E-3</v>
      </c>
      <c r="DG41" s="33">
        <v>4.8445238531000001</v>
      </c>
      <c r="DH41" s="33">
        <v>5.2488491419300003E-2</v>
      </c>
      <c r="DI41" s="33">
        <v>16.742831340599999</v>
      </c>
      <c r="DJ41" s="33">
        <v>0.820655297389</v>
      </c>
      <c r="DK41" s="33">
        <v>0.124559978524</v>
      </c>
      <c r="DL41" s="33">
        <v>107.30037543</v>
      </c>
      <c r="DM41" s="33">
        <v>0.23708948290199999</v>
      </c>
      <c r="DN41" s="33">
        <v>2.6217023138100002</v>
      </c>
      <c r="DO41" s="33">
        <v>3.5233555808500002E-3</v>
      </c>
      <c r="DP41" s="33">
        <v>6.9606048645399996</v>
      </c>
      <c r="DQ41" s="33">
        <v>0</v>
      </c>
      <c r="DR41" s="33">
        <v>2.8069143455900001</v>
      </c>
      <c r="DS41" s="33">
        <v>1169.03800695</v>
      </c>
      <c r="DT41" s="33">
        <v>1.82730800072</v>
      </c>
      <c r="DU41" s="33">
        <v>463.041542596</v>
      </c>
      <c r="DV41" s="33">
        <v>11125.8317912</v>
      </c>
      <c r="DW41" s="33">
        <v>1053.74054469</v>
      </c>
      <c r="DX41" s="33">
        <f t="shared" si="0"/>
        <v>199.50996139633403</v>
      </c>
      <c r="DY41" s="33">
        <f t="shared" si="1"/>
        <v>188.55952874283403</v>
      </c>
    </row>
    <row r="42" spans="1:129" x14ac:dyDescent="0.25">
      <c r="A42" s="35">
        <v>46</v>
      </c>
      <c r="B42" t="s">
        <v>41</v>
      </c>
      <c r="C42" s="33">
        <v>3.9951944446300001</v>
      </c>
      <c r="D42" s="33">
        <v>68.179365301299995</v>
      </c>
      <c r="E42" s="33">
        <v>62.230804870100002</v>
      </c>
      <c r="F42" s="33">
        <v>8.8256868261600001</v>
      </c>
      <c r="G42" s="33">
        <v>0.75124417899999996</v>
      </c>
      <c r="H42" s="33">
        <v>0.10840910970000001</v>
      </c>
      <c r="I42" s="33">
        <v>0.13984351580000001</v>
      </c>
      <c r="J42" s="33">
        <v>8.6726165299999998E-3</v>
      </c>
      <c r="K42" s="33">
        <v>44.607821199999997</v>
      </c>
      <c r="L42" s="33">
        <v>0</v>
      </c>
      <c r="M42" s="33">
        <v>2.3567565319999999</v>
      </c>
      <c r="N42" s="33">
        <v>0.28866782400000002</v>
      </c>
      <c r="O42" s="33">
        <v>0.17699733470000001</v>
      </c>
      <c r="P42" s="33">
        <v>0</v>
      </c>
      <c r="Q42" s="33">
        <v>33.737946600000001</v>
      </c>
      <c r="R42" s="33">
        <v>2.0567695170000002</v>
      </c>
      <c r="S42" s="33">
        <v>7.9271231100000001</v>
      </c>
      <c r="T42" s="33">
        <v>0.55758782799999995</v>
      </c>
      <c r="U42" s="33">
        <v>6.8971150699999997E-2</v>
      </c>
      <c r="V42" s="33">
        <v>0.28032206479999999</v>
      </c>
      <c r="W42" s="33">
        <v>8.2491663900000002E-4</v>
      </c>
      <c r="X42" s="33">
        <v>1.3916414079999999</v>
      </c>
      <c r="Y42" s="33">
        <v>1.633538693E-3</v>
      </c>
      <c r="Z42" s="33">
        <v>2.3855833310000001E-2</v>
      </c>
      <c r="AA42" s="33">
        <v>10.84075297</v>
      </c>
      <c r="AB42" s="33">
        <v>104.699030167</v>
      </c>
      <c r="AC42" s="33">
        <v>17.706528068600001</v>
      </c>
      <c r="AD42" s="33">
        <v>507.12883427899999</v>
      </c>
      <c r="AE42" s="33">
        <v>36911.690805799997</v>
      </c>
      <c r="AF42" s="33">
        <v>1.2395861478900001</v>
      </c>
      <c r="AG42" s="33">
        <v>72.200678289999999</v>
      </c>
      <c r="AH42" s="33">
        <v>7.3161510649999997E-2</v>
      </c>
      <c r="AI42" s="33">
        <v>109.46396273000001</v>
      </c>
      <c r="AJ42" s="33">
        <v>182.90430015000001</v>
      </c>
      <c r="AK42" s="33">
        <v>279.22534054900001</v>
      </c>
      <c r="AL42" s="33">
        <v>78.804458566099996</v>
      </c>
      <c r="AM42" s="33">
        <v>237.182753252</v>
      </c>
      <c r="AN42" s="33">
        <v>0.92536258950000005</v>
      </c>
      <c r="AO42" s="33">
        <v>42.070236010000002</v>
      </c>
      <c r="AP42" s="33">
        <v>0.11947708469</v>
      </c>
      <c r="AQ42" s="33">
        <v>255.6962762</v>
      </c>
      <c r="AR42" s="33">
        <v>298.69195789999998</v>
      </c>
      <c r="AS42" s="33">
        <v>58.909760350100001</v>
      </c>
      <c r="AT42" s="33">
        <v>3.47576498348</v>
      </c>
      <c r="AU42" s="33">
        <v>101.884210839</v>
      </c>
      <c r="AV42" s="33">
        <v>17.600552888300001</v>
      </c>
      <c r="AW42" s="33">
        <v>36753.852617999997</v>
      </c>
      <c r="AX42" s="33">
        <v>122.911887294</v>
      </c>
      <c r="AY42" s="33">
        <v>44.208240477399997</v>
      </c>
      <c r="AZ42" s="33">
        <v>17.331691791099999</v>
      </c>
      <c r="BA42" s="33">
        <v>7.2747596112800004</v>
      </c>
      <c r="BB42" s="33">
        <v>0</v>
      </c>
      <c r="BC42" s="33">
        <v>1986.98888721</v>
      </c>
      <c r="BD42" s="33">
        <v>162.134114673</v>
      </c>
      <c r="BE42" s="33">
        <v>2691.8512558100001</v>
      </c>
      <c r="BF42" s="33">
        <v>21.8285380644</v>
      </c>
      <c r="BG42" s="33">
        <v>5.5231996954699998</v>
      </c>
      <c r="BH42" s="33">
        <v>7.7277915029199997</v>
      </c>
      <c r="BI42" s="33">
        <v>2.36208944596E-2</v>
      </c>
      <c r="BJ42" s="33">
        <v>36.2746341227</v>
      </c>
      <c r="BK42" s="33">
        <v>0.247504111464</v>
      </c>
      <c r="BL42" s="33">
        <v>1.9417500141199999</v>
      </c>
      <c r="BM42" s="33">
        <v>2784.9929441300001</v>
      </c>
      <c r="BN42" s="33">
        <v>2.569774636</v>
      </c>
      <c r="BO42" s="33">
        <v>0.41103535299999999</v>
      </c>
      <c r="BP42" s="33">
        <v>0.51117440300000005</v>
      </c>
      <c r="BQ42" s="33">
        <v>9.7306543300000006E-2</v>
      </c>
      <c r="BR42" s="33">
        <v>113.21793719999999</v>
      </c>
      <c r="BS42" s="33">
        <v>0</v>
      </c>
      <c r="BT42" s="33">
        <v>7.1620696800000001</v>
      </c>
      <c r="BU42" s="33">
        <v>2.2778016320000001</v>
      </c>
      <c r="BV42" s="33">
        <v>0.61754400700000001</v>
      </c>
      <c r="BW42" s="33">
        <v>0</v>
      </c>
      <c r="BX42" s="33">
        <v>215.76005019999999</v>
      </c>
      <c r="BY42" s="33">
        <v>66.685159499999997</v>
      </c>
      <c r="BZ42" s="33">
        <v>66.722547599999999</v>
      </c>
      <c r="CA42" s="33">
        <v>0.81525339500000005</v>
      </c>
      <c r="CB42" s="33">
        <v>0.10361841149999999</v>
      </c>
      <c r="CC42" s="33">
        <v>0.40486405800000003</v>
      </c>
      <c r="CD42" s="33">
        <v>1.2060525049999999E-3</v>
      </c>
      <c r="CE42" s="33">
        <v>2.009768003</v>
      </c>
      <c r="CF42" s="33">
        <v>0.1223739299</v>
      </c>
      <c r="CG42" s="33">
        <v>8.5471084099999997E-2</v>
      </c>
      <c r="CH42" s="33">
        <v>50.2177291</v>
      </c>
      <c r="CI42" s="33">
        <v>68.918180804299993</v>
      </c>
      <c r="CJ42" s="33">
        <v>53.727405133600001</v>
      </c>
      <c r="CK42" s="33">
        <v>19.8981065348</v>
      </c>
      <c r="CL42" s="33">
        <v>49.405721156600002</v>
      </c>
      <c r="CM42" s="33">
        <v>6.0876517452199996</v>
      </c>
      <c r="CN42" s="33">
        <v>0</v>
      </c>
      <c r="CO42" s="33">
        <v>8.2619060956600006</v>
      </c>
      <c r="CP42" s="33">
        <v>0</v>
      </c>
      <c r="CQ42" s="33">
        <v>0</v>
      </c>
      <c r="CR42" s="33">
        <v>2236.4888771599999</v>
      </c>
      <c r="CS42" s="33">
        <v>230.87607634099999</v>
      </c>
      <c r="CT42" s="33">
        <v>0</v>
      </c>
      <c r="CU42" s="33">
        <v>130.06046857000001</v>
      </c>
      <c r="CV42" s="33">
        <v>4.35807774102E-2</v>
      </c>
      <c r="CW42" s="33">
        <v>1332.0144380300001</v>
      </c>
      <c r="CX42" s="33">
        <v>9.5481289495300006E-2</v>
      </c>
      <c r="CY42" s="33">
        <v>2.73292883274E-2</v>
      </c>
      <c r="CZ42" s="33">
        <v>23.201273541999999</v>
      </c>
      <c r="DA42" s="33">
        <v>0.12513305380199999</v>
      </c>
      <c r="DB42" s="33">
        <v>6.0248336312399998E-3</v>
      </c>
      <c r="DC42" s="33">
        <v>5.6958074729500003</v>
      </c>
      <c r="DD42" s="33">
        <v>8.4129646642000004</v>
      </c>
      <c r="DE42" s="33">
        <v>1.5776854811199999E-2</v>
      </c>
      <c r="DF42" s="33">
        <v>1.19487427962E-3</v>
      </c>
      <c r="DG42" s="33">
        <v>2.4957623184500002</v>
      </c>
      <c r="DH42" s="33">
        <v>3.2230739837999997E-2</v>
      </c>
      <c r="DI42" s="33">
        <v>4.92301247254</v>
      </c>
      <c r="DJ42" s="33">
        <v>0.50199268317199996</v>
      </c>
      <c r="DK42" s="33">
        <v>2.5651876144399999E-2</v>
      </c>
      <c r="DL42" s="33">
        <v>39.676178067999999</v>
      </c>
      <c r="DM42" s="33">
        <v>0.14373042867800001</v>
      </c>
      <c r="DN42" s="33">
        <v>0.37150784160799999</v>
      </c>
      <c r="DO42" s="33">
        <v>1.70873662835E-3</v>
      </c>
      <c r="DP42" s="33">
        <v>2.0510770567800001</v>
      </c>
      <c r="DQ42" s="33">
        <v>0</v>
      </c>
      <c r="DR42" s="33">
        <v>0.39632554678300003</v>
      </c>
      <c r="DS42" s="33">
        <v>348.67312069500002</v>
      </c>
      <c r="DT42" s="33">
        <v>0.28487878763899999</v>
      </c>
      <c r="DU42" s="33">
        <v>146.96849442600001</v>
      </c>
      <c r="DV42" s="33">
        <v>3327.6458007800002</v>
      </c>
      <c r="DW42" s="33">
        <v>327.36793573400001</v>
      </c>
      <c r="DX42" s="33">
        <f t="shared" si="0"/>
        <v>77.383383464902394</v>
      </c>
      <c r="DY42" s="33">
        <f t="shared" si="1"/>
        <v>71.6875759919524</v>
      </c>
    </row>
    <row r="43" spans="1:129" x14ac:dyDescent="0.25">
      <c r="A43" s="35">
        <v>47</v>
      </c>
      <c r="B43" t="s">
        <v>42</v>
      </c>
      <c r="C43" s="33">
        <v>21.810983858</v>
      </c>
      <c r="D43" s="33">
        <v>298.74974305000001</v>
      </c>
      <c r="E43" s="33">
        <v>263.71576361899997</v>
      </c>
      <c r="F43" s="33">
        <v>48.295571481899998</v>
      </c>
      <c r="G43" s="33">
        <v>12.904452568</v>
      </c>
      <c r="H43" s="33">
        <v>1.8621424034</v>
      </c>
      <c r="I43" s="33">
        <v>2.4021051653000001</v>
      </c>
      <c r="J43" s="33">
        <v>0.14896547251</v>
      </c>
      <c r="K43" s="33">
        <v>766.23149436000006</v>
      </c>
      <c r="L43" s="33">
        <v>0</v>
      </c>
      <c r="M43" s="33">
        <v>40.481887067000002</v>
      </c>
      <c r="N43" s="33">
        <v>4.7341917017000004</v>
      </c>
      <c r="O43" s="33">
        <v>3.0404524180000001</v>
      </c>
      <c r="P43" s="33">
        <v>0</v>
      </c>
      <c r="Q43" s="33">
        <v>553.30689034</v>
      </c>
      <c r="R43" s="33">
        <v>33.731036912</v>
      </c>
      <c r="S43" s="33">
        <v>136.16883472999999</v>
      </c>
      <c r="T43" s="33">
        <v>9.5778543842000001</v>
      </c>
      <c r="U43" s="33">
        <v>1.1846905560700001</v>
      </c>
      <c r="V43" s="33">
        <v>4.8151650962000003</v>
      </c>
      <c r="W43" s="33">
        <v>1.4169903091E-2</v>
      </c>
      <c r="X43" s="33">
        <v>23.904679267999999</v>
      </c>
      <c r="Y43" s="33">
        <v>2.8058504977999998E-2</v>
      </c>
      <c r="Z43" s="33">
        <v>0.40977525791000002</v>
      </c>
      <c r="AA43" s="33">
        <v>186.21432034</v>
      </c>
      <c r="AB43" s="33">
        <v>419.80344308700001</v>
      </c>
      <c r="AC43" s="33">
        <v>80.236151692500002</v>
      </c>
      <c r="AD43" s="33">
        <v>2227.4576032700002</v>
      </c>
      <c r="AE43" s="33">
        <v>136959.90790699999</v>
      </c>
      <c r="AF43" s="33">
        <v>7.2236811451999996</v>
      </c>
      <c r="AG43" s="33">
        <v>517.8294363</v>
      </c>
      <c r="AH43" s="33">
        <v>0.56287752734999996</v>
      </c>
      <c r="AI43" s="33">
        <v>882.13781411000002</v>
      </c>
      <c r="AJ43" s="33">
        <v>1407.19269558</v>
      </c>
      <c r="AK43" s="33">
        <v>1190.0603746899999</v>
      </c>
      <c r="AL43" s="33">
        <v>324.240066813</v>
      </c>
      <c r="AM43" s="33">
        <v>1166.9242059400001</v>
      </c>
      <c r="AN43" s="33">
        <v>4.4921029849999998</v>
      </c>
      <c r="AO43" s="33">
        <v>214.53735255000001</v>
      </c>
      <c r="AP43" s="33">
        <v>0.65417361169999999</v>
      </c>
      <c r="AQ43" s="33">
        <v>1416.4009871000001</v>
      </c>
      <c r="AR43" s="33">
        <v>1635.4309960999999</v>
      </c>
      <c r="AS43" s="33">
        <v>206.66191703300001</v>
      </c>
      <c r="AT43" s="33">
        <v>12.8869912984</v>
      </c>
      <c r="AU43" s="33">
        <v>396.90404133200002</v>
      </c>
      <c r="AV43" s="33">
        <v>78.415004593500001</v>
      </c>
      <c r="AW43" s="33">
        <v>134248.46315299999</v>
      </c>
      <c r="AX43" s="33">
        <v>434.55788456900001</v>
      </c>
      <c r="AY43" s="33">
        <v>157.124457589</v>
      </c>
      <c r="AZ43" s="33">
        <v>78.609336606599996</v>
      </c>
      <c r="BA43" s="33">
        <v>27.339397008999999</v>
      </c>
      <c r="BB43" s="33">
        <v>0</v>
      </c>
      <c r="BC43" s="33">
        <v>9141.8522536300006</v>
      </c>
      <c r="BD43" s="33">
        <v>605.70670194800005</v>
      </c>
      <c r="BE43" s="33">
        <v>10586.686924</v>
      </c>
      <c r="BF43" s="33">
        <v>54.794662488299998</v>
      </c>
      <c r="BG43" s="33">
        <v>13.4870444869</v>
      </c>
      <c r="BH43" s="33">
        <v>20.348382022700001</v>
      </c>
      <c r="BI43" s="33">
        <v>0.12621974172299999</v>
      </c>
      <c r="BJ43" s="33">
        <v>88.957578903200002</v>
      </c>
      <c r="BK43" s="33">
        <v>0.929795726584</v>
      </c>
      <c r="BL43" s="33">
        <v>7.8240476556300003</v>
      </c>
      <c r="BM43" s="33">
        <v>10943.9675721</v>
      </c>
      <c r="BN43" s="33">
        <v>44.149348797000002</v>
      </c>
      <c r="BO43" s="33">
        <v>7.0617190902999996</v>
      </c>
      <c r="BP43" s="33">
        <v>8.7820201170000001</v>
      </c>
      <c r="BQ43" s="33">
        <v>1.6721795985000001</v>
      </c>
      <c r="BR43" s="33">
        <v>1945.1777924</v>
      </c>
      <c r="BS43" s="33">
        <v>0</v>
      </c>
      <c r="BT43" s="33">
        <v>123.04665747</v>
      </c>
      <c r="BU43" s="33">
        <v>37.363791268999996</v>
      </c>
      <c r="BV43" s="33">
        <v>10.609516578999999</v>
      </c>
      <c r="BW43" s="33">
        <v>0</v>
      </c>
      <c r="BX43" s="33">
        <v>3539.3837262000002</v>
      </c>
      <c r="BY43" s="33">
        <v>1093.7074408399999</v>
      </c>
      <c r="BZ43" s="33">
        <v>1146.3092900500001</v>
      </c>
      <c r="CA43" s="33">
        <v>14.010549327</v>
      </c>
      <c r="CB43" s="33">
        <v>1.7808575401</v>
      </c>
      <c r="CC43" s="33">
        <v>6.9585201655000004</v>
      </c>
      <c r="CD43" s="33">
        <v>2.0726826149E-2</v>
      </c>
      <c r="CE43" s="33">
        <v>34.542304131000002</v>
      </c>
      <c r="CF43" s="33">
        <v>2.1020578323999999</v>
      </c>
      <c r="CG43" s="33">
        <v>1.4685079207</v>
      </c>
      <c r="CH43" s="33">
        <v>862.83516056999997</v>
      </c>
      <c r="CI43" s="33">
        <v>387.61556609899998</v>
      </c>
      <c r="CJ43" s="33">
        <v>320.65365776700003</v>
      </c>
      <c r="CK43" s="33">
        <v>120.707138286</v>
      </c>
      <c r="CL43" s="33">
        <v>248.56232898100001</v>
      </c>
      <c r="CM43" s="33">
        <v>19.490519257100001</v>
      </c>
      <c r="CN43" s="33">
        <v>0</v>
      </c>
      <c r="CO43" s="33">
        <v>42.206414714799998</v>
      </c>
      <c r="CP43" s="33">
        <v>0</v>
      </c>
      <c r="CQ43" s="33">
        <v>0</v>
      </c>
      <c r="CR43" s="33">
        <v>13234.542831000001</v>
      </c>
      <c r="CS43" s="33">
        <v>1733.1412092400001</v>
      </c>
      <c r="CT43" s="33">
        <v>0</v>
      </c>
      <c r="CU43" s="33">
        <v>573.818409094</v>
      </c>
      <c r="CV43" s="33">
        <v>0.111990506378</v>
      </c>
      <c r="CW43" s="33">
        <v>6203.0207594900003</v>
      </c>
      <c r="CX43" s="33">
        <v>0.36716420540599998</v>
      </c>
      <c r="CY43" s="33">
        <v>0.113412595087</v>
      </c>
      <c r="CZ43" s="33">
        <v>78.382728136599994</v>
      </c>
      <c r="DA43" s="33">
        <v>0.37723931312199999</v>
      </c>
      <c r="DB43" s="33">
        <v>2.3439057268E-2</v>
      </c>
      <c r="DC43" s="33">
        <v>16.452611593699999</v>
      </c>
      <c r="DD43" s="33">
        <v>32.121987845699998</v>
      </c>
      <c r="DE43" s="33">
        <v>4.06799395092E-2</v>
      </c>
      <c r="DF43" s="33">
        <v>3.0631841300999998E-3</v>
      </c>
      <c r="DG43" s="33">
        <v>7.2885499888699998</v>
      </c>
      <c r="DH43" s="33">
        <v>8.3425780792699994E-2</v>
      </c>
      <c r="DI43" s="33">
        <v>22.0295082319</v>
      </c>
      <c r="DJ43" s="33">
        <v>1.3028724654899999</v>
      </c>
      <c r="DK43" s="33">
        <v>0.16111719676299999</v>
      </c>
      <c r="DL43" s="33">
        <v>147.403592084</v>
      </c>
      <c r="DM43" s="33">
        <v>0.375406358316</v>
      </c>
      <c r="DN43" s="33">
        <v>3.0598785132300002</v>
      </c>
      <c r="DO43" s="33">
        <v>5.2082661011399996E-3</v>
      </c>
      <c r="DP43" s="33">
        <v>9.7022945811600003</v>
      </c>
      <c r="DQ43" s="33">
        <v>0</v>
      </c>
      <c r="DR43" s="33">
        <v>3.3172895043900001</v>
      </c>
      <c r="DS43" s="33">
        <v>1579.50689885</v>
      </c>
      <c r="DT43" s="33">
        <v>2.1803955017900001</v>
      </c>
      <c r="DU43" s="33">
        <v>634.49696014400001</v>
      </c>
      <c r="DV43" s="33">
        <v>15035.6128336</v>
      </c>
      <c r="DW43" s="33">
        <v>1431.19420571</v>
      </c>
      <c r="DX43" s="33">
        <f t="shared" si="0"/>
        <v>277.58191536999294</v>
      </c>
      <c r="DY43" s="33">
        <f t="shared" si="1"/>
        <v>261.12930377629294</v>
      </c>
    </row>
    <row r="44" spans="1:129" x14ac:dyDescent="0.25">
      <c r="A44" s="35">
        <v>48</v>
      </c>
      <c r="B44" t="s">
        <v>43</v>
      </c>
      <c r="C44" s="33">
        <v>34.1449430252</v>
      </c>
      <c r="D44" s="33">
        <v>678.63530139399995</v>
      </c>
      <c r="E44" s="33">
        <v>586.57945893800002</v>
      </c>
      <c r="F44" s="33">
        <v>77.831951792799998</v>
      </c>
      <c r="G44" s="33">
        <v>0.50624481969000001</v>
      </c>
      <c r="H44" s="33">
        <v>5.2904912620000001E-2</v>
      </c>
      <c r="I44" s="33">
        <v>0.144504102991</v>
      </c>
      <c r="J44" s="33">
        <v>1.44799535388E-2</v>
      </c>
      <c r="K44" s="33">
        <v>29.337162527</v>
      </c>
      <c r="L44" s="33">
        <v>0</v>
      </c>
      <c r="M44" s="33">
        <v>1.8966800080399999</v>
      </c>
      <c r="N44" s="33">
        <v>0.1829533435</v>
      </c>
      <c r="O44" s="33">
        <v>3.2810499290600002E-2</v>
      </c>
      <c r="P44" s="33">
        <v>0</v>
      </c>
      <c r="Q44" s="33">
        <v>21.382829078</v>
      </c>
      <c r="R44" s="33">
        <v>1.3035456289</v>
      </c>
      <c r="S44" s="33">
        <v>6.5014146196000002</v>
      </c>
      <c r="T44" s="33">
        <v>0.32757448780999998</v>
      </c>
      <c r="U44" s="33">
        <v>3.6475505088000001E-2</v>
      </c>
      <c r="V44" s="33">
        <v>0.16468205073</v>
      </c>
      <c r="W44" s="33">
        <v>4.8462334274999998E-4</v>
      </c>
      <c r="X44" s="33">
        <v>0.81756684242</v>
      </c>
      <c r="Y44" s="33">
        <v>9.5962445871999999E-4</v>
      </c>
      <c r="Z44" s="33">
        <v>6.6986941979999999E-3</v>
      </c>
      <c r="AA44" s="33">
        <v>8.8906876652999998</v>
      </c>
      <c r="AB44" s="33">
        <v>1155.5431330599999</v>
      </c>
      <c r="AC44" s="33">
        <v>221.12682736900001</v>
      </c>
      <c r="AD44" s="33">
        <v>3820.42933382</v>
      </c>
      <c r="AE44" s="33">
        <v>457217.680452</v>
      </c>
      <c r="AF44" s="33">
        <v>39.233688205</v>
      </c>
      <c r="AG44" s="33">
        <v>1823.0101888700001</v>
      </c>
      <c r="AH44" s="33">
        <v>2.7369172171799998</v>
      </c>
      <c r="AI44" s="33">
        <v>3120.17443637</v>
      </c>
      <c r="AJ44" s="33">
        <v>4972.1703162900003</v>
      </c>
      <c r="AK44" s="33">
        <v>2100.7703563700002</v>
      </c>
      <c r="AL44" s="33">
        <v>603.33031264700003</v>
      </c>
      <c r="AM44" s="33">
        <v>3233.7400681399999</v>
      </c>
      <c r="AN44" s="33">
        <v>17.028643563399999</v>
      </c>
      <c r="AO44" s="33">
        <v>520.63894421999998</v>
      </c>
      <c r="AP44" s="33">
        <v>2.2167564948199998</v>
      </c>
      <c r="AQ44" s="33">
        <v>3444.7111202299998</v>
      </c>
      <c r="AR44" s="33">
        <v>3977.6806894900001</v>
      </c>
      <c r="AS44" s="33">
        <v>584.36091791000001</v>
      </c>
      <c r="AT44" s="33">
        <v>33.895786230100001</v>
      </c>
      <c r="AU44" s="33">
        <v>1098.6175998900001</v>
      </c>
      <c r="AV44" s="33">
        <v>220.947080857</v>
      </c>
      <c r="AW44" s="33">
        <v>457114.38656800002</v>
      </c>
      <c r="AX44" s="33">
        <v>890.09396314399999</v>
      </c>
      <c r="AY44" s="33">
        <v>515.82655577200001</v>
      </c>
      <c r="AZ44" s="33">
        <v>265.74705825799998</v>
      </c>
      <c r="BA44" s="33">
        <v>67.584833144100003</v>
      </c>
      <c r="BB44" s="33">
        <v>0</v>
      </c>
      <c r="BC44" s="33">
        <v>30190.3731362</v>
      </c>
      <c r="BD44" s="33">
        <v>2762.1924906600002</v>
      </c>
      <c r="BE44" s="33">
        <v>21542.7340277</v>
      </c>
      <c r="BF44" s="33">
        <v>146.12244079499999</v>
      </c>
      <c r="BG44" s="33">
        <v>31.639163938799999</v>
      </c>
      <c r="BH44" s="33">
        <v>54.6036965706</v>
      </c>
      <c r="BI44" s="33">
        <v>0.42977209401700001</v>
      </c>
      <c r="BJ44" s="33">
        <v>233.43840980499999</v>
      </c>
      <c r="BK44" s="33">
        <v>6.2334789334099998</v>
      </c>
      <c r="BL44" s="33">
        <v>20.9752598685</v>
      </c>
      <c r="BM44" s="33">
        <v>21997.721431999998</v>
      </c>
      <c r="BN44" s="33">
        <v>1.7139174104899999</v>
      </c>
      <c r="BO44" s="33">
        <v>0.19623634842000001</v>
      </c>
      <c r="BP44" s="33">
        <v>0.52679009318000003</v>
      </c>
      <c r="BQ44" s="33">
        <v>0.16530432164799999</v>
      </c>
      <c r="BR44" s="33">
        <v>73.920841604000003</v>
      </c>
      <c r="BS44" s="33">
        <v>0</v>
      </c>
      <c r="BT44" s="33">
        <v>5.6997945290000001</v>
      </c>
      <c r="BU44" s="33">
        <v>1.432375696</v>
      </c>
      <c r="BV44" s="33">
        <v>0.105161580553</v>
      </c>
      <c r="BW44" s="33">
        <v>0</v>
      </c>
      <c r="BX44" s="33">
        <v>135.96549134</v>
      </c>
      <c r="BY44" s="33">
        <v>41.649600859000003</v>
      </c>
      <c r="BZ44" s="33">
        <v>54.309417736</v>
      </c>
      <c r="CA44" s="33">
        <v>0.47939511802000001</v>
      </c>
      <c r="CB44" s="33">
        <v>5.4923436288999997E-2</v>
      </c>
      <c r="CC44" s="33">
        <v>0.23783604938</v>
      </c>
      <c r="CD44" s="33">
        <v>7.0925103941999997E-4</v>
      </c>
      <c r="CE44" s="33">
        <v>1.1805932967999999</v>
      </c>
      <c r="CF44" s="33">
        <v>7.1214198409000007E-2</v>
      </c>
      <c r="CG44" s="33">
        <v>2.3699429285999999E-2</v>
      </c>
      <c r="CH44" s="33">
        <v>40.988589058999999</v>
      </c>
      <c r="CI44" s="33">
        <v>642.86049409899999</v>
      </c>
      <c r="CJ44" s="33">
        <v>523.42340534499999</v>
      </c>
      <c r="CK44" s="33">
        <v>267.36171346700002</v>
      </c>
      <c r="CL44" s="33">
        <v>599.500416406</v>
      </c>
      <c r="CM44" s="33">
        <v>39.322192553599997</v>
      </c>
      <c r="CN44" s="33">
        <v>0</v>
      </c>
      <c r="CO44" s="33">
        <v>72.676691830300001</v>
      </c>
      <c r="CP44" s="33">
        <v>0</v>
      </c>
      <c r="CQ44" s="33">
        <v>0</v>
      </c>
      <c r="CR44" s="33">
        <v>30347.7069668</v>
      </c>
      <c r="CS44" s="33">
        <v>2805.1414526200001</v>
      </c>
      <c r="CT44" s="33">
        <v>0</v>
      </c>
      <c r="CU44" s="33">
        <v>1077.66535447</v>
      </c>
      <c r="CV44" s="33">
        <v>0.27023462498799999</v>
      </c>
      <c r="CW44" s="33">
        <v>13072.9573335</v>
      </c>
      <c r="CX44" s="33">
        <v>0.58899006737199999</v>
      </c>
      <c r="CY44" s="33">
        <v>0.17280043294399999</v>
      </c>
      <c r="CZ44" s="33">
        <v>146.92947874699999</v>
      </c>
      <c r="DA44" s="33">
        <v>0.78631446461900001</v>
      </c>
      <c r="DB44" s="33">
        <v>3.7379863992400002E-2</v>
      </c>
      <c r="DC44" s="33">
        <v>31.730589224300001</v>
      </c>
      <c r="DD44" s="33">
        <v>55.006480489899999</v>
      </c>
      <c r="DE44" s="33">
        <v>9.9548405302599993E-2</v>
      </c>
      <c r="DF44" s="33">
        <v>7.3178409729000001E-3</v>
      </c>
      <c r="DG44" s="33">
        <v>15.7089516819</v>
      </c>
      <c r="DH44" s="33">
        <v>0.20736421527099999</v>
      </c>
      <c r="DI44" s="33">
        <v>32.876744783500001</v>
      </c>
      <c r="DJ44" s="33">
        <v>3.2735979232500001</v>
      </c>
      <c r="DK44" s="33">
        <v>0.430971328712</v>
      </c>
      <c r="DL44" s="33">
        <v>235.43622357699999</v>
      </c>
      <c r="DM44" s="33">
        <v>0.96684818425200003</v>
      </c>
      <c r="DN44" s="33">
        <v>6.3056279911099997</v>
      </c>
      <c r="DO44" s="33">
        <v>1.03439466924E-2</v>
      </c>
      <c r="DP44" s="33">
        <v>21.005642069499999</v>
      </c>
      <c r="DQ44" s="33">
        <v>0</v>
      </c>
      <c r="DR44" s="33">
        <v>3.75974927597</v>
      </c>
      <c r="DS44" s="33">
        <v>3356.3115207400001</v>
      </c>
      <c r="DT44" s="33">
        <v>2.1920777094999999</v>
      </c>
      <c r="DU44" s="33">
        <v>1483.8050768099999</v>
      </c>
      <c r="DV44" s="33">
        <v>30997.401852200001</v>
      </c>
      <c r="DW44" s="33">
        <v>2874.8535418299998</v>
      </c>
      <c r="DX44" s="33">
        <f t="shared" si="0"/>
        <v>475.83937135802194</v>
      </c>
      <c r="DY44" s="33">
        <f t="shared" si="1"/>
        <v>444.10878213372195</v>
      </c>
    </row>
    <row r="45" spans="1:129" x14ac:dyDescent="0.25">
      <c r="A45" s="35">
        <v>49</v>
      </c>
      <c r="B45" t="s">
        <v>44</v>
      </c>
      <c r="C45" s="33">
        <v>9.9119369612000003</v>
      </c>
      <c r="D45" s="33">
        <v>144.946172171</v>
      </c>
      <c r="E45" s="33">
        <v>128.62222617800001</v>
      </c>
      <c r="F45" s="33">
        <v>23.257860303499999</v>
      </c>
      <c r="G45" s="33">
        <v>4.9046838800000003</v>
      </c>
      <c r="H45" s="33">
        <v>0.70777986699999995</v>
      </c>
      <c r="I45" s="33">
        <v>0.91297817800000003</v>
      </c>
      <c r="J45" s="33">
        <v>5.6619690600000001E-2</v>
      </c>
      <c r="K45" s="33">
        <v>291.22193829999998</v>
      </c>
      <c r="L45" s="33">
        <v>0</v>
      </c>
      <c r="M45" s="33">
        <v>15.386281029999999</v>
      </c>
      <c r="N45" s="33">
        <v>1.9413903619999999</v>
      </c>
      <c r="O45" s="33">
        <v>1.1555264919999999</v>
      </c>
      <c r="P45" s="33">
        <v>0</v>
      </c>
      <c r="Q45" s="33">
        <v>226.8989693</v>
      </c>
      <c r="R45" s="33">
        <v>13.832247280000001</v>
      </c>
      <c r="S45" s="33">
        <v>51.756125500000003</v>
      </c>
      <c r="T45" s="33">
        <v>3.6403360629999999</v>
      </c>
      <c r="U45" s="33">
        <v>0.4502602564</v>
      </c>
      <c r="V45" s="33">
        <v>1.8301420639999999</v>
      </c>
      <c r="W45" s="33">
        <v>5.3856194099999996E-3</v>
      </c>
      <c r="X45" s="33">
        <v>9.0857923700000001</v>
      </c>
      <c r="Y45" s="33">
        <v>1.0664305529999999E-2</v>
      </c>
      <c r="Z45" s="33">
        <v>0.15574570430000001</v>
      </c>
      <c r="AA45" s="33">
        <v>70.777948499999994</v>
      </c>
      <c r="AB45" s="33">
        <v>243.78501862499999</v>
      </c>
      <c r="AC45" s="33">
        <v>36.1058215455</v>
      </c>
      <c r="AD45" s="33">
        <v>1138.24439818</v>
      </c>
      <c r="AE45" s="33">
        <v>85088.564248099996</v>
      </c>
      <c r="AF45" s="33">
        <v>2.8337326822</v>
      </c>
      <c r="AG45" s="33">
        <v>189.72985418299999</v>
      </c>
      <c r="AH45" s="33">
        <v>0.20854738310000001</v>
      </c>
      <c r="AI45" s="33">
        <v>328.80637137999997</v>
      </c>
      <c r="AJ45" s="33">
        <v>521.36903695000001</v>
      </c>
      <c r="AK45" s="33">
        <v>606.03227168900003</v>
      </c>
      <c r="AL45" s="33">
        <v>169.28218860699999</v>
      </c>
      <c r="AM45" s="33">
        <v>535.04068866800003</v>
      </c>
      <c r="AN45" s="33">
        <v>2.3682424961000001</v>
      </c>
      <c r="AO45" s="33">
        <v>110.17066758</v>
      </c>
      <c r="AP45" s="33">
        <v>0.33938822610000002</v>
      </c>
      <c r="AQ45" s="33">
        <v>735.94056769999997</v>
      </c>
      <c r="AR45" s="33">
        <v>848.47910260000003</v>
      </c>
      <c r="AS45" s="33">
        <v>106.93846249000001</v>
      </c>
      <c r="AT45" s="33">
        <v>6.5202315146699998</v>
      </c>
      <c r="AU45" s="33">
        <v>234.33884445999999</v>
      </c>
      <c r="AV45" s="33">
        <v>35.4136238173</v>
      </c>
      <c r="AW45" s="33">
        <v>84058.107134399994</v>
      </c>
      <c r="AX45" s="33">
        <v>235.142715753</v>
      </c>
      <c r="AY45" s="33">
        <v>83.536047017300007</v>
      </c>
      <c r="AZ45" s="33">
        <v>40.889515986200003</v>
      </c>
      <c r="BA45" s="33">
        <v>15.0305893536</v>
      </c>
      <c r="BB45" s="33">
        <v>0</v>
      </c>
      <c r="BC45" s="33">
        <v>4741.7399479100004</v>
      </c>
      <c r="BD45" s="33">
        <v>328.559640833</v>
      </c>
      <c r="BE45" s="33">
        <v>5699.1002828600003</v>
      </c>
      <c r="BF45" s="33">
        <v>44.673662781799997</v>
      </c>
      <c r="BG45" s="33">
        <v>11.182303232900001</v>
      </c>
      <c r="BH45" s="33">
        <v>15.9160188009</v>
      </c>
      <c r="BI45" s="33">
        <v>6.2283580481299998E-2</v>
      </c>
      <c r="BJ45" s="33">
        <v>73.319071863399998</v>
      </c>
      <c r="BK45" s="33">
        <v>0.439851930103</v>
      </c>
      <c r="BL45" s="33">
        <v>4.1203503887400004</v>
      </c>
      <c r="BM45" s="33">
        <v>5908.6493489900004</v>
      </c>
      <c r="BN45" s="33">
        <v>16.779710009999999</v>
      </c>
      <c r="BO45" s="33">
        <v>2.684032969</v>
      </c>
      <c r="BP45" s="33">
        <v>3.337871265</v>
      </c>
      <c r="BQ45" s="33">
        <v>0.63557270799999999</v>
      </c>
      <c r="BR45" s="33">
        <v>739.31150500000001</v>
      </c>
      <c r="BS45" s="33">
        <v>0</v>
      </c>
      <c r="BT45" s="33">
        <v>46.767707629999997</v>
      </c>
      <c r="BU45" s="33">
        <v>15.322316799999999</v>
      </c>
      <c r="BV45" s="33">
        <v>4.0324584269999999</v>
      </c>
      <c r="BW45" s="33">
        <v>0</v>
      </c>
      <c r="BX45" s="33">
        <v>1451.4482210000001</v>
      </c>
      <c r="BY45" s="33">
        <v>448.50548070000002</v>
      </c>
      <c r="BZ45" s="33">
        <v>435.68621289999999</v>
      </c>
      <c r="CA45" s="33">
        <v>5.3253251800000001</v>
      </c>
      <c r="CB45" s="33">
        <v>0.67685794700000002</v>
      </c>
      <c r="CC45" s="33">
        <v>2.6447766119999998</v>
      </c>
      <c r="CD45" s="33">
        <v>7.8780337000000002E-3</v>
      </c>
      <c r="CE45" s="33">
        <v>13.128742669999999</v>
      </c>
      <c r="CF45" s="33">
        <v>0.79896334700000005</v>
      </c>
      <c r="CG45" s="33">
        <v>0.55817720999999998</v>
      </c>
      <c r="CH45" s="33">
        <v>327.94076030000002</v>
      </c>
      <c r="CI45" s="33">
        <v>178.133467876</v>
      </c>
      <c r="CJ45" s="33">
        <v>145.68743188600001</v>
      </c>
      <c r="CK45" s="33">
        <v>58.152649098099999</v>
      </c>
      <c r="CL45" s="33">
        <v>120.605214937</v>
      </c>
      <c r="CM45" s="33">
        <v>8.7756859064900006</v>
      </c>
      <c r="CN45" s="33">
        <v>0</v>
      </c>
      <c r="CO45" s="33">
        <v>20.7660920135</v>
      </c>
      <c r="CP45" s="33">
        <v>0</v>
      </c>
      <c r="CQ45" s="33">
        <v>0</v>
      </c>
      <c r="CR45" s="33">
        <v>6420.0524694100004</v>
      </c>
      <c r="CS45" s="33">
        <v>790.87736334900001</v>
      </c>
      <c r="CT45" s="33">
        <v>0</v>
      </c>
      <c r="CU45" s="33">
        <v>298.99665472700002</v>
      </c>
      <c r="CV45" s="33">
        <v>8.9330677544099998E-2</v>
      </c>
      <c r="CW45" s="33">
        <v>3150.4831730000001</v>
      </c>
      <c r="CX45" s="33">
        <v>0.232256006116</v>
      </c>
      <c r="CY45" s="33">
        <v>6.8967081564100002E-2</v>
      </c>
      <c r="CZ45" s="33">
        <v>53.638578582599997</v>
      </c>
      <c r="DA45" s="33">
        <v>0.27318073700899997</v>
      </c>
      <c r="DB45" s="33">
        <v>1.4736270255099999E-2</v>
      </c>
      <c r="DC45" s="33">
        <v>12.309463067299999</v>
      </c>
      <c r="DD45" s="33">
        <v>20.390776172999999</v>
      </c>
      <c r="DE45" s="33">
        <v>3.2377644030500002E-2</v>
      </c>
      <c r="DF45" s="33">
        <v>2.4471724266399999E-3</v>
      </c>
      <c r="DG45" s="33">
        <v>5.37789150427</v>
      </c>
      <c r="DH45" s="33">
        <v>6.6234654701600004E-2</v>
      </c>
      <c r="DI45" s="33">
        <v>12.900706875899999</v>
      </c>
      <c r="DJ45" s="33">
        <v>1.03258976249</v>
      </c>
      <c r="DK45" s="33">
        <v>7.5546583495E-2</v>
      </c>
      <c r="DL45" s="33">
        <v>95.532264875899997</v>
      </c>
      <c r="DM45" s="33">
        <v>0.29631606486000001</v>
      </c>
      <c r="DN45" s="33">
        <v>1.2493916166900001</v>
      </c>
      <c r="DO45" s="33">
        <v>3.7480533055199998E-3</v>
      </c>
      <c r="DP45" s="33">
        <v>4.8342134705299999</v>
      </c>
      <c r="DQ45" s="33">
        <v>0</v>
      </c>
      <c r="DR45" s="33">
        <v>1.4113103300100001</v>
      </c>
      <c r="DS45" s="33">
        <v>819.844218157</v>
      </c>
      <c r="DT45" s="33">
        <v>0.96032619603299996</v>
      </c>
      <c r="DU45" s="33">
        <v>349.098452189</v>
      </c>
      <c r="DV45" s="33">
        <v>7677.1317255100003</v>
      </c>
      <c r="DW45" s="33">
        <v>759.20309707499996</v>
      </c>
      <c r="DX45" s="33">
        <f t="shared" si="0"/>
        <v>183.19602089898495</v>
      </c>
      <c r="DY45" s="33">
        <f t="shared" si="1"/>
        <v>170.88655783168497</v>
      </c>
    </row>
    <row r="46" spans="1:129" x14ac:dyDescent="0.25">
      <c r="A46" s="35">
        <v>50</v>
      </c>
      <c r="B46" t="s">
        <v>45</v>
      </c>
      <c r="C46" s="33">
        <v>1.9276698943699999</v>
      </c>
      <c r="D46" s="33">
        <v>32.2388174341</v>
      </c>
      <c r="E46" s="33">
        <v>28.577027729499999</v>
      </c>
      <c r="F46" s="33">
        <v>4.3713410157899997</v>
      </c>
      <c r="G46" s="33">
        <v>0.177403953</v>
      </c>
      <c r="H46" s="33">
        <v>2.5598982400000001E-2</v>
      </c>
      <c r="I46" s="33">
        <v>3.3021875399999998E-2</v>
      </c>
      <c r="J46" s="33">
        <v>2.0479624800000002E-3</v>
      </c>
      <c r="K46" s="33">
        <v>10.533562</v>
      </c>
      <c r="L46" s="33">
        <v>0</v>
      </c>
      <c r="M46" s="33">
        <v>0.55652985899999996</v>
      </c>
      <c r="N46" s="33">
        <v>6.77673201E-2</v>
      </c>
      <c r="O46" s="33">
        <v>4.1799661299999999E-2</v>
      </c>
      <c r="P46" s="33">
        <v>0</v>
      </c>
      <c r="Q46" s="33">
        <v>7.9203039999999998</v>
      </c>
      <c r="R46" s="33">
        <v>0.48283991300000001</v>
      </c>
      <c r="S46" s="33">
        <v>1.8720596199999999</v>
      </c>
      <c r="T46" s="33">
        <v>0.13167690100000001</v>
      </c>
      <c r="U46" s="33">
        <v>1.6287194599999999E-2</v>
      </c>
      <c r="V46" s="33">
        <v>6.6199141000000003E-2</v>
      </c>
      <c r="W46" s="33">
        <v>1.94806638E-4</v>
      </c>
      <c r="X46" s="33">
        <v>0.32861575300000001</v>
      </c>
      <c r="Y46" s="33">
        <v>3.8572308099999998E-4</v>
      </c>
      <c r="Z46" s="33">
        <v>5.6336245999999996E-3</v>
      </c>
      <c r="AA46" s="33">
        <v>2.5598982399999999</v>
      </c>
      <c r="AB46" s="33">
        <v>53.046264375900002</v>
      </c>
      <c r="AC46" s="33">
        <v>11.152816727899999</v>
      </c>
      <c r="AD46" s="33">
        <v>255.54719013499999</v>
      </c>
      <c r="AE46" s="33">
        <v>20733.801611399998</v>
      </c>
      <c r="AF46" s="33">
        <v>0.54542876849999999</v>
      </c>
      <c r="AG46" s="33">
        <v>39.193199679999999</v>
      </c>
      <c r="AH46" s="33">
        <v>4.3418577739999999E-2</v>
      </c>
      <c r="AI46" s="33">
        <v>68.807836730000005</v>
      </c>
      <c r="AJ46" s="33">
        <v>108.54607987</v>
      </c>
      <c r="AK46" s="33">
        <v>134.57759728100001</v>
      </c>
      <c r="AL46" s="33">
        <v>40.037450328799999</v>
      </c>
      <c r="AM46" s="33">
        <v>121.37465880000001</v>
      </c>
      <c r="AN46" s="33">
        <v>0.54333049300000003</v>
      </c>
      <c r="AO46" s="33">
        <v>25.35674496</v>
      </c>
      <c r="AP46" s="33">
        <v>7.8727629300000004E-2</v>
      </c>
      <c r="AQ46" s="33">
        <v>170.91729029999999</v>
      </c>
      <c r="AR46" s="33">
        <v>196.81853609999999</v>
      </c>
      <c r="AS46" s="33">
        <v>27.792766159900001</v>
      </c>
      <c r="AT46" s="33">
        <v>1.8049869526</v>
      </c>
      <c r="AU46" s="33">
        <v>51.803468923200001</v>
      </c>
      <c r="AV46" s="33">
        <v>11.1278322768</v>
      </c>
      <c r="AW46" s="33">
        <v>20696.514071900001</v>
      </c>
      <c r="AX46" s="33">
        <v>56.824651222999996</v>
      </c>
      <c r="AY46" s="33">
        <v>22.181122005999999</v>
      </c>
      <c r="AZ46" s="33">
        <v>9.3717392490999991</v>
      </c>
      <c r="BA46" s="33">
        <v>3.7490976359000001</v>
      </c>
      <c r="BB46" s="33">
        <v>0</v>
      </c>
      <c r="BC46" s="33">
        <v>1080.16061444</v>
      </c>
      <c r="BD46" s="33">
        <v>81.930870498900006</v>
      </c>
      <c r="BE46" s="33">
        <v>1420.27799536</v>
      </c>
      <c r="BF46" s="33">
        <v>12.8890271632</v>
      </c>
      <c r="BG46" s="33">
        <v>3.26347439197</v>
      </c>
      <c r="BH46" s="33">
        <v>4.5687365599999996</v>
      </c>
      <c r="BI46" s="33">
        <v>1.5269999221899999E-2</v>
      </c>
      <c r="BJ46" s="33">
        <v>21.2891620083</v>
      </c>
      <c r="BK46" s="33">
        <v>0.117625200559</v>
      </c>
      <c r="BL46" s="33">
        <v>1.2251962760999999</v>
      </c>
      <c r="BM46" s="33">
        <v>1461.7667446600001</v>
      </c>
      <c r="BN46" s="33">
        <v>0.60697273399999996</v>
      </c>
      <c r="BO46" s="33">
        <v>9.7089837999999998E-2</v>
      </c>
      <c r="BP46" s="33">
        <v>0.12073500199999999</v>
      </c>
      <c r="BQ46" s="33">
        <v>2.29911699E-2</v>
      </c>
      <c r="BR46" s="33">
        <v>26.741808299999999</v>
      </c>
      <c r="BS46" s="33">
        <v>0</v>
      </c>
      <c r="BT46" s="33">
        <v>1.69166343</v>
      </c>
      <c r="BU46" s="33">
        <v>0.53485476499999995</v>
      </c>
      <c r="BV46" s="33">
        <v>0.14586748499999999</v>
      </c>
      <c r="BW46" s="33">
        <v>0</v>
      </c>
      <c r="BX46" s="33">
        <v>50.666642299999999</v>
      </c>
      <c r="BY46" s="33">
        <v>15.6559557</v>
      </c>
      <c r="BZ46" s="33">
        <v>15.7597174</v>
      </c>
      <c r="CA46" s="33">
        <v>0.192621448</v>
      </c>
      <c r="CB46" s="33">
        <v>2.4485953500000001E-2</v>
      </c>
      <c r="CC46" s="33">
        <v>9.5670679999999994E-2</v>
      </c>
      <c r="CD46" s="33">
        <v>2.84967003E-4</v>
      </c>
      <c r="CE46" s="33">
        <v>0.47493162799999999</v>
      </c>
      <c r="CF46" s="33">
        <v>2.8900438099999998E-2</v>
      </c>
      <c r="CG46" s="33">
        <v>2.0188898399999999E-2</v>
      </c>
      <c r="CH46" s="33">
        <v>11.862684399999999</v>
      </c>
      <c r="CI46" s="33">
        <v>31.134105501800001</v>
      </c>
      <c r="CJ46" s="33">
        <v>24.4292418476</v>
      </c>
      <c r="CK46" s="33">
        <v>9.9743490358100004</v>
      </c>
      <c r="CL46" s="33">
        <v>28.043061375000001</v>
      </c>
      <c r="CM46" s="33">
        <v>1.9311111138899999</v>
      </c>
      <c r="CN46" s="33">
        <v>0</v>
      </c>
      <c r="CO46" s="33">
        <v>4.0588981016199996</v>
      </c>
      <c r="CP46" s="33">
        <v>0</v>
      </c>
      <c r="CQ46" s="33">
        <v>0</v>
      </c>
      <c r="CR46" s="33">
        <v>1138.7497735100001</v>
      </c>
      <c r="CS46" s="33">
        <v>98.069917138799994</v>
      </c>
      <c r="CT46" s="33">
        <v>0</v>
      </c>
      <c r="CU46" s="33">
        <v>69.461333101899996</v>
      </c>
      <c r="CV46" s="33">
        <v>2.59233330502E-2</v>
      </c>
      <c r="CW46" s="33">
        <v>728.49413389100005</v>
      </c>
      <c r="CX46" s="33">
        <v>5.3577725131499998E-2</v>
      </c>
      <c r="CY46" s="33">
        <v>1.5120976458E-2</v>
      </c>
      <c r="CZ46" s="33">
        <v>13.2134414408</v>
      </c>
      <c r="DA46" s="33">
        <v>7.2976746076999999E-2</v>
      </c>
      <c r="DB46" s="33">
        <v>3.3738414922399999E-3</v>
      </c>
      <c r="DC46" s="33">
        <v>3.3042393533099998</v>
      </c>
      <c r="DD46" s="33">
        <v>4.7306265456799999</v>
      </c>
      <c r="DE46" s="33">
        <v>9.3830603352899992E-3</v>
      </c>
      <c r="DF46" s="33">
        <v>7.1083343975599997E-4</v>
      </c>
      <c r="DG46" s="33">
        <v>1.4617553836099999</v>
      </c>
      <c r="DH46" s="33">
        <v>1.9165177758500001E-2</v>
      </c>
      <c r="DI46" s="33">
        <v>2.6837584325999999</v>
      </c>
      <c r="DJ46" s="33">
        <v>0.29845739110699998</v>
      </c>
      <c r="DK46" s="33">
        <v>1.5749565608200001E-2</v>
      </c>
      <c r="DL46" s="33">
        <v>22.0925910325</v>
      </c>
      <c r="DM46" s="33">
        <v>8.5427773319000005E-2</v>
      </c>
      <c r="DN46" s="33">
        <v>0.146909594265</v>
      </c>
      <c r="DO46" s="33">
        <v>9.9454232198900008E-4</v>
      </c>
      <c r="DP46" s="33">
        <v>1.25102211668</v>
      </c>
      <c r="DQ46" s="33">
        <v>0</v>
      </c>
      <c r="DR46" s="33">
        <v>0.15756197821500001</v>
      </c>
      <c r="DS46" s="33">
        <v>196.666366358</v>
      </c>
      <c r="DT46" s="33">
        <v>0.107735746688</v>
      </c>
      <c r="DU46" s="33">
        <v>76.500931040699996</v>
      </c>
      <c r="DV46" s="33">
        <v>1781.5556399</v>
      </c>
      <c r="DW46" s="33">
        <v>184.427491635</v>
      </c>
      <c r="DX46" s="33">
        <f t="shared" si="0"/>
        <v>43.5035575321632</v>
      </c>
      <c r="DY46" s="33">
        <f t="shared" si="1"/>
        <v>40.199318178853197</v>
      </c>
    </row>
    <row r="47" spans="1:129" x14ac:dyDescent="0.25">
      <c r="A47" s="35">
        <v>51</v>
      </c>
      <c r="B47" t="s">
        <v>46</v>
      </c>
      <c r="C47" s="33">
        <v>34.7631986926</v>
      </c>
      <c r="D47" s="33">
        <v>448.42234363799997</v>
      </c>
      <c r="E47" s="33">
        <v>396.63189623800002</v>
      </c>
      <c r="F47" s="33">
        <v>77.631057126800002</v>
      </c>
      <c r="G47" s="33">
        <v>16.6245748885</v>
      </c>
      <c r="H47" s="33">
        <v>2.39892807849</v>
      </c>
      <c r="I47" s="33">
        <v>3.0945765433700001</v>
      </c>
      <c r="J47" s="33">
        <v>0.19191605850599999</v>
      </c>
      <c r="K47" s="33">
        <v>987.12892742700001</v>
      </c>
      <c r="L47" s="33">
        <v>0</v>
      </c>
      <c r="M47" s="33">
        <v>52.152168142199997</v>
      </c>
      <c r="N47" s="33">
        <v>6.1698841483000004</v>
      </c>
      <c r="O47" s="33">
        <v>3.9169103652900001</v>
      </c>
      <c r="P47" s="33">
        <v>0</v>
      </c>
      <c r="Q47" s="33">
        <v>721.10719435999999</v>
      </c>
      <c r="R47" s="33">
        <v>43.9604612328</v>
      </c>
      <c r="S47" s="33">
        <v>175.42158850499999</v>
      </c>
      <c r="T47" s="33">
        <v>12.338937015899999</v>
      </c>
      <c r="U47" s="33">
        <v>1.5262449498199999</v>
      </c>
      <c r="V47" s="33">
        <v>6.2033693702699999</v>
      </c>
      <c r="W47" s="33">
        <v>1.8255502372E-2</v>
      </c>
      <c r="X47" s="33">
        <v>30.796287914899999</v>
      </c>
      <c r="Y47" s="33">
        <v>3.6146855821499999E-2</v>
      </c>
      <c r="Z47" s="33">
        <v>0.52790494511300001</v>
      </c>
      <c r="AA47" s="33">
        <v>239.89273894900001</v>
      </c>
      <c r="AB47" s="33">
        <v>617.05359624200003</v>
      </c>
      <c r="AC47" s="33">
        <v>125.63191925700001</v>
      </c>
      <c r="AD47" s="33">
        <v>3408.0861650799998</v>
      </c>
      <c r="AE47" s="33">
        <v>196192.81671499999</v>
      </c>
      <c r="AF47" s="33">
        <v>10.440338001300001</v>
      </c>
      <c r="AG47" s="33">
        <v>697.19388446000005</v>
      </c>
      <c r="AH47" s="33">
        <v>0.77235965701999998</v>
      </c>
      <c r="AI47" s="33">
        <v>1223.26259134</v>
      </c>
      <c r="AJ47" s="33">
        <v>1930.89723807</v>
      </c>
      <c r="AK47" s="33">
        <v>1779.0384263200001</v>
      </c>
      <c r="AL47" s="33">
        <v>478.83742207900002</v>
      </c>
      <c r="AM47" s="33">
        <v>1631.7853436400001</v>
      </c>
      <c r="AN47" s="33">
        <v>7.0125459360000004</v>
      </c>
      <c r="AO47" s="33">
        <v>313.39629146999999</v>
      </c>
      <c r="AP47" s="33">
        <v>0.97302567419999997</v>
      </c>
      <c r="AQ47" s="33">
        <v>2112.1506853000001</v>
      </c>
      <c r="AR47" s="33">
        <v>2432.5586278999999</v>
      </c>
      <c r="AS47" s="33">
        <v>289.95299982400002</v>
      </c>
      <c r="AT47" s="33">
        <v>17.6989786223</v>
      </c>
      <c r="AU47" s="33">
        <v>578.38162008999996</v>
      </c>
      <c r="AV47" s="33">
        <v>121.590774393</v>
      </c>
      <c r="AW47" s="33">
        <v>191264.65995500001</v>
      </c>
      <c r="AX47" s="33">
        <v>621.19722988900003</v>
      </c>
      <c r="AY47" s="33">
        <v>217.641039511</v>
      </c>
      <c r="AZ47" s="33">
        <v>109.849633424</v>
      </c>
      <c r="BA47" s="33">
        <v>39.0105795833</v>
      </c>
      <c r="BB47" s="33">
        <v>0</v>
      </c>
      <c r="BC47" s="33">
        <v>12820.9132238</v>
      </c>
      <c r="BD47" s="33">
        <v>800.438826823</v>
      </c>
      <c r="BE47" s="33">
        <v>15333.389376700001</v>
      </c>
      <c r="BF47" s="33">
        <v>81.022258550000004</v>
      </c>
      <c r="BG47" s="33">
        <v>20.047743722100002</v>
      </c>
      <c r="BH47" s="33">
        <v>29.959764207199999</v>
      </c>
      <c r="BI47" s="33">
        <v>0.17489885625000001</v>
      </c>
      <c r="BJ47" s="33">
        <v>132.118738366</v>
      </c>
      <c r="BK47" s="33">
        <v>1.04594527446</v>
      </c>
      <c r="BL47" s="33">
        <v>10.8768544276</v>
      </c>
      <c r="BM47" s="33">
        <v>15887.320220400001</v>
      </c>
      <c r="BN47" s="33">
        <v>90.052186675100003</v>
      </c>
      <c r="BO47" s="33">
        <v>14.665797015200001</v>
      </c>
      <c r="BP47" s="33">
        <v>18.127245098300001</v>
      </c>
      <c r="BQ47" s="33">
        <v>3.8493947525599999</v>
      </c>
      <c r="BR47" s="33">
        <v>3941.0077422899999</v>
      </c>
      <c r="BS47" s="33">
        <v>0</v>
      </c>
      <c r="BT47" s="33">
        <v>245.16453355799999</v>
      </c>
      <c r="BU47" s="33">
        <v>77.098575926300001</v>
      </c>
      <c r="BV47" s="33">
        <v>21.719534861</v>
      </c>
      <c r="BW47" s="33">
        <v>0</v>
      </c>
      <c r="BX47" s="33">
        <v>7588.7280080099999</v>
      </c>
      <c r="BY47" s="33">
        <v>1971.4472812900001</v>
      </c>
      <c r="BZ47" s="33">
        <v>2338.35195213</v>
      </c>
      <c r="CA47" s="33">
        <v>34.040190307000003</v>
      </c>
      <c r="CB47" s="33">
        <v>4.2311223692200004</v>
      </c>
      <c r="CC47" s="33">
        <v>16.5871205957</v>
      </c>
      <c r="CD47" s="33">
        <v>5.0359227559799997E-2</v>
      </c>
      <c r="CE47" s="33">
        <v>82.327311073800004</v>
      </c>
      <c r="CF47" s="33">
        <v>3.91981321533</v>
      </c>
      <c r="CG47" s="33">
        <v>3.1606373138000001</v>
      </c>
      <c r="CH47" s="33">
        <v>1845.1570423799999</v>
      </c>
      <c r="CI47" s="33">
        <v>614.54774733700003</v>
      </c>
      <c r="CJ47" s="33">
        <v>514.95489962500005</v>
      </c>
      <c r="CK47" s="33">
        <v>193.11742097699999</v>
      </c>
      <c r="CL47" s="33">
        <v>363.69730302699998</v>
      </c>
      <c r="CM47" s="33">
        <v>24.509950210500001</v>
      </c>
      <c r="CN47" s="33">
        <v>0</v>
      </c>
      <c r="CO47" s="33">
        <v>66.391818499799996</v>
      </c>
      <c r="CP47" s="33">
        <v>0</v>
      </c>
      <c r="CQ47" s="33">
        <v>0</v>
      </c>
      <c r="CR47" s="33">
        <v>21130.717198800001</v>
      </c>
      <c r="CS47" s="33">
        <v>2815.8412247900001</v>
      </c>
      <c r="CT47" s="33">
        <v>0</v>
      </c>
      <c r="CU47" s="33">
        <v>863.94622891699998</v>
      </c>
      <c r="CV47" s="33">
        <v>0.16577750727500001</v>
      </c>
      <c r="CW47" s="33">
        <v>9221.9653449199996</v>
      </c>
      <c r="CX47" s="33">
        <v>0.60519113343599995</v>
      </c>
      <c r="CY47" s="33">
        <v>0.18958279196</v>
      </c>
      <c r="CZ47" s="33">
        <v>127.40134593000001</v>
      </c>
      <c r="DA47" s="33">
        <v>0.58616844571899995</v>
      </c>
      <c r="DB47" s="33">
        <v>3.8717589658500001E-2</v>
      </c>
      <c r="DC47" s="33">
        <v>25.804899057099998</v>
      </c>
      <c r="DD47" s="33">
        <v>52.749968018899999</v>
      </c>
      <c r="DE47" s="33">
        <v>6.0221794556399998E-2</v>
      </c>
      <c r="DF47" s="33">
        <v>4.5341707905400003E-3</v>
      </c>
      <c r="DG47" s="33">
        <v>11.2225564856</v>
      </c>
      <c r="DH47" s="33">
        <v>0.12351100679099999</v>
      </c>
      <c r="DI47" s="33">
        <v>37.260682465999999</v>
      </c>
      <c r="DJ47" s="33">
        <v>1.9289900734700001</v>
      </c>
      <c r="DK47" s="33">
        <v>0.243514282626</v>
      </c>
      <c r="DL47" s="33">
        <v>245.241098126</v>
      </c>
      <c r="DM47" s="33">
        <v>0.55588196751100005</v>
      </c>
      <c r="DN47" s="33">
        <v>5.0018632323499999</v>
      </c>
      <c r="DO47" s="33">
        <v>8.13243050419E-3</v>
      </c>
      <c r="DP47" s="33">
        <v>14.565456490300001</v>
      </c>
      <c r="DQ47" s="33">
        <v>0</v>
      </c>
      <c r="DR47" s="33">
        <v>5.9159091910299999</v>
      </c>
      <c r="DS47" s="33">
        <v>2337.1803451800001</v>
      </c>
      <c r="DT47" s="33">
        <v>3.8344701147400002</v>
      </c>
      <c r="DU47" s="33">
        <v>952.58472027100004</v>
      </c>
      <c r="DV47" s="33">
        <v>22335.7983895</v>
      </c>
      <c r="DW47" s="33">
        <v>2131.1808296999998</v>
      </c>
      <c r="DX47" s="33">
        <f t="shared" si="0"/>
        <v>456.44268864697602</v>
      </c>
      <c r="DY47" s="33">
        <f t="shared" si="1"/>
        <v>430.63778958987604</v>
      </c>
    </row>
    <row r="48" spans="1:129" x14ac:dyDescent="0.25">
      <c r="A48" s="35">
        <v>53</v>
      </c>
      <c r="B48" t="s">
        <v>47</v>
      </c>
      <c r="C48" s="33">
        <v>23.548137927799999</v>
      </c>
      <c r="D48" s="33">
        <v>400.67731396900001</v>
      </c>
      <c r="E48" s="33">
        <v>348.41075082999998</v>
      </c>
      <c r="F48" s="33">
        <v>60.479190343799999</v>
      </c>
      <c r="G48" s="33">
        <v>6.5665294815999999</v>
      </c>
      <c r="H48" s="33">
        <v>0.94754809390000005</v>
      </c>
      <c r="I48" s="33">
        <v>1.2223524138999999</v>
      </c>
      <c r="J48" s="33">
        <v>7.5802885740000006E-2</v>
      </c>
      <c r="K48" s="33">
        <v>389.90796233999998</v>
      </c>
      <c r="L48" s="33">
        <v>0</v>
      </c>
      <c r="M48" s="33">
        <v>20.599468339000001</v>
      </c>
      <c r="N48" s="33">
        <v>2.5553411234999999</v>
      </c>
      <c r="O48" s="33">
        <v>1.5471246351000001</v>
      </c>
      <c r="P48" s="33">
        <v>0</v>
      </c>
      <c r="Q48" s="33">
        <v>298.65685274999998</v>
      </c>
      <c r="R48" s="33">
        <v>18.206838931</v>
      </c>
      <c r="S48" s="33">
        <v>69.290432404000001</v>
      </c>
      <c r="T48" s="33">
        <v>4.8738568147999999</v>
      </c>
      <c r="U48" s="33">
        <v>0.60284637903000005</v>
      </c>
      <c r="V48" s="33">
        <v>2.4500884462000001</v>
      </c>
      <c r="W48" s="33">
        <v>7.2107009613000001E-3</v>
      </c>
      <c r="X48" s="33">
        <v>12.163734734</v>
      </c>
      <c r="Y48" s="33">
        <v>1.4277411735E-2</v>
      </c>
      <c r="Z48" s="33">
        <v>0.20853543661000001</v>
      </c>
      <c r="AA48" s="33">
        <v>94.754809289999997</v>
      </c>
      <c r="AB48" s="33">
        <v>730.29835101200001</v>
      </c>
      <c r="AC48" s="33">
        <v>106.011173122</v>
      </c>
      <c r="AD48" s="33">
        <v>3385.82383424</v>
      </c>
      <c r="AE48" s="33">
        <v>233498.82048200001</v>
      </c>
      <c r="AF48" s="33">
        <v>8.1945247100999996</v>
      </c>
      <c r="AG48" s="33">
        <v>607.94519171000002</v>
      </c>
      <c r="AH48" s="33">
        <v>0.66824265153999995</v>
      </c>
      <c r="AI48" s="33">
        <v>1054.47236176</v>
      </c>
      <c r="AJ48" s="33">
        <v>1670.6118042999999</v>
      </c>
      <c r="AK48" s="33">
        <v>1762.16224478</v>
      </c>
      <c r="AL48" s="33">
        <v>517.22144605999995</v>
      </c>
      <c r="AM48" s="33">
        <v>1688.78376198</v>
      </c>
      <c r="AN48" s="33">
        <v>8.5768294310000002</v>
      </c>
      <c r="AO48" s="33">
        <v>411.85900070000002</v>
      </c>
      <c r="AP48" s="33">
        <v>1.2687756822</v>
      </c>
      <c r="AQ48" s="33">
        <v>2751.5088400999998</v>
      </c>
      <c r="AR48" s="33">
        <v>3171.9376934000002</v>
      </c>
      <c r="AS48" s="33">
        <v>313.420790205</v>
      </c>
      <c r="AT48" s="33">
        <v>17.961536363</v>
      </c>
      <c r="AU48" s="33">
        <v>706.59035338000001</v>
      </c>
      <c r="AV48" s="33">
        <v>104.703124196</v>
      </c>
      <c r="AW48" s="33">
        <v>231881.70749199999</v>
      </c>
      <c r="AX48" s="33">
        <v>668.988515463</v>
      </c>
      <c r="AY48" s="33">
        <v>254.600648138</v>
      </c>
      <c r="AZ48" s="33">
        <v>137.88465030500001</v>
      </c>
      <c r="BA48" s="33">
        <v>45.665703447699997</v>
      </c>
      <c r="BB48" s="33">
        <v>0</v>
      </c>
      <c r="BC48" s="33">
        <v>16193.0677911</v>
      </c>
      <c r="BD48" s="33">
        <v>904.66489179300004</v>
      </c>
      <c r="BE48" s="33">
        <v>17837.500753699998</v>
      </c>
      <c r="BF48" s="33">
        <v>124.182597355</v>
      </c>
      <c r="BG48" s="33">
        <v>30.9665008787</v>
      </c>
      <c r="BH48" s="33">
        <v>45.036679985299997</v>
      </c>
      <c r="BI48" s="33">
        <v>0.208770106274</v>
      </c>
      <c r="BJ48" s="33">
        <v>204.27444914599999</v>
      </c>
      <c r="BK48" s="33">
        <v>0.93486784689400004</v>
      </c>
      <c r="BL48" s="33">
        <v>10.870633016299999</v>
      </c>
      <c r="BM48" s="33">
        <v>18534.073231099999</v>
      </c>
      <c r="BN48" s="33">
        <v>28.422307096000001</v>
      </c>
      <c r="BO48" s="33">
        <v>4.6391099384999999</v>
      </c>
      <c r="BP48" s="33">
        <v>5.729425709</v>
      </c>
      <c r="BQ48" s="33">
        <v>1.232310324</v>
      </c>
      <c r="BR48" s="33">
        <v>1227.1421232</v>
      </c>
      <c r="BS48" s="33">
        <v>0</v>
      </c>
      <c r="BT48" s="33">
        <v>77.152024859999997</v>
      </c>
      <c r="BU48" s="33">
        <v>25.056238012000001</v>
      </c>
      <c r="BV48" s="33">
        <v>6.8596496693000004</v>
      </c>
      <c r="BW48" s="33">
        <v>0</v>
      </c>
      <c r="BX48" s="33">
        <v>2442.7761623000001</v>
      </c>
      <c r="BY48" s="33">
        <v>664.21448721000002</v>
      </c>
      <c r="BZ48" s="33">
        <v>737.29439019999995</v>
      </c>
      <c r="CA48" s="33">
        <v>10.554080354</v>
      </c>
      <c r="CB48" s="33">
        <v>1.3119891850000001</v>
      </c>
      <c r="CC48" s="33">
        <v>5.1439610007000001</v>
      </c>
      <c r="CD48" s="33">
        <v>1.5614274353E-2</v>
      </c>
      <c r="CE48" s="33">
        <v>25.530595342000002</v>
      </c>
      <c r="CF48" s="33">
        <v>1.2136035474</v>
      </c>
      <c r="CG48" s="33">
        <v>0.98769821049999995</v>
      </c>
      <c r="CH48" s="33">
        <v>585.73413823999999</v>
      </c>
      <c r="CI48" s="33">
        <v>443.37877863699998</v>
      </c>
      <c r="CJ48" s="33">
        <v>352.34938327399999</v>
      </c>
      <c r="CK48" s="33">
        <v>165.49617958300001</v>
      </c>
      <c r="CL48" s="33">
        <v>381.975958623</v>
      </c>
      <c r="CM48" s="33">
        <v>26.7512085193</v>
      </c>
      <c r="CN48" s="33">
        <v>0</v>
      </c>
      <c r="CO48" s="33">
        <v>56.008845312299997</v>
      </c>
      <c r="CP48" s="33">
        <v>0</v>
      </c>
      <c r="CQ48" s="33">
        <v>0</v>
      </c>
      <c r="CR48" s="33">
        <v>18934.455711400002</v>
      </c>
      <c r="CS48" s="33">
        <v>1587.0674960700001</v>
      </c>
      <c r="CT48" s="33">
        <v>0</v>
      </c>
      <c r="CU48" s="33">
        <v>898.19930136999994</v>
      </c>
      <c r="CV48" s="33">
        <v>0.25083926358500003</v>
      </c>
      <c r="CW48" s="33">
        <v>9901.3823444999998</v>
      </c>
      <c r="CX48" s="33">
        <v>0.59444069813699996</v>
      </c>
      <c r="CY48" s="33">
        <v>0.17369249281999999</v>
      </c>
      <c r="CZ48" s="33">
        <v>139.61042718499999</v>
      </c>
      <c r="DA48" s="33">
        <v>0.74203178662000002</v>
      </c>
      <c r="DB48" s="33">
        <v>3.7633019950599998E-2</v>
      </c>
      <c r="DC48" s="33">
        <v>32.881197849000003</v>
      </c>
      <c r="DD48" s="33">
        <v>52.630513027900001</v>
      </c>
      <c r="DE48" s="33">
        <v>9.1045853413099995E-2</v>
      </c>
      <c r="DF48" s="33">
        <v>6.8647198551899996E-3</v>
      </c>
      <c r="DG48" s="33">
        <v>14.7151777431</v>
      </c>
      <c r="DH48" s="33">
        <v>0.18655288645599999</v>
      </c>
      <c r="DI48" s="33">
        <v>32.072706955299999</v>
      </c>
      <c r="DJ48" s="33">
        <v>2.9116401176000002</v>
      </c>
      <c r="DK48" s="33">
        <v>0.23159475083299999</v>
      </c>
      <c r="DL48" s="33">
        <v>241.96804194200001</v>
      </c>
      <c r="DM48" s="33">
        <v>0.83775899950699995</v>
      </c>
      <c r="DN48" s="33">
        <v>2.1626935068500002</v>
      </c>
      <c r="DO48" s="33">
        <v>1.0110976100900001E-2</v>
      </c>
      <c r="DP48" s="33">
        <v>12.066820891000001</v>
      </c>
      <c r="DQ48" s="33">
        <v>0</v>
      </c>
      <c r="DR48" s="33">
        <v>2.76228042814</v>
      </c>
      <c r="DS48" s="33">
        <v>2644.42568299</v>
      </c>
      <c r="DT48" s="33">
        <v>1.7686730483999999</v>
      </c>
      <c r="DU48" s="33">
        <v>1036.9314082000001</v>
      </c>
      <c r="DV48" s="33">
        <v>24056.844932799999</v>
      </c>
      <c r="DW48" s="33">
        <v>2416.9144471499999</v>
      </c>
      <c r="DX48" s="33">
        <f t="shared" si="0"/>
        <v>469.48446826158306</v>
      </c>
      <c r="DY48" s="33">
        <f t="shared" si="1"/>
        <v>436.60327041258307</v>
      </c>
    </row>
    <row r="49" spans="1:129" x14ac:dyDescent="0.25">
      <c r="A49" s="35">
        <v>54</v>
      </c>
      <c r="B49" t="s">
        <v>48</v>
      </c>
      <c r="C49" s="33">
        <v>7.7142598918200003</v>
      </c>
      <c r="D49" s="33">
        <v>99.706500654999999</v>
      </c>
      <c r="E49" s="33">
        <v>89.392696684200004</v>
      </c>
      <c r="F49" s="33">
        <v>16.880035402699999</v>
      </c>
      <c r="G49" s="33">
        <v>5.3038562032999996</v>
      </c>
      <c r="H49" s="33">
        <v>0.76533075827999997</v>
      </c>
      <c r="I49" s="33">
        <v>0.98732201563999999</v>
      </c>
      <c r="J49" s="33">
        <v>6.1228397668999998E-2</v>
      </c>
      <c r="K49" s="33">
        <v>314.94064369</v>
      </c>
      <c r="L49" s="33">
        <v>0</v>
      </c>
      <c r="M49" s="33">
        <v>16.63912697</v>
      </c>
      <c r="N49" s="33">
        <v>1.9627759851</v>
      </c>
      <c r="O49" s="33">
        <v>1.2496734408200001</v>
      </c>
      <c r="P49" s="33">
        <v>0</v>
      </c>
      <c r="Q49" s="33">
        <v>229.40114134000001</v>
      </c>
      <c r="R49" s="33">
        <v>13.984805135</v>
      </c>
      <c r="S49" s="33">
        <v>55.968151982999998</v>
      </c>
      <c r="T49" s="33">
        <v>3.9367819504999999</v>
      </c>
      <c r="U49" s="33">
        <v>0.48694428990999999</v>
      </c>
      <c r="V49" s="33">
        <v>1.9790150429</v>
      </c>
      <c r="W49" s="33">
        <v>5.8241563716000004E-3</v>
      </c>
      <c r="X49" s="33">
        <v>9.8250165238000005</v>
      </c>
      <c r="Y49" s="33">
        <v>1.15327419142E-2</v>
      </c>
      <c r="Z49" s="33">
        <v>0.16843109199</v>
      </c>
      <c r="AA49" s="33">
        <v>76.533205828000007</v>
      </c>
      <c r="AB49" s="33">
        <v>134.23584608900001</v>
      </c>
      <c r="AC49" s="33">
        <v>25.928537888699999</v>
      </c>
      <c r="AD49" s="33">
        <v>751.35493504800002</v>
      </c>
      <c r="AE49" s="33">
        <v>44335.191032700001</v>
      </c>
      <c r="AF49" s="33">
        <v>1.7502884509000001</v>
      </c>
      <c r="AG49" s="33">
        <v>130.03186586999999</v>
      </c>
      <c r="AH49" s="33">
        <v>0.14178227247</v>
      </c>
      <c r="AI49" s="33">
        <v>222.67383666000001</v>
      </c>
      <c r="AJ49" s="33">
        <v>354.45581182000001</v>
      </c>
      <c r="AK49" s="33">
        <v>403.24744368199998</v>
      </c>
      <c r="AL49" s="33">
        <v>107.276612067</v>
      </c>
      <c r="AM49" s="33">
        <v>331.46340972199999</v>
      </c>
      <c r="AN49" s="33">
        <v>1.3202115686</v>
      </c>
      <c r="AO49" s="33">
        <v>64.148561009999995</v>
      </c>
      <c r="AP49" s="33">
        <v>0.1961795305</v>
      </c>
      <c r="AQ49" s="33">
        <v>424.97975760000003</v>
      </c>
      <c r="AR49" s="33">
        <v>490.44774719999998</v>
      </c>
      <c r="AS49" s="33">
        <v>65.9426066013</v>
      </c>
      <c r="AT49" s="33">
        <v>4.0463137420899997</v>
      </c>
      <c r="AU49" s="33">
        <v>126.568394387</v>
      </c>
      <c r="AV49" s="33">
        <v>25.180015555499999</v>
      </c>
      <c r="AW49" s="33">
        <v>43220.743876300003</v>
      </c>
      <c r="AX49" s="33">
        <v>137.28249829200001</v>
      </c>
      <c r="AY49" s="33">
        <v>50.823679094799999</v>
      </c>
      <c r="AZ49" s="33">
        <v>23.916495423000001</v>
      </c>
      <c r="BA49" s="33">
        <v>8.8045326497499996</v>
      </c>
      <c r="BB49" s="33">
        <v>0</v>
      </c>
      <c r="BC49" s="33">
        <v>2780.3232821900001</v>
      </c>
      <c r="BD49" s="33">
        <v>185.324481792</v>
      </c>
      <c r="BE49" s="33">
        <v>3424.2626082000002</v>
      </c>
      <c r="BF49" s="33">
        <v>20.131076471</v>
      </c>
      <c r="BG49" s="33">
        <v>5.0348607849100002</v>
      </c>
      <c r="BH49" s="33">
        <v>7.3562916406600003</v>
      </c>
      <c r="BI49" s="33">
        <v>3.7248448688299997E-2</v>
      </c>
      <c r="BJ49" s="33">
        <v>32.982047467699999</v>
      </c>
      <c r="BK49" s="33">
        <v>0.25573848678</v>
      </c>
      <c r="BL49" s="33">
        <v>2.4021577550200002</v>
      </c>
      <c r="BM49" s="33">
        <v>3536.3594106700002</v>
      </c>
      <c r="BN49" s="33">
        <v>18.146534690999999</v>
      </c>
      <c r="BO49" s="33">
        <v>2.9027820126999999</v>
      </c>
      <c r="BP49" s="33">
        <v>3.6098116253999999</v>
      </c>
      <c r="BQ49" s="33">
        <v>0.68736046223000002</v>
      </c>
      <c r="BR49" s="33">
        <v>799.51709533999997</v>
      </c>
      <c r="BS49" s="33">
        <v>0</v>
      </c>
      <c r="BT49" s="33">
        <v>50.575083622000001</v>
      </c>
      <c r="BU49" s="33">
        <v>15.491156117999999</v>
      </c>
      <c r="BV49" s="33">
        <v>4.3604850721000004</v>
      </c>
      <c r="BW49" s="33">
        <v>0</v>
      </c>
      <c r="BX49" s="33">
        <v>1467.4497340999999</v>
      </c>
      <c r="BY49" s="33">
        <v>453.44935935000001</v>
      </c>
      <c r="BZ49" s="33">
        <v>471.15703681000002</v>
      </c>
      <c r="CA49" s="33">
        <v>5.7587793655999997</v>
      </c>
      <c r="CB49" s="33">
        <v>0.73199815944000002</v>
      </c>
      <c r="CC49" s="33">
        <v>2.860298937</v>
      </c>
      <c r="CD49" s="33">
        <v>8.5193913106E-3</v>
      </c>
      <c r="CE49" s="33">
        <v>14.197334994</v>
      </c>
      <c r="CF49" s="33">
        <v>0.86395991883000001</v>
      </c>
      <c r="CG49" s="33">
        <v>0.60359218033999995</v>
      </c>
      <c r="CH49" s="33">
        <v>354.64379272000002</v>
      </c>
      <c r="CI49" s="33">
        <v>140.869468987</v>
      </c>
      <c r="CJ49" s="33">
        <v>118.037329332</v>
      </c>
      <c r="CK49" s="33">
        <v>41.370405149299998</v>
      </c>
      <c r="CL49" s="33">
        <v>75.624925402499997</v>
      </c>
      <c r="CM49" s="33">
        <v>6.4552146540499997</v>
      </c>
      <c r="CN49" s="33">
        <v>0</v>
      </c>
      <c r="CO49" s="33">
        <v>14.752902453200001</v>
      </c>
      <c r="CP49" s="33">
        <v>0</v>
      </c>
      <c r="CQ49" s="33">
        <v>0</v>
      </c>
      <c r="CR49" s="33">
        <v>4477.1720256199997</v>
      </c>
      <c r="CS49" s="33">
        <v>652.75779938699998</v>
      </c>
      <c r="CT49" s="33">
        <v>0</v>
      </c>
      <c r="CU49" s="33">
        <v>189.752406933</v>
      </c>
      <c r="CV49" s="33">
        <v>4.1149455182799999E-2</v>
      </c>
      <c r="CW49" s="33">
        <v>1980.55449602</v>
      </c>
      <c r="CX49" s="33">
        <v>0.14014601353299999</v>
      </c>
      <c r="CY49" s="33">
        <v>4.3444575518899999E-2</v>
      </c>
      <c r="CZ49" s="33">
        <v>29.826427148</v>
      </c>
      <c r="DA49" s="33">
        <v>0.14078236024599999</v>
      </c>
      <c r="DB49" s="33">
        <v>8.9502532200099998E-3</v>
      </c>
      <c r="DC49" s="33">
        <v>6.2537893536200002</v>
      </c>
      <c r="DD49" s="33">
        <v>12.195547177</v>
      </c>
      <c r="DE49" s="33">
        <v>1.49206295044E-2</v>
      </c>
      <c r="DF49" s="33">
        <v>1.1269457178000001E-3</v>
      </c>
      <c r="DG49" s="33">
        <v>2.71087205103</v>
      </c>
      <c r="DH49" s="33">
        <v>3.05371743724E-2</v>
      </c>
      <c r="DI49" s="33">
        <v>8.4486728826899995</v>
      </c>
      <c r="DJ49" s="33">
        <v>0.476226766084</v>
      </c>
      <c r="DK49" s="33">
        <v>5.15921548061E-2</v>
      </c>
      <c r="DL49" s="33">
        <v>57.0050527613</v>
      </c>
      <c r="DM49" s="33">
        <v>0.136764605013</v>
      </c>
      <c r="DN49" s="33">
        <v>1.13123892063</v>
      </c>
      <c r="DO49" s="33">
        <v>1.95320705621E-3</v>
      </c>
      <c r="DP49" s="33">
        <v>3.1741734103699999</v>
      </c>
      <c r="DQ49" s="33">
        <v>0</v>
      </c>
      <c r="DR49" s="33">
        <v>1.25243179843</v>
      </c>
      <c r="DS49" s="33">
        <v>499.76150548099997</v>
      </c>
      <c r="DT49" s="33">
        <v>0.84704297747900004</v>
      </c>
      <c r="DU49" s="33">
        <v>207.038481039</v>
      </c>
      <c r="DV49" s="33">
        <v>4812.4470712900002</v>
      </c>
      <c r="DW49" s="33">
        <v>460.12612768399998</v>
      </c>
      <c r="DX49" s="33">
        <f t="shared" si="0"/>
        <v>106.4636475153561</v>
      </c>
      <c r="DY49" s="33">
        <f t="shared" si="1"/>
        <v>100.20985816173609</v>
      </c>
    </row>
    <row r="50" spans="1:129" x14ac:dyDescent="0.25">
      <c r="A50" s="35">
        <v>55</v>
      </c>
      <c r="B50" t="s">
        <v>49</v>
      </c>
      <c r="C50" s="33">
        <v>19.172238106799998</v>
      </c>
      <c r="D50" s="33">
        <v>319.23776946300001</v>
      </c>
      <c r="E50" s="33">
        <v>290.93935674699998</v>
      </c>
      <c r="F50" s="33">
        <v>42.948228698999998</v>
      </c>
      <c r="G50" s="33">
        <v>4.2437630760999996</v>
      </c>
      <c r="H50" s="33">
        <v>0.61237281805999999</v>
      </c>
      <c r="I50" s="33">
        <v>0.78992911536999999</v>
      </c>
      <c r="J50" s="33">
        <v>4.8990569930999997E-2</v>
      </c>
      <c r="K50" s="33">
        <v>251.98663034</v>
      </c>
      <c r="L50" s="33">
        <v>0</v>
      </c>
      <c r="M50" s="33">
        <v>13.312908452</v>
      </c>
      <c r="N50" s="33">
        <v>1.6189785114999999</v>
      </c>
      <c r="O50" s="33">
        <v>0.99992601810000004</v>
      </c>
      <c r="P50" s="33">
        <v>0</v>
      </c>
      <c r="Q50" s="33">
        <v>189.21681282</v>
      </c>
      <c r="R50" s="33">
        <v>11.53520893</v>
      </c>
      <c r="S50" s="33">
        <v>44.780747140999999</v>
      </c>
      <c r="T50" s="33">
        <v>3.1498581384</v>
      </c>
      <c r="U50" s="33">
        <v>0.38960789389</v>
      </c>
      <c r="V50" s="33">
        <v>1.5835267925000001</v>
      </c>
      <c r="W50" s="33">
        <v>4.6600420316000001E-3</v>
      </c>
      <c r="X50" s="33">
        <v>7.8611932109999998</v>
      </c>
      <c r="Y50" s="33">
        <v>9.2274430620000007E-3</v>
      </c>
      <c r="Z50" s="33">
        <v>0.13475565244000001</v>
      </c>
      <c r="AA50" s="33">
        <v>61.237426505999998</v>
      </c>
      <c r="AB50" s="33">
        <v>482.81736654600002</v>
      </c>
      <c r="AC50" s="33">
        <v>83.334420872300001</v>
      </c>
      <c r="AD50" s="33">
        <v>2374.6107281499999</v>
      </c>
      <c r="AE50" s="33">
        <v>193356.22175999999</v>
      </c>
      <c r="AF50" s="33">
        <v>5.7086208754000003</v>
      </c>
      <c r="AG50" s="33">
        <v>333.89547548000002</v>
      </c>
      <c r="AH50" s="33">
        <v>0.34171751295000002</v>
      </c>
      <c r="AI50" s="33">
        <v>514.68903805000002</v>
      </c>
      <c r="AJ50" s="33">
        <v>854.29279665000001</v>
      </c>
      <c r="AK50" s="33">
        <v>1310.8140601299999</v>
      </c>
      <c r="AL50" s="33">
        <v>367.21889114999999</v>
      </c>
      <c r="AM50" s="33">
        <v>1111.7875368099999</v>
      </c>
      <c r="AN50" s="33">
        <v>4.4282191751999997</v>
      </c>
      <c r="AO50" s="33">
        <v>198.30513851000001</v>
      </c>
      <c r="AP50" s="33">
        <v>0.56881295269999999</v>
      </c>
      <c r="AQ50" s="33">
        <v>1219.2976758</v>
      </c>
      <c r="AR50" s="33">
        <v>1422.0366418999999</v>
      </c>
      <c r="AS50" s="33">
        <v>272.176664566</v>
      </c>
      <c r="AT50" s="33">
        <v>16.2373871956</v>
      </c>
      <c r="AU50" s="33">
        <v>469.003717016</v>
      </c>
      <c r="AV50" s="33">
        <v>82.735484515600007</v>
      </c>
      <c r="AW50" s="33">
        <v>192464.498639</v>
      </c>
      <c r="AX50" s="33">
        <v>579.58559030900005</v>
      </c>
      <c r="AY50" s="33">
        <v>209.71862412300001</v>
      </c>
      <c r="AZ50" s="33">
        <v>84.509692094399995</v>
      </c>
      <c r="BA50" s="33">
        <v>34.185906062900003</v>
      </c>
      <c r="BB50" s="33">
        <v>0</v>
      </c>
      <c r="BC50" s="33">
        <v>9661.1343866700008</v>
      </c>
      <c r="BD50" s="33">
        <v>818.04078640399996</v>
      </c>
      <c r="BE50" s="33">
        <v>12546.406267799999</v>
      </c>
      <c r="BF50" s="33">
        <v>94.303026059100006</v>
      </c>
      <c r="BG50" s="33">
        <v>23.825424233300001</v>
      </c>
      <c r="BH50" s="33">
        <v>33.664508009199999</v>
      </c>
      <c r="BI50" s="33">
        <v>0.112256702401</v>
      </c>
      <c r="BJ50" s="33">
        <v>157.1430436</v>
      </c>
      <c r="BK50" s="33">
        <v>1.2854064323500001</v>
      </c>
      <c r="BL50" s="33">
        <v>9.9332862677599998</v>
      </c>
      <c r="BM50" s="33">
        <v>12926.2185663</v>
      </c>
      <c r="BN50" s="33">
        <v>14.520070716999999</v>
      </c>
      <c r="BO50" s="33">
        <v>2.3224483974000001</v>
      </c>
      <c r="BP50" s="33">
        <v>2.8882076083000001</v>
      </c>
      <c r="BQ50" s="33">
        <v>0.54996605046000002</v>
      </c>
      <c r="BR50" s="33">
        <v>639.71250838000003</v>
      </c>
      <c r="BS50" s="33">
        <v>0</v>
      </c>
      <c r="BT50" s="33">
        <v>40.467440680000003</v>
      </c>
      <c r="BU50" s="33">
        <v>12.777681077</v>
      </c>
      <c r="BV50" s="33">
        <v>3.4891822177999998</v>
      </c>
      <c r="BW50" s="33">
        <v>0</v>
      </c>
      <c r="BX50" s="33">
        <v>1210.4239582</v>
      </c>
      <c r="BY50" s="33">
        <v>374.02203012000001</v>
      </c>
      <c r="BZ50" s="33">
        <v>376.98656878999998</v>
      </c>
      <c r="CA50" s="33">
        <v>4.6076828087999999</v>
      </c>
      <c r="CB50" s="33">
        <v>0.58570254084999995</v>
      </c>
      <c r="CC50" s="33">
        <v>2.2885851967000002</v>
      </c>
      <c r="CD50" s="33">
        <v>6.8168452833999998E-3</v>
      </c>
      <c r="CE50" s="33">
        <v>11.360218756</v>
      </c>
      <c r="CF50" s="33">
        <v>0.69128968450999995</v>
      </c>
      <c r="CG50" s="33">
        <v>0.48295724759999997</v>
      </c>
      <c r="CH50" s="33">
        <v>283.76006280000001</v>
      </c>
      <c r="CI50" s="33">
        <v>334.90325908099999</v>
      </c>
      <c r="CJ50" s="33">
        <v>263.49797561600002</v>
      </c>
      <c r="CK50" s="33">
        <v>98.906271534799998</v>
      </c>
      <c r="CL50" s="33">
        <v>232.08077146100001</v>
      </c>
      <c r="CM50" s="33">
        <v>27.2463173706</v>
      </c>
      <c r="CN50" s="33">
        <v>0</v>
      </c>
      <c r="CO50" s="33">
        <v>39.585450852900003</v>
      </c>
      <c r="CP50" s="33">
        <v>0</v>
      </c>
      <c r="CQ50" s="33">
        <v>0</v>
      </c>
      <c r="CR50" s="33">
        <v>11060.779709599999</v>
      </c>
      <c r="CS50" s="33">
        <v>1203.5974062</v>
      </c>
      <c r="CT50" s="33">
        <v>0</v>
      </c>
      <c r="CU50" s="33">
        <v>612.47578555999996</v>
      </c>
      <c r="CV50" s="33">
        <v>0.18881046265599999</v>
      </c>
      <c r="CW50" s="33">
        <v>6260.3435215</v>
      </c>
      <c r="CX50" s="33">
        <v>0.42578169891399997</v>
      </c>
      <c r="CY50" s="33">
        <v>0.12275947408100001</v>
      </c>
      <c r="CZ50" s="33">
        <v>102.060409549</v>
      </c>
      <c r="DA50" s="33">
        <v>0.54783259201000001</v>
      </c>
      <c r="DB50" s="33">
        <v>2.6896719348E-2</v>
      </c>
      <c r="DC50" s="33">
        <v>24.800721252300001</v>
      </c>
      <c r="DD50" s="33">
        <v>37.536524091499999</v>
      </c>
      <c r="DE50" s="33">
        <v>6.8389717322500002E-2</v>
      </c>
      <c r="DF50" s="33">
        <v>5.1747222352399999E-3</v>
      </c>
      <c r="DG50" s="33">
        <v>10.903309542700001</v>
      </c>
      <c r="DH50" s="33">
        <v>0.13980184429</v>
      </c>
      <c r="DI50" s="33">
        <v>22.297540976299999</v>
      </c>
      <c r="DJ50" s="33">
        <v>2.1783696770300001</v>
      </c>
      <c r="DK50" s="33">
        <v>0.123733837389</v>
      </c>
      <c r="DL50" s="33">
        <v>176.36556433600001</v>
      </c>
      <c r="DM50" s="33">
        <v>0.62435872988300001</v>
      </c>
      <c r="DN50" s="33">
        <v>1.9859082134499999</v>
      </c>
      <c r="DO50" s="33">
        <v>7.48106122078E-3</v>
      </c>
      <c r="DP50" s="33">
        <v>10.551035476099999</v>
      </c>
      <c r="DQ50" s="33">
        <v>0</v>
      </c>
      <c r="DR50" s="33">
        <v>2.0762519420299999</v>
      </c>
      <c r="DS50" s="33">
        <v>1633.7570502799999</v>
      </c>
      <c r="DT50" s="33">
        <v>1.5010705364000001</v>
      </c>
      <c r="DU50" s="33">
        <v>686.69328506900001</v>
      </c>
      <c r="DV50" s="33">
        <v>15547.542644700001</v>
      </c>
      <c r="DW50" s="33">
        <v>1533.6860263999999</v>
      </c>
      <c r="DX50" s="33">
        <f t="shared" si="0"/>
        <v>342.87286127963898</v>
      </c>
      <c r="DY50" s="33">
        <f t="shared" si="1"/>
        <v>318.072140027339</v>
      </c>
    </row>
    <row r="51" spans="1:129" x14ac:dyDescent="0.25">
      <c r="A51" s="35">
        <v>56</v>
      </c>
      <c r="B51" t="s">
        <v>50</v>
      </c>
      <c r="C51" s="33">
        <v>4.6463105666900004</v>
      </c>
      <c r="D51" s="33">
        <v>60.768309778300001</v>
      </c>
      <c r="E51" s="33">
        <v>55.399353109400003</v>
      </c>
      <c r="F51" s="33">
        <v>10.5848188764</v>
      </c>
      <c r="G51" s="33">
        <v>2.7134500699999999</v>
      </c>
      <c r="H51" s="33">
        <v>0.39152342000000001</v>
      </c>
      <c r="I51" s="33">
        <v>0.50511771400000005</v>
      </c>
      <c r="J51" s="33">
        <v>3.13249715E-2</v>
      </c>
      <c r="K51" s="33">
        <v>161.126688</v>
      </c>
      <c r="L51" s="33">
        <v>0</v>
      </c>
      <c r="M51" s="33">
        <v>8.5122435599999999</v>
      </c>
      <c r="N51" s="33">
        <v>1.06892129</v>
      </c>
      <c r="O51" s="33">
        <v>0.63931595200000002</v>
      </c>
      <c r="P51" s="33">
        <v>0</v>
      </c>
      <c r="Q51" s="33">
        <v>124.929457</v>
      </c>
      <c r="R51" s="33">
        <v>7.6161167399999998</v>
      </c>
      <c r="S51" s="33">
        <v>28.633582400000002</v>
      </c>
      <c r="T51" s="33">
        <v>2.0139544200000001</v>
      </c>
      <c r="U51" s="33">
        <v>0.24911852700000001</v>
      </c>
      <c r="V51" s="33">
        <v>1.0125506900000001</v>
      </c>
      <c r="W51" s="33">
        <v>2.97959679E-3</v>
      </c>
      <c r="X51" s="33">
        <v>5.0263566900000001</v>
      </c>
      <c r="Y51" s="33">
        <v>5.9003864399999996E-3</v>
      </c>
      <c r="Z51" s="33">
        <v>8.6166798899999994E-2</v>
      </c>
      <c r="AA51" s="33">
        <v>39.152321999999998</v>
      </c>
      <c r="AB51" s="33">
        <v>95.768519710500001</v>
      </c>
      <c r="AC51" s="33">
        <v>14.2840946859</v>
      </c>
      <c r="AD51" s="33">
        <v>473.22530929099997</v>
      </c>
      <c r="AE51" s="33">
        <v>33466.436142899998</v>
      </c>
      <c r="AF51" s="33">
        <v>0.62284117859999999</v>
      </c>
      <c r="AG51" s="33">
        <v>43.720619120000002</v>
      </c>
      <c r="AH51" s="33">
        <v>4.8056766299999998E-2</v>
      </c>
      <c r="AI51" s="33">
        <v>75.798851970000001</v>
      </c>
      <c r="AJ51" s="33">
        <v>120.1429904</v>
      </c>
      <c r="AK51" s="33">
        <v>257.76793211900002</v>
      </c>
      <c r="AL51" s="33">
        <v>68.851845916000002</v>
      </c>
      <c r="AM51" s="33">
        <v>166.94251941300001</v>
      </c>
      <c r="AN51" s="33">
        <v>0.64078132499999996</v>
      </c>
      <c r="AO51" s="33">
        <v>30.730094600000001</v>
      </c>
      <c r="AP51" s="33">
        <v>9.4667598199999994E-2</v>
      </c>
      <c r="AQ51" s="33">
        <v>205.29728560000001</v>
      </c>
      <c r="AR51" s="33">
        <v>236.6687743</v>
      </c>
      <c r="AS51" s="33">
        <v>43.402861319700001</v>
      </c>
      <c r="AT51" s="33">
        <v>2.7699259409299999</v>
      </c>
      <c r="AU51" s="33">
        <v>92.1596898401</v>
      </c>
      <c r="AV51" s="33">
        <v>13.901218460000001</v>
      </c>
      <c r="AW51" s="33">
        <v>32896.312346400002</v>
      </c>
      <c r="AX51" s="33">
        <v>92.493517741000005</v>
      </c>
      <c r="AY51" s="33">
        <v>36.722013109999999</v>
      </c>
      <c r="AZ51" s="33">
        <v>15.157134663000001</v>
      </c>
      <c r="BA51" s="33">
        <v>6.2298967370499998</v>
      </c>
      <c r="BB51" s="33">
        <v>0</v>
      </c>
      <c r="BC51" s="33">
        <v>1730.87839207</v>
      </c>
      <c r="BD51" s="33">
        <v>148.607504366</v>
      </c>
      <c r="BE51" s="33">
        <v>2278.0476132200001</v>
      </c>
      <c r="BF51" s="33">
        <v>17.843198535199999</v>
      </c>
      <c r="BG51" s="33">
        <v>4.5286979624999999</v>
      </c>
      <c r="BH51" s="33">
        <v>6.3476013938599998</v>
      </c>
      <c r="BI51" s="33">
        <v>1.86653020811E-2</v>
      </c>
      <c r="BJ51" s="33">
        <v>29.889170379599999</v>
      </c>
      <c r="BK51" s="33">
        <v>0.226700157672</v>
      </c>
      <c r="BL51" s="33">
        <v>1.6178828518999999</v>
      </c>
      <c r="BM51" s="33">
        <v>2340.8835390099998</v>
      </c>
      <c r="BN51" s="33">
        <v>9.2827934200000009</v>
      </c>
      <c r="BO51" s="33">
        <v>1.4848815900000001</v>
      </c>
      <c r="BP51" s="33">
        <v>1.84661082</v>
      </c>
      <c r="BQ51" s="33">
        <v>0.35159660399999998</v>
      </c>
      <c r="BR51" s="33">
        <v>409.00931800000001</v>
      </c>
      <c r="BS51" s="33">
        <v>0</v>
      </c>
      <c r="BT51" s="33">
        <v>25.872732599999999</v>
      </c>
      <c r="BU51" s="33">
        <v>8.4358416399999996</v>
      </c>
      <c r="BV51" s="33">
        <v>2.2308514399999999</v>
      </c>
      <c r="BW51" s="33">
        <v>0</v>
      </c>
      <c r="BX51" s="33">
        <v>799.09655399999997</v>
      </c>
      <c r="BY51" s="33">
        <v>246.941551</v>
      </c>
      <c r="BZ51" s="33">
        <v>241.03242299999999</v>
      </c>
      <c r="CA51" s="33">
        <v>2.9456501400000001</v>
      </c>
      <c r="CB51" s="33">
        <v>0.37442046600000001</v>
      </c>
      <c r="CC51" s="33">
        <v>1.4629257499999999</v>
      </c>
      <c r="CD51" s="33">
        <v>4.3578212700000002E-3</v>
      </c>
      <c r="CE51" s="33">
        <v>7.2623701900000004</v>
      </c>
      <c r="CF51" s="33">
        <v>0.44202521500000003</v>
      </c>
      <c r="CG51" s="33">
        <v>0.308776732</v>
      </c>
      <c r="CH51" s="33">
        <v>181.418386</v>
      </c>
      <c r="CI51" s="33">
        <v>85.061566217700005</v>
      </c>
      <c r="CJ51" s="33">
        <v>71.107135020100003</v>
      </c>
      <c r="CK51" s="33">
        <v>24.661716095300001</v>
      </c>
      <c r="CL51" s="33">
        <v>42.739310193199998</v>
      </c>
      <c r="CM51" s="33">
        <v>3.4322943025299999</v>
      </c>
      <c r="CN51" s="33">
        <v>0</v>
      </c>
      <c r="CO51" s="33">
        <v>9.2424370202299997</v>
      </c>
      <c r="CP51" s="33">
        <v>0</v>
      </c>
      <c r="CQ51" s="33">
        <v>0</v>
      </c>
      <c r="CR51" s="33">
        <v>2654.8923159000001</v>
      </c>
      <c r="CS51" s="33">
        <v>403.15624155199998</v>
      </c>
      <c r="CT51" s="33">
        <v>0</v>
      </c>
      <c r="CU51" s="33">
        <v>122.78775525099999</v>
      </c>
      <c r="CV51" s="33">
        <v>3.5697267501800002E-2</v>
      </c>
      <c r="CW51" s="33">
        <v>1188.99331308</v>
      </c>
      <c r="CX51" s="33">
        <v>0.10109763768500001</v>
      </c>
      <c r="CY51" s="33">
        <v>3.04408787E-2</v>
      </c>
      <c r="CZ51" s="33">
        <v>22.802826247100001</v>
      </c>
      <c r="DA51" s="33">
        <v>0.11280193281799999</v>
      </c>
      <c r="DB51" s="33">
        <v>6.4271883713499997E-3</v>
      </c>
      <c r="DC51" s="33">
        <v>5.1522402245699999</v>
      </c>
      <c r="DD51" s="33">
        <v>8.8230222684499999</v>
      </c>
      <c r="DE51" s="33">
        <v>1.2925640521799999E-2</v>
      </c>
      <c r="DF51" s="33">
        <v>9.7858741657899997E-4</v>
      </c>
      <c r="DG51" s="33">
        <v>2.2053071425000002</v>
      </c>
      <c r="DH51" s="33">
        <v>2.64123576704E-2</v>
      </c>
      <c r="DI51" s="33">
        <v>5.7600757937499996</v>
      </c>
      <c r="DJ51" s="33">
        <v>0.41144144135400001</v>
      </c>
      <c r="DK51" s="33">
        <v>2.6002458104700001E-2</v>
      </c>
      <c r="DL51" s="33">
        <v>42.177596988200001</v>
      </c>
      <c r="DM51" s="33">
        <v>0.117851025557</v>
      </c>
      <c r="DN51" s="33">
        <v>0.67458647184099996</v>
      </c>
      <c r="DO51" s="33">
        <v>1.5563095151000001E-3</v>
      </c>
      <c r="DP51" s="33">
        <v>2.0128189397299998</v>
      </c>
      <c r="DQ51" s="33">
        <v>0</v>
      </c>
      <c r="DR51" s="33">
        <v>0.74205860253599998</v>
      </c>
      <c r="DS51" s="33">
        <v>303.21856091699999</v>
      </c>
      <c r="DT51" s="33">
        <v>0.53379338137400001</v>
      </c>
      <c r="DU51" s="33">
        <v>140.54977717</v>
      </c>
      <c r="DV51" s="33">
        <v>2918.23510115</v>
      </c>
      <c r="DW51" s="33">
        <v>291.70929113800003</v>
      </c>
      <c r="DX51" s="33">
        <f t="shared" si="0"/>
        <v>79.656274658265687</v>
      </c>
      <c r="DY51" s="33">
        <f t="shared" si="1"/>
        <v>74.504034433695693</v>
      </c>
    </row>
    <row r="52" spans="1:129" s="35" customFormat="1" x14ac:dyDescent="0.25"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</row>
    <row r="53" spans="1:129" s="35" customFormat="1" x14ac:dyDescent="0.25"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</row>
    <row r="54" spans="1:129" s="35" customFormat="1" x14ac:dyDescent="0.25">
      <c r="B54" s="35" t="s">
        <v>321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</row>
    <row r="55" spans="1:129" s="35" customFormat="1" x14ac:dyDescent="0.25">
      <c r="B55" s="35" t="s">
        <v>1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</row>
    <row r="56" spans="1:129" s="35" customFormat="1" x14ac:dyDescent="0.25">
      <c r="B56" s="35" t="s">
        <v>11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</row>
    <row r="57" spans="1:129" s="35" customFormat="1" x14ac:dyDescent="0.25">
      <c r="B57" s="35" t="s">
        <v>58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</row>
    <row r="58" spans="1:129" s="35" customFormat="1" x14ac:dyDescent="0.25">
      <c r="B58" s="35" t="s">
        <v>75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</row>
    <row r="59" spans="1:129" s="35" customFormat="1" x14ac:dyDescent="0.25">
      <c r="B59" s="35" t="s">
        <v>333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</row>
    <row r="60" spans="1:129" s="35" customFormat="1" x14ac:dyDescent="0.25"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</row>
    <row r="61" spans="1:129" x14ac:dyDescent="0.25"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</row>
    <row r="62" spans="1:129" x14ac:dyDescent="0.25">
      <c r="B62" s="2" t="s">
        <v>56</v>
      </c>
      <c r="C62" s="1">
        <f>SUM(C3:C51)</f>
        <v>1044.8788067690691</v>
      </c>
      <c r="D62" s="1">
        <f t="shared" ref="D62:CJ62" si="2">SUM(D3:D51)</f>
        <v>14344.657476648701</v>
      </c>
      <c r="E62" s="1">
        <f t="shared" si="2"/>
        <v>12669.906432689962</v>
      </c>
      <c r="F62" s="1">
        <f t="shared" si="2"/>
        <v>2368.1223508333001</v>
      </c>
      <c r="G62" s="1">
        <f t="shared" ref="G62:AB62" si="3">SUM(G3:G51)</f>
        <v>707.5463568634899</v>
      </c>
      <c r="H62" s="1">
        <f t="shared" si="3"/>
        <v>102.07826581883999</v>
      </c>
      <c r="I62" s="1">
        <f t="shared" si="3"/>
        <v>131.75659070775097</v>
      </c>
      <c r="J62" s="1">
        <f t="shared" si="3"/>
        <v>8.1763944075597994</v>
      </c>
      <c r="K62" s="1">
        <f t="shared" si="3"/>
        <v>41891.023201663993</v>
      </c>
      <c r="L62" s="1">
        <f t="shared" si="3"/>
        <v>0</v>
      </c>
      <c r="M62" s="1">
        <f t="shared" si="3"/>
        <v>2219.9236249692408</v>
      </c>
      <c r="N62" s="1">
        <f t="shared" si="3"/>
        <v>274.06881286180004</v>
      </c>
      <c r="O62" s="1">
        <f t="shared" si="3"/>
        <v>166.62007242500061</v>
      </c>
      <c r="P62" s="1">
        <f t="shared" si="3"/>
        <v>0</v>
      </c>
      <c r="Q62" s="1">
        <f t="shared" si="3"/>
        <v>32031.793636507999</v>
      </c>
      <c r="R62" s="1">
        <f t="shared" si="3"/>
        <v>1952.7411566556996</v>
      </c>
      <c r="S62" s="1">
        <f t="shared" si="3"/>
        <v>7467.3151106625983</v>
      </c>
      <c r="T62" s="1">
        <f t="shared" si="3"/>
        <v>526.87547215200971</v>
      </c>
      <c r="U62" s="1">
        <f t="shared" si="3"/>
        <v>70.442685022037978</v>
      </c>
      <c r="V62" s="1">
        <f t="shared" si="3"/>
        <v>264.8787271371001</v>
      </c>
      <c r="W62" s="1">
        <f t="shared" si="3"/>
        <v>0.77947961848165026</v>
      </c>
      <c r="X62" s="1">
        <f t="shared" si="3"/>
        <v>1314.9722114973197</v>
      </c>
      <c r="Y62" s="1">
        <f t="shared" si="3"/>
        <v>1.5434536974984194</v>
      </c>
      <c r="Z62" s="1">
        <f t="shared" si="3"/>
        <v>24.224540796701007</v>
      </c>
      <c r="AA62" s="1">
        <f t="shared" si="3"/>
        <v>10211.4510037773</v>
      </c>
      <c r="AB62" s="1">
        <f t="shared" si="3"/>
        <v>20514.406309809798</v>
      </c>
      <c r="AC62" s="1">
        <f t="shared" si="2"/>
        <v>3607.9628846878795</v>
      </c>
      <c r="AD62" s="1">
        <f t="shared" si="2"/>
        <v>105191.0176357437</v>
      </c>
      <c r="AE62" s="1">
        <f t="shared" si="2"/>
        <v>6980538.9063655706</v>
      </c>
      <c r="AF62" s="1">
        <f t="shared" si="2"/>
        <v>366.29953797830996</v>
      </c>
      <c r="AG62" s="1">
        <f t="shared" si="2"/>
        <v>24169.785147025003</v>
      </c>
      <c r="AH62" s="1">
        <f t="shared" si="2"/>
        <v>27.085147449834004</v>
      </c>
      <c r="AI62" s="1">
        <f t="shared" si="2"/>
        <v>41316.815936590981</v>
      </c>
      <c r="AJ62" s="1">
        <f t="shared" si="2"/>
        <v>65842.640143990997</v>
      </c>
      <c r="AK62" s="1">
        <f t="shared" si="2"/>
        <v>56510.824968792003</v>
      </c>
      <c r="AL62" s="1">
        <f t="shared" si="2"/>
        <v>15193.719049156998</v>
      </c>
      <c r="AM62" s="1">
        <f t="shared" si="2"/>
        <v>55735.701283353475</v>
      </c>
      <c r="AN62" s="1">
        <f t="shared" si="2"/>
        <v>237.74346645780003</v>
      </c>
      <c r="AO62" s="1">
        <f t="shared" si="2"/>
        <v>10685.262526114999</v>
      </c>
      <c r="AP62" s="1">
        <f t="shared" si="2"/>
        <v>33.186694623419989</v>
      </c>
      <c r="AQ62" s="1">
        <f t="shared" si="2"/>
        <v>70484.169065449998</v>
      </c>
      <c r="AR62" s="1">
        <f t="shared" si="2"/>
        <v>81402.488584230028</v>
      </c>
      <c r="AS62" s="1">
        <f t="shared" si="2"/>
        <v>9687.674322623232</v>
      </c>
      <c r="AT62" s="1">
        <f t="shared" si="2"/>
        <v>580.12170007721204</v>
      </c>
      <c r="AU62" s="1">
        <f t="shared" si="2"/>
        <v>19327.056125131199</v>
      </c>
      <c r="AV62" s="1">
        <f t="shared" si="2"/>
        <v>3515.3619116934606</v>
      </c>
      <c r="AW62" s="1">
        <f t="shared" si="2"/>
        <v>6838636.7137585972</v>
      </c>
      <c r="AX62" s="1">
        <f t="shared" si="2"/>
        <v>20881.067623394003</v>
      </c>
      <c r="AY62" s="1">
        <f t="shared" si="2"/>
        <v>7440.7345099521872</v>
      </c>
      <c r="AZ62" s="1">
        <f t="shared" si="2"/>
        <v>3825.8521651659098</v>
      </c>
      <c r="BA62" s="1">
        <f t="shared" si="2"/>
        <v>1293.1091192847198</v>
      </c>
      <c r="BB62" s="1">
        <f t="shared" si="2"/>
        <v>0</v>
      </c>
      <c r="BC62" s="1">
        <f t="shared" si="2"/>
        <v>443832.77921368403</v>
      </c>
      <c r="BD62" s="1">
        <f t="shared" si="2"/>
        <v>30572.539911812197</v>
      </c>
      <c r="BE62" s="1">
        <f t="shared" si="2"/>
        <v>492853.64811575093</v>
      </c>
      <c r="BF62" s="1">
        <f t="shared" si="2"/>
        <v>3249.2829112601003</v>
      </c>
      <c r="BG62" s="1">
        <f t="shared" si="2"/>
        <v>807.98823632030008</v>
      </c>
      <c r="BH62" s="1">
        <f t="shared" si="2"/>
        <v>1182.9629532200497</v>
      </c>
      <c r="BI62" s="1">
        <f t="shared" si="2"/>
        <v>6.2524282380939002</v>
      </c>
      <c r="BJ62" s="1">
        <f t="shared" si="2"/>
        <v>5282.1544237173985</v>
      </c>
      <c r="BK62" s="1">
        <f t="shared" si="2"/>
        <v>45.040214335445995</v>
      </c>
      <c r="BL62" s="1">
        <f t="shared" si="2"/>
        <v>426.3970962646801</v>
      </c>
      <c r="BM62" s="1">
        <f t="shared" si="2"/>
        <v>510292.0115027689</v>
      </c>
      <c r="BN62" s="1">
        <f t="shared" si="2"/>
        <v>2274.7201091025904</v>
      </c>
      <c r="BO62" s="1">
        <f t="shared" si="2"/>
        <v>362.6849767383199</v>
      </c>
      <c r="BP62" s="1">
        <f t="shared" si="2"/>
        <v>451.78765431038005</v>
      </c>
      <c r="BQ62" s="1">
        <f t="shared" si="2"/>
        <v>84.424379872017965</v>
      </c>
      <c r="BR62" s="1">
        <f t="shared" si="2"/>
        <v>100012.86072572402</v>
      </c>
      <c r="BS62" s="1">
        <f t="shared" si="2"/>
        <v>0</v>
      </c>
      <c r="BT62" s="1">
        <f t="shared" si="2"/>
        <v>6365.1527987710015</v>
      </c>
      <c r="BU62" s="1">
        <f t="shared" si="2"/>
        <v>2035.8370463831004</v>
      </c>
      <c r="BV62" s="1">
        <f t="shared" si="2"/>
        <v>545.9169742507529</v>
      </c>
      <c r="BW62" s="1">
        <f t="shared" si="2"/>
        <v>0</v>
      </c>
      <c r="BX62" s="1">
        <f t="shared" si="2"/>
        <v>192162.17943552003</v>
      </c>
      <c r="BY62" s="1">
        <f t="shared" si="2"/>
        <v>60281.531621098991</v>
      </c>
      <c r="BZ62" s="1">
        <f t="shared" si="2"/>
        <v>59119.297379675991</v>
      </c>
      <c r="CA62" s="1">
        <f t="shared" si="2"/>
        <v>702.13153388891988</v>
      </c>
      <c r="CB62" s="1">
        <f t="shared" si="2"/>
        <v>97.540202040119013</v>
      </c>
      <c r="CC62" s="1">
        <f t="shared" si="2"/>
        <v>349.79417823337991</v>
      </c>
      <c r="CD62" s="1">
        <f t="shared" si="2"/>
        <v>1.0387526855870199</v>
      </c>
      <c r="CE62" s="1">
        <f t="shared" si="2"/>
        <v>1736.4251713136</v>
      </c>
      <c r="CF62" s="1">
        <f t="shared" si="2"/>
        <v>110.73663851152897</v>
      </c>
      <c r="CG62" s="1">
        <f t="shared" si="2"/>
        <v>81.451253798135994</v>
      </c>
      <c r="CH62" s="1">
        <f t="shared" si="2"/>
        <v>44107.342290189001</v>
      </c>
      <c r="CI62" s="1">
        <f t="shared" si="2"/>
        <v>19231.771386412267</v>
      </c>
      <c r="CJ62" s="1">
        <f t="shared" si="2"/>
        <v>16025.718395190199</v>
      </c>
      <c r="CK62" s="1">
        <f t="shared" ref="CK62:DY62" si="4">SUM(CK3:CK51)</f>
        <v>6135.7253840996582</v>
      </c>
      <c r="CL62" s="1">
        <f t="shared" si="4"/>
        <v>11734.562188655498</v>
      </c>
      <c r="CM62" s="1">
        <f t="shared" si="4"/>
        <v>890.20595146554103</v>
      </c>
      <c r="CN62" s="1">
        <f t="shared" si="4"/>
        <v>0</v>
      </c>
      <c r="CO62" s="1">
        <f t="shared" si="4"/>
        <v>2065.9001961157892</v>
      </c>
      <c r="CP62" s="1">
        <f t="shared" si="4"/>
        <v>0</v>
      </c>
      <c r="CQ62" s="1">
        <f t="shared" si="4"/>
        <v>0</v>
      </c>
      <c r="CR62" s="1">
        <f t="shared" si="4"/>
        <v>668023.96546081011</v>
      </c>
      <c r="CS62" s="1">
        <f t="shared" si="4"/>
        <v>92805.976584556091</v>
      </c>
      <c r="CT62" s="1">
        <f t="shared" si="4"/>
        <v>0</v>
      </c>
      <c r="CU62" s="1">
        <f t="shared" si="4"/>
        <v>27131.828001755301</v>
      </c>
      <c r="CV62" s="1">
        <f t="shared" si="4"/>
        <v>6.568847632059069</v>
      </c>
      <c r="CW62" s="1">
        <f t="shared" si="4"/>
        <v>294816.09547192795</v>
      </c>
      <c r="CX62" s="1">
        <f t="shared" si="4"/>
        <v>20.557860514560097</v>
      </c>
      <c r="CY62" s="1">
        <f t="shared" si="4"/>
        <v>6.3023616133188716</v>
      </c>
      <c r="CZ62" s="1">
        <f t="shared" si="4"/>
        <v>4478.2717474700603</v>
      </c>
      <c r="DA62" s="1">
        <f t="shared" si="4"/>
        <v>21.671754264448602</v>
      </c>
      <c r="DB62" s="1">
        <f t="shared" si="4"/>
        <v>1.3107659087210664</v>
      </c>
      <c r="DC62" s="1">
        <f t="shared" si="4"/>
        <v>975.96707643837726</v>
      </c>
      <c r="DD62" s="1">
        <f t="shared" si="4"/>
        <v>1797.6289295775</v>
      </c>
      <c r="DE62" s="1">
        <f t="shared" si="4"/>
        <v>2.383803589033</v>
      </c>
      <c r="DF62" s="1">
        <f t="shared" si="4"/>
        <v>0.17979406192885003</v>
      </c>
      <c r="DG62" s="1">
        <f t="shared" si="4"/>
        <v>420.3079549002349</v>
      </c>
      <c r="DH62" s="1">
        <f t="shared" si="4"/>
        <v>4.8833530064045796</v>
      </c>
      <c r="DI62" s="1">
        <f t="shared" si="4"/>
        <v>1215.03813821055</v>
      </c>
      <c r="DJ62" s="1">
        <f t="shared" si="4"/>
        <v>76.2058402533372</v>
      </c>
      <c r="DK62" s="1">
        <f t="shared" si="4"/>
        <v>8.0706484403206478</v>
      </c>
      <c r="DL62" s="1">
        <f t="shared" si="4"/>
        <v>8333.5141218258614</v>
      </c>
      <c r="DM62" s="1">
        <f t="shared" si="4"/>
        <v>21.918722278755304</v>
      </c>
      <c r="DN62" s="1">
        <f t="shared" si="4"/>
        <v>157.31739336241407</v>
      </c>
      <c r="DO62" s="1">
        <f t="shared" si="4"/>
        <v>0.29908769660741608</v>
      </c>
      <c r="DP62" s="1">
        <f t="shared" si="4"/>
        <v>532.07165507251807</v>
      </c>
      <c r="DQ62" s="1">
        <f t="shared" si="4"/>
        <v>0</v>
      </c>
      <c r="DR62" s="1">
        <f t="shared" si="4"/>
        <v>169.96336118065039</v>
      </c>
      <c r="DS62" s="1">
        <f t="shared" si="4"/>
        <v>74668.556164677182</v>
      </c>
      <c r="DT62" s="1">
        <f t="shared" si="4"/>
        <v>113.07608556282131</v>
      </c>
      <c r="DU62" s="1">
        <f t="shared" si="4"/>
        <v>30745.345428985391</v>
      </c>
      <c r="DV62" s="1">
        <f t="shared" si="4"/>
        <v>711850.90539912204</v>
      </c>
      <c r="DW62" s="1">
        <f t="shared" si="4"/>
        <v>67339.63476334032</v>
      </c>
      <c r="DX62" s="1">
        <f t="shared" si="4"/>
        <v>15750.769917114529</v>
      </c>
      <c r="DY62" s="1">
        <f t="shared" si="4"/>
        <v>14774.802840676159</v>
      </c>
    </row>
    <row r="63" spans="1:129" x14ac:dyDescent="0.25">
      <c r="B63" s="35" t="s">
        <v>336</v>
      </c>
      <c r="C63" s="33">
        <f>+C3+C5+C8+C9+C11+C12+C14+C15+C16+C17+C18+C19+C20+C21+C22+C23+C24+C25+C26+C28+C30+C31+C33+C34+C35+C36+C37+C39+C40+C41+C42+C43+C44+C46+C47+C49+C50</f>
        <v>847.50734844265992</v>
      </c>
      <c r="D63" s="33">
        <f t="shared" ref="D63:CJ63" si="5">+D3+D5+D8+D9+D11+D12+D14+D15+D16+D17+D18+D19+D20+D21+D22+D23+D24+D25+D26+D28+D30+D31+D33+D34+D35+D36+D37+D39+D40+D41+D42+D43+D44+D46+D47+D49+D50</f>
        <v>11583.2909148089</v>
      </c>
      <c r="E63" s="33">
        <f t="shared" si="5"/>
        <v>10269.3411217422</v>
      </c>
      <c r="F63" s="33">
        <f t="shared" si="5"/>
        <v>1892.4174006422504</v>
      </c>
      <c r="G63" s="33">
        <f t="shared" ref="G63:AB63" si="6">+G3+G5+G8+G9+G11+G12+G14+G15+G16+G17+G18+G19+G20+G21+G22+G23+G24+G25+G26+G28+G30+G31+G33+G34+G35+G36+G37+G39+G40+G41+G42+G43+G44+G46+G47+G49+G50</f>
        <v>574.02582080288994</v>
      </c>
      <c r="H63" s="33">
        <f t="shared" si="6"/>
        <v>82.811692702940007</v>
      </c>
      <c r="I63" s="33">
        <f t="shared" si="6"/>
        <v>106.90223301575098</v>
      </c>
      <c r="J63" s="33">
        <f t="shared" si="6"/>
        <v>6.6350617231877997</v>
      </c>
      <c r="K63" s="33">
        <f t="shared" si="6"/>
        <v>34083.813911373996</v>
      </c>
      <c r="L63" s="33">
        <f t="shared" si="6"/>
        <v>0</v>
      </c>
      <c r="M63" s="33">
        <f t="shared" si="6"/>
        <v>1801.0681176082403</v>
      </c>
      <c r="N63" s="33">
        <f t="shared" si="6"/>
        <v>211.29044169869999</v>
      </c>
      <c r="O63" s="33">
        <f t="shared" si="6"/>
        <v>135.16224641320059</v>
      </c>
      <c r="P63" s="33">
        <f t="shared" si="6"/>
        <v>0</v>
      </c>
      <c r="Q63" s="33">
        <f t="shared" si="6"/>
        <v>24694.558113617997</v>
      </c>
      <c r="R63" s="33">
        <f t="shared" si="6"/>
        <v>1505.4440724636997</v>
      </c>
      <c r="S63" s="33">
        <f t="shared" si="6"/>
        <v>6058.380149985599</v>
      </c>
      <c r="T63" s="33">
        <f t="shared" si="6"/>
        <v>426.00757464170994</v>
      </c>
      <c r="U63" s="33">
        <f t="shared" si="6"/>
        <v>52.688862502547998</v>
      </c>
      <c r="V63" s="33">
        <f t="shared" si="6"/>
        <v>214.1700672165</v>
      </c>
      <c r="W63" s="33">
        <f t="shared" si="6"/>
        <v>0.63025009256055009</v>
      </c>
      <c r="X63" s="33">
        <f t="shared" si="6"/>
        <v>1063.2298240379203</v>
      </c>
      <c r="Y63" s="33">
        <f t="shared" si="6"/>
        <v>1.2479654954294199</v>
      </c>
      <c r="Z63" s="33">
        <f t="shared" si="6"/>
        <v>18.218781395501008</v>
      </c>
      <c r="AA63" s="33">
        <f t="shared" si="6"/>
        <v>8284.7901241873005</v>
      </c>
      <c r="AB63" s="33">
        <f t="shared" si="6"/>
        <v>16251.463971732997</v>
      </c>
      <c r="AC63" s="33">
        <f t="shared" si="5"/>
        <v>2983.7388482680994</v>
      </c>
      <c r="AD63" s="33">
        <f t="shared" si="5"/>
        <v>84117.448468606017</v>
      </c>
      <c r="AE63" s="33">
        <f t="shared" si="5"/>
        <v>5556394.5370692015</v>
      </c>
      <c r="AF63" s="33">
        <f t="shared" si="5"/>
        <v>291.60648902239001</v>
      </c>
      <c r="AG63" s="33">
        <f t="shared" si="5"/>
        <v>19002.154742120005</v>
      </c>
      <c r="AH63" s="33">
        <f t="shared" si="5"/>
        <v>21.397436891436005</v>
      </c>
      <c r="AI63" s="33">
        <f t="shared" si="5"/>
        <v>32339.932832626997</v>
      </c>
      <c r="AJ63" s="33">
        <f t="shared" si="5"/>
        <v>51623.438428681009</v>
      </c>
      <c r="AK63" s="33">
        <f t="shared" si="5"/>
        <v>45261.388519890999</v>
      </c>
      <c r="AL63" s="33">
        <f t="shared" si="5"/>
        <v>12146.626456429298</v>
      </c>
      <c r="AM63" s="33">
        <f t="shared" si="5"/>
        <v>43845.836323947988</v>
      </c>
      <c r="AN63" s="33">
        <f t="shared" si="5"/>
        <v>184.07009892690004</v>
      </c>
      <c r="AO63" s="33">
        <f t="shared" si="5"/>
        <v>8211.5251321749984</v>
      </c>
      <c r="AP63" s="33">
        <f t="shared" si="5"/>
        <v>25.558366286929996</v>
      </c>
      <c r="AQ63" s="33">
        <f t="shared" si="5"/>
        <v>53940.734503460008</v>
      </c>
      <c r="AR63" s="33">
        <f t="shared" si="5"/>
        <v>62331.643921710005</v>
      </c>
      <c r="AS63" s="33">
        <f t="shared" si="5"/>
        <v>7867.5674603321995</v>
      </c>
      <c r="AT63" s="33">
        <f t="shared" si="5"/>
        <v>473.56389931238999</v>
      </c>
      <c r="AU63" s="33">
        <f t="shared" si="5"/>
        <v>15306.109518632502</v>
      </c>
      <c r="AV63" s="33">
        <f t="shared" si="5"/>
        <v>2909.7040128187</v>
      </c>
      <c r="AW63" s="33">
        <f t="shared" si="5"/>
        <v>5441663.2782253977</v>
      </c>
      <c r="AX63" s="33">
        <f t="shared" si="5"/>
        <v>16632.184903647998</v>
      </c>
      <c r="AY63" s="33">
        <f t="shared" si="5"/>
        <v>6028.2180919558987</v>
      </c>
      <c r="AZ63" s="33">
        <f t="shared" si="5"/>
        <v>2923.1247135565004</v>
      </c>
      <c r="BA63" s="33">
        <f t="shared" si="5"/>
        <v>1033.3014928565899</v>
      </c>
      <c r="BB63" s="33">
        <f t="shared" si="5"/>
        <v>0</v>
      </c>
      <c r="BC63" s="33">
        <f t="shared" si="5"/>
        <v>338902.53798012005</v>
      </c>
      <c r="BD63" s="33">
        <f t="shared" si="5"/>
        <v>23564.612612105902</v>
      </c>
      <c r="BE63" s="33">
        <f t="shared" si="5"/>
        <v>393309.05893578997</v>
      </c>
      <c r="BF63" s="33">
        <f t="shared" si="5"/>
        <v>2496.0980580622004</v>
      </c>
      <c r="BG63" s="33">
        <f t="shared" si="5"/>
        <v>614.99962367756018</v>
      </c>
      <c r="BH63" s="33">
        <f t="shared" si="5"/>
        <v>905.12369563480991</v>
      </c>
      <c r="BI63" s="33">
        <f t="shared" si="5"/>
        <v>4.6908544180790992</v>
      </c>
      <c r="BJ63" s="33">
        <f t="shared" si="5"/>
        <v>4053.3002491072998</v>
      </c>
      <c r="BK63" s="33">
        <f t="shared" si="5"/>
        <v>36.674523028455994</v>
      </c>
      <c r="BL63" s="33">
        <f t="shared" si="5"/>
        <v>297.88932283800006</v>
      </c>
      <c r="BM63" s="33">
        <f t="shared" si="5"/>
        <v>407220.46172399999</v>
      </c>
      <c r="BN63" s="33">
        <f t="shared" si="5"/>
        <v>1827.7614736145897</v>
      </c>
      <c r="BO63" s="33">
        <f t="shared" si="5"/>
        <v>291.13464278492</v>
      </c>
      <c r="BP63" s="33">
        <f t="shared" si="5"/>
        <v>362.83129021448008</v>
      </c>
      <c r="BQ63" s="33">
        <f t="shared" si="5"/>
        <v>67.399019057008019</v>
      </c>
      <c r="BR63" s="33">
        <f t="shared" si="5"/>
        <v>80647.410871904009</v>
      </c>
      <c r="BS63" s="33">
        <f t="shared" si="5"/>
        <v>0</v>
      </c>
      <c r="BT63" s="33">
        <f t="shared" si="5"/>
        <v>5120.7050320560011</v>
      </c>
      <c r="BU63" s="33">
        <f t="shared" si="5"/>
        <v>1549.8364339391003</v>
      </c>
      <c r="BV63" s="33">
        <f t="shared" si="5"/>
        <v>438.49083585905299</v>
      </c>
      <c r="BW63" s="33">
        <f t="shared" si="5"/>
        <v>0</v>
      </c>
      <c r="BX63" s="33">
        <f t="shared" si="5"/>
        <v>146090.17405952001</v>
      </c>
      <c r="BY63" s="33">
        <f t="shared" si="5"/>
        <v>46089.414463718989</v>
      </c>
      <c r="BZ63" s="33">
        <f t="shared" si="5"/>
        <v>47514.022333355999</v>
      </c>
      <c r="CA63" s="33">
        <f t="shared" si="5"/>
        <v>556.89841241281988</v>
      </c>
      <c r="CB63" s="33">
        <f t="shared" si="5"/>
        <v>71.166092358119002</v>
      </c>
      <c r="CC63" s="33">
        <f t="shared" si="5"/>
        <v>277.72612765797999</v>
      </c>
      <c r="CD63" s="33">
        <f t="shared" si="5"/>
        <v>0.82389201085532004</v>
      </c>
      <c r="CE63" s="33">
        <f t="shared" si="5"/>
        <v>1378.6810824265999</v>
      </c>
      <c r="CF63" s="33">
        <f t="shared" si="5"/>
        <v>89.147990855568963</v>
      </c>
      <c r="CG63" s="33">
        <f t="shared" si="5"/>
        <v>60.232588342236014</v>
      </c>
      <c r="CH63" s="33">
        <f t="shared" si="5"/>
        <v>35353.525420019003</v>
      </c>
      <c r="CI63" s="33">
        <f t="shared" si="5"/>
        <v>15520.297574058799</v>
      </c>
      <c r="CJ63" s="33">
        <f t="shared" si="5"/>
        <v>12949.967134439697</v>
      </c>
      <c r="CK63" s="33">
        <f t="shared" ref="CK63:DY63" si="7">+CK3+CK5+CK8+CK9+CK11+CK12+CK14+CK15+CK16+CK17+CK18+CK19+CK20+CK21+CK22+CK23+CK24+CK25+CK26+CK28+CK30+CK31+CK33+CK34+CK35+CK36+CK37+CK39+CK40+CK41+CK42+CK43+CK44+CK46+CK47+CK49+CK50</f>
        <v>4684.243481238509</v>
      </c>
      <c r="CL63" s="33">
        <f t="shared" si="7"/>
        <v>9272.0177912654981</v>
      </c>
      <c r="CM63" s="33">
        <f t="shared" si="7"/>
        <v>723.2051234196698</v>
      </c>
      <c r="CN63" s="33">
        <f t="shared" si="7"/>
        <v>0</v>
      </c>
      <c r="CO63" s="33">
        <f t="shared" si="7"/>
        <v>1653.9064424465198</v>
      </c>
      <c r="CP63" s="33">
        <f t="shared" si="7"/>
        <v>0</v>
      </c>
      <c r="CQ63" s="33">
        <f t="shared" si="7"/>
        <v>0</v>
      </c>
      <c r="CR63" s="33">
        <f t="shared" si="7"/>
        <v>509686.80471777997</v>
      </c>
      <c r="CS63" s="33">
        <f t="shared" si="7"/>
        <v>71159.322527940807</v>
      </c>
      <c r="CT63" s="33">
        <f t="shared" si="7"/>
        <v>0</v>
      </c>
      <c r="CU63" s="33">
        <f t="shared" si="7"/>
        <v>21642.545899076697</v>
      </c>
      <c r="CV63" s="33">
        <f t="shared" si="7"/>
        <v>5.0137052928883987</v>
      </c>
      <c r="CW63" s="33">
        <f t="shared" si="7"/>
        <v>233402.38122025199</v>
      </c>
      <c r="CX63" s="33">
        <f t="shared" si="7"/>
        <v>15.979767417536602</v>
      </c>
      <c r="CY63" s="33">
        <f t="shared" si="7"/>
        <v>4.9128102289079028</v>
      </c>
      <c r="CZ63" s="33">
        <f t="shared" si="7"/>
        <v>3479.0000372555996</v>
      </c>
      <c r="DA63" s="33">
        <f t="shared" si="7"/>
        <v>16.673356447026102</v>
      </c>
      <c r="DB63" s="33">
        <f t="shared" si="7"/>
        <v>1.0193240623530802</v>
      </c>
      <c r="DC63" s="33">
        <f t="shared" si="7"/>
        <v>738.85287932344011</v>
      </c>
      <c r="DD63" s="33">
        <f t="shared" si="7"/>
        <v>1397.01743699707</v>
      </c>
      <c r="DE63" s="33">
        <f t="shared" si="7"/>
        <v>1.8198092790008999</v>
      </c>
      <c r="DF63" s="33">
        <f t="shared" si="7"/>
        <v>0.137209615826999</v>
      </c>
      <c r="DG63" s="33">
        <f t="shared" si="7"/>
        <v>322.88251631535991</v>
      </c>
      <c r="DH63" s="33">
        <f t="shared" si="7"/>
        <v>3.7288129082853989</v>
      </c>
      <c r="DI63" s="33">
        <f t="shared" si="7"/>
        <v>949.67602480387984</v>
      </c>
      <c r="DJ63" s="33">
        <f t="shared" si="7"/>
        <v>58.198110780431996</v>
      </c>
      <c r="DK63" s="33">
        <f t="shared" si="7"/>
        <v>6.1450002177983984</v>
      </c>
      <c r="DL63" s="33">
        <f t="shared" si="7"/>
        <v>6495.1983267056003</v>
      </c>
      <c r="DM63" s="33">
        <f t="shared" si="7"/>
        <v>16.745378763482801</v>
      </c>
      <c r="DN63" s="33">
        <f t="shared" si="7"/>
        <v>127.06865199808402</v>
      </c>
      <c r="DO63" s="33">
        <f t="shared" si="7"/>
        <v>0.230214161161124</v>
      </c>
      <c r="DP63" s="33">
        <f t="shared" si="7"/>
        <v>376.34085775761002</v>
      </c>
      <c r="DQ63" s="33">
        <f t="shared" si="7"/>
        <v>0</v>
      </c>
      <c r="DR63" s="33">
        <f t="shared" si="7"/>
        <v>136.16278485226903</v>
      </c>
      <c r="DS63" s="33">
        <f t="shared" si="7"/>
        <v>59028.429273230999</v>
      </c>
      <c r="DT63" s="33">
        <f t="shared" si="7"/>
        <v>90.844571310931002</v>
      </c>
      <c r="DU63" s="33">
        <f t="shared" si="7"/>
        <v>24407.951504540597</v>
      </c>
      <c r="DV63" s="33">
        <f t="shared" si="7"/>
        <v>564813.09183111996</v>
      </c>
      <c r="DW63" s="33">
        <f t="shared" si="7"/>
        <v>53411.30024717901</v>
      </c>
      <c r="DX63" s="33">
        <f t="shared" si="7"/>
        <v>12243.282332497593</v>
      </c>
      <c r="DY63" s="33">
        <f t="shared" si="7"/>
        <v>11504.429453174153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3"/>
  <sheetViews>
    <sheetView zoomScale="85" zoomScaleNormal="85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C2" sqref="C2"/>
    </sheetView>
  </sheetViews>
  <sheetFormatPr defaultRowHeight="15" x14ac:dyDescent="0.25"/>
  <cols>
    <col min="1" max="1" width="9.140625" style="35"/>
    <col min="2" max="2" width="18.7109375" bestFit="1" customWidth="1"/>
    <col min="3" max="3" width="6.5703125" customWidth="1"/>
    <col min="4" max="4" width="5.5703125" bestFit="1" customWidth="1"/>
    <col min="5" max="5" width="9" bestFit="1" customWidth="1"/>
    <col min="6" max="7" width="4.5703125" bestFit="1" customWidth="1"/>
    <col min="8" max="8" width="5.7109375" bestFit="1" customWidth="1"/>
    <col min="9" max="9" width="6.7109375" bestFit="1" customWidth="1"/>
    <col min="10" max="10" width="6.42578125" bestFit="1" customWidth="1"/>
    <col min="11" max="11" width="5.7109375" bestFit="1" customWidth="1"/>
    <col min="12" max="12" width="5.140625" bestFit="1" customWidth="1"/>
    <col min="13" max="13" width="6.5703125" bestFit="1" customWidth="1"/>
    <col min="14" max="14" width="14.140625" bestFit="1" customWidth="1"/>
    <col min="15" max="15" width="6" bestFit="1" customWidth="1"/>
    <col min="16" max="16" width="5.7109375" bestFit="1" customWidth="1"/>
    <col min="17" max="17" width="7.7109375" bestFit="1" customWidth="1"/>
    <col min="18" max="18" width="14.28515625" bestFit="1" customWidth="1"/>
    <col min="19" max="19" width="10.85546875" bestFit="1" customWidth="1"/>
    <col min="20" max="20" width="13.5703125" bestFit="1" customWidth="1"/>
    <col min="21" max="21" width="18" bestFit="1" customWidth="1"/>
    <col min="22" max="22" width="14.28515625" bestFit="1" customWidth="1"/>
    <col min="23" max="23" width="5.28515625" bestFit="1" customWidth="1"/>
    <col min="24" max="24" width="5.7109375" bestFit="1" customWidth="1"/>
    <col min="25" max="25" width="4.85546875" bestFit="1" customWidth="1"/>
    <col min="26" max="26" width="5.7109375" bestFit="1" customWidth="1"/>
    <col min="27" max="27" width="9.140625" bestFit="1" customWidth="1"/>
    <col min="28" max="28" width="5.7109375" bestFit="1" customWidth="1"/>
  </cols>
  <sheetData>
    <row r="1" spans="1:28" x14ac:dyDescent="0.25">
      <c r="C1" s="35" t="s">
        <v>434</v>
      </c>
    </row>
    <row r="2" spans="1:28" x14ac:dyDescent="0.25">
      <c r="A2" s="35" t="s">
        <v>318</v>
      </c>
      <c r="B2" t="s">
        <v>178</v>
      </c>
      <c r="C2" t="s">
        <v>131</v>
      </c>
      <c r="D2" t="s">
        <v>133</v>
      </c>
      <c r="E2" t="s">
        <v>64</v>
      </c>
      <c r="F2" t="s">
        <v>134</v>
      </c>
      <c r="G2" t="s">
        <v>136</v>
      </c>
      <c r="H2" t="s">
        <v>137</v>
      </c>
      <c r="I2" t="s">
        <v>138</v>
      </c>
      <c r="J2" t="s">
        <v>139</v>
      </c>
      <c r="K2" t="s">
        <v>142</v>
      </c>
      <c r="L2" t="s">
        <v>143</v>
      </c>
      <c r="M2" t="s">
        <v>144</v>
      </c>
      <c r="N2" t="s">
        <v>214</v>
      </c>
      <c r="O2" t="s">
        <v>147</v>
      </c>
      <c r="P2" t="s">
        <v>148</v>
      </c>
      <c r="Q2" t="s">
        <v>150</v>
      </c>
      <c r="R2" t="s">
        <v>238</v>
      </c>
      <c r="S2" t="s">
        <v>239</v>
      </c>
      <c r="T2" t="s">
        <v>240</v>
      </c>
      <c r="U2" t="s">
        <v>241</v>
      </c>
      <c r="V2" t="s">
        <v>242</v>
      </c>
      <c r="W2" t="s">
        <v>171</v>
      </c>
      <c r="X2" t="s">
        <v>172</v>
      </c>
      <c r="Y2" t="s">
        <v>173</v>
      </c>
      <c r="Z2" t="s">
        <v>174</v>
      </c>
      <c r="AA2" t="s">
        <v>175</v>
      </c>
      <c r="AB2" t="s">
        <v>176</v>
      </c>
    </row>
    <row r="3" spans="1:28" x14ac:dyDescent="0.25">
      <c r="A3" s="35">
        <v>1</v>
      </c>
      <c r="B3" t="s">
        <v>0</v>
      </c>
      <c r="C3" s="33">
        <v>25.2852163244</v>
      </c>
      <c r="D3" s="33">
        <v>2.60132546613</v>
      </c>
      <c r="E3" s="33">
        <v>5.5032774613299997</v>
      </c>
      <c r="F3" s="33">
        <v>7.9974182007100006E-2</v>
      </c>
      <c r="G3" s="33">
        <v>0</v>
      </c>
      <c r="H3" s="33">
        <v>0</v>
      </c>
      <c r="I3" s="33">
        <v>247.92832934899999</v>
      </c>
      <c r="J3" s="33">
        <v>7.3922516393800004</v>
      </c>
      <c r="K3" s="33">
        <v>106.23073268100001</v>
      </c>
      <c r="L3" s="33">
        <v>0.70342171549800003</v>
      </c>
      <c r="M3" s="33">
        <v>0</v>
      </c>
      <c r="N3" s="33">
        <v>0.76976242883699997</v>
      </c>
      <c r="O3" s="33">
        <v>0</v>
      </c>
      <c r="P3" s="33">
        <v>24.106335131200002</v>
      </c>
      <c r="Q3" s="33">
        <v>1571.6796624799999</v>
      </c>
      <c r="R3" s="33">
        <v>5.5032784946</v>
      </c>
      <c r="S3" s="33">
        <v>247.92825140599999</v>
      </c>
      <c r="T3" s="33">
        <v>0.76976360572500002</v>
      </c>
      <c r="U3" s="33">
        <v>2055.8174276</v>
      </c>
      <c r="V3" s="33">
        <v>2309.2484196199998</v>
      </c>
      <c r="W3" s="33">
        <v>5.9680813295200004</v>
      </c>
      <c r="X3" s="33">
        <v>145.38262514499999</v>
      </c>
      <c r="Y3" s="33">
        <v>0</v>
      </c>
      <c r="Z3" s="33">
        <v>36.798353878999997</v>
      </c>
      <c r="AA3" s="33">
        <v>2309.24933065</v>
      </c>
      <c r="AB3" s="33">
        <v>135.20499242299999</v>
      </c>
    </row>
    <row r="4" spans="1:28" x14ac:dyDescent="0.25">
      <c r="A4" s="35">
        <v>4</v>
      </c>
      <c r="B4" t="s">
        <v>2</v>
      </c>
      <c r="C4" s="33">
        <v>18.686064464899999</v>
      </c>
      <c r="D4" s="33">
        <v>1.9508042088999999</v>
      </c>
      <c r="E4" s="33">
        <v>4.1746691822899997</v>
      </c>
      <c r="F4" s="33">
        <v>5.87132761265E-2</v>
      </c>
      <c r="G4" s="33">
        <v>0</v>
      </c>
      <c r="H4" s="33">
        <v>0</v>
      </c>
      <c r="I4" s="33">
        <v>183.06951194199999</v>
      </c>
      <c r="J4" s="33">
        <v>5.46483697703</v>
      </c>
      <c r="K4" s="33">
        <v>78.561704320399997</v>
      </c>
      <c r="L4" s="33">
        <v>0.52536104255299998</v>
      </c>
      <c r="M4" s="33">
        <v>0</v>
      </c>
      <c r="N4" s="33">
        <v>0.56559797861100003</v>
      </c>
      <c r="O4" s="33">
        <v>0</v>
      </c>
      <c r="P4" s="33">
        <v>17.843058185499999</v>
      </c>
      <c r="Q4" s="33">
        <v>1165.81710871</v>
      </c>
      <c r="R4" s="33">
        <v>4.1746615921799997</v>
      </c>
      <c r="S4" s="33">
        <v>183.06957662600001</v>
      </c>
      <c r="T4" s="33">
        <v>0.56559901114</v>
      </c>
      <c r="U4" s="33">
        <v>1524.58326031</v>
      </c>
      <c r="V4" s="33">
        <v>1711.8293112700001</v>
      </c>
      <c r="W4" s="33">
        <v>4.4809694233700004</v>
      </c>
      <c r="X4" s="33">
        <v>108.118627577</v>
      </c>
      <c r="Y4" s="33">
        <v>0</v>
      </c>
      <c r="Z4" s="33">
        <v>27.4399353369</v>
      </c>
      <c r="AA4" s="33">
        <v>1711.83111521</v>
      </c>
      <c r="AB4" s="33">
        <v>99.881982916200002</v>
      </c>
    </row>
    <row r="5" spans="1:28" x14ac:dyDescent="0.25">
      <c r="A5" s="35">
        <v>5</v>
      </c>
      <c r="B5" t="s">
        <v>3</v>
      </c>
      <c r="C5" s="33">
        <v>12.388871913199999</v>
      </c>
      <c r="D5" s="33">
        <v>1.4598281499000001</v>
      </c>
      <c r="E5" s="33">
        <v>2.7273652053199999</v>
      </c>
      <c r="F5" s="33">
        <v>3.6923287744E-2</v>
      </c>
      <c r="G5" s="33">
        <v>0</v>
      </c>
      <c r="H5" s="33">
        <v>0</v>
      </c>
      <c r="I5" s="33">
        <v>119.865458786</v>
      </c>
      <c r="J5" s="33">
        <v>3.6351532564000002</v>
      </c>
      <c r="K5" s="33">
        <v>52.3662490667</v>
      </c>
      <c r="L5" s="33">
        <v>0.37934796197499998</v>
      </c>
      <c r="M5" s="33">
        <v>0</v>
      </c>
      <c r="N5" s="33">
        <v>0.35762601129100002</v>
      </c>
      <c r="O5" s="33">
        <v>0</v>
      </c>
      <c r="P5" s="33">
        <v>12.0689987183</v>
      </c>
      <c r="Q5" s="33">
        <v>801.21150272199998</v>
      </c>
      <c r="R5" s="33">
        <v>2.7273623911599998</v>
      </c>
      <c r="S5" s="33">
        <v>119.865447399</v>
      </c>
      <c r="T5" s="33">
        <v>0.35762620249499999</v>
      </c>
      <c r="U5" s="33">
        <v>1044.6223084200001</v>
      </c>
      <c r="V5" s="33">
        <v>1167.2157743</v>
      </c>
      <c r="W5" s="33">
        <v>3.3829191723199998</v>
      </c>
      <c r="X5" s="33">
        <v>74.802136447199999</v>
      </c>
      <c r="Y5" s="33">
        <v>0</v>
      </c>
      <c r="Z5" s="33">
        <v>19.095335734199999</v>
      </c>
      <c r="AA5" s="33">
        <v>1167.21432914</v>
      </c>
      <c r="AB5" s="33">
        <v>66.591944637899999</v>
      </c>
    </row>
    <row r="6" spans="1:28" x14ac:dyDescent="0.25">
      <c r="A6" s="35">
        <v>6</v>
      </c>
      <c r="B6" t="s">
        <v>4</v>
      </c>
      <c r="C6" s="33">
        <v>22.893281955900001</v>
      </c>
      <c r="D6" s="33">
        <v>2.8619178487300001</v>
      </c>
      <c r="E6" s="33">
        <v>4.7042699998000002</v>
      </c>
      <c r="F6" s="33">
        <v>6.8755829872099994E-2</v>
      </c>
      <c r="G6" s="33">
        <v>0</v>
      </c>
      <c r="H6" s="33">
        <v>0</v>
      </c>
      <c r="I6" s="33">
        <v>214.16354315199999</v>
      </c>
      <c r="J6" s="33">
        <v>6.7379770688700003</v>
      </c>
      <c r="K6" s="33">
        <v>96.601830622799994</v>
      </c>
      <c r="L6" s="33">
        <v>0.71930906577999998</v>
      </c>
      <c r="M6" s="33">
        <v>0</v>
      </c>
      <c r="N6" s="33">
        <v>0.66217872929499999</v>
      </c>
      <c r="O6" s="33">
        <v>0</v>
      </c>
      <c r="P6" s="33">
        <v>23.212126184700001</v>
      </c>
      <c r="Q6" s="33">
        <v>1534.9216604600001</v>
      </c>
      <c r="R6" s="33">
        <v>4.7042662773500004</v>
      </c>
      <c r="S6" s="33">
        <v>214.16410472300001</v>
      </c>
      <c r="T6" s="33">
        <v>0.66217921954699999</v>
      </c>
      <c r="U6" s="33">
        <v>1988.14282929</v>
      </c>
      <c r="V6" s="33">
        <v>2207.0110644000001</v>
      </c>
      <c r="W6" s="33">
        <v>6.6474734560200002</v>
      </c>
      <c r="X6" s="33">
        <v>133.428133446</v>
      </c>
      <c r="Y6" s="33">
        <v>0</v>
      </c>
      <c r="Z6" s="33">
        <v>36.136884246100003</v>
      </c>
      <c r="AA6" s="33">
        <v>2207.00860091</v>
      </c>
      <c r="AB6" s="33">
        <v>128.73586031799999</v>
      </c>
    </row>
    <row r="7" spans="1:28" x14ac:dyDescent="0.25">
      <c r="A7" s="35">
        <v>8</v>
      </c>
      <c r="B7" t="s">
        <v>5</v>
      </c>
      <c r="C7" s="33">
        <v>15.5752576215</v>
      </c>
      <c r="D7" s="33">
        <v>1.4550580096600001</v>
      </c>
      <c r="E7" s="33">
        <v>3.4629127995800002</v>
      </c>
      <c r="F7" s="33">
        <v>5.0005536355799997E-2</v>
      </c>
      <c r="G7" s="33">
        <v>0</v>
      </c>
      <c r="H7" s="33">
        <v>0</v>
      </c>
      <c r="I7" s="33">
        <v>156.42392189</v>
      </c>
      <c r="J7" s="33">
        <v>4.5392895581800001</v>
      </c>
      <c r="K7" s="33">
        <v>65.370389767999995</v>
      </c>
      <c r="L7" s="33">
        <v>0.41090091260200001</v>
      </c>
      <c r="M7" s="33">
        <v>0</v>
      </c>
      <c r="N7" s="33">
        <v>0.48187963965199998</v>
      </c>
      <c r="O7" s="33">
        <v>0</v>
      </c>
      <c r="P7" s="33">
        <v>14.360115645800001</v>
      </c>
      <c r="Q7" s="33">
        <v>932.19869965700002</v>
      </c>
      <c r="R7" s="33">
        <v>3.4629141775700001</v>
      </c>
      <c r="S7" s="33">
        <v>156.424009044</v>
      </c>
      <c r="T7" s="33">
        <v>0.48187971584299999</v>
      </c>
      <c r="U7" s="33">
        <v>1226.370367</v>
      </c>
      <c r="V7" s="33">
        <v>1386.2557629999999</v>
      </c>
      <c r="W7" s="33">
        <v>3.3159044615500002</v>
      </c>
      <c r="X7" s="33">
        <v>90.034812008200007</v>
      </c>
      <c r="Y7" s="33">
        <v>0</v>
      </c>
      <c r="Z7" s="33">
        <v>21.814389781199999</v>
      </c>
      <c r="AA7" s="33">
        <v>1386.2565947799999</v>
      </c>
      <c r="AB7" s="33">
        <v>80.768303993999993</v>
      </c>
    </row>
    <row r="8" spans="1:28" x14ac:dyDescent="0.25">
      <c r="A8" s="35">
        <v>9</v>
      </c>
      <c r="B8" t="s">
        <v>6</v>
      </c>
      <c r="C8" s="33">
        <v>2.5015168935699998</v>
      </c>
      <c r="D8" s="33">
        <v>0.245663823235</v>
      </c>
      <c r="E8" s="33">
        <v>0.58324044158599997</v>
      </c>
      <c r="F8" s="33">
        <v>7.9918636457599994E-3</v>
      </c>
      <c r="G8" s="33">
        <v>0</v>
      </c>
      <c r="H8" s="33">
        <v>0</v>
      </c>
      <c r="I8" s="33">
        <v>24.780540348500001</v>
      </c>
      <c r="J8" s="33">
        <v>0.730275827213</v>
      </c>
      <c r="K8" s="33">
        <v>10.500695822999999</v>
      </c>
      <c r="L8" s="33">
        <v>6.7710800686700004E-2</v>
      </c>
      <c r="M8" s="33">
        <v>0</v>
      </c>
      <c r="N8" s="33">
        <v>7.6938075062399996E-2</v>
      </c>
      <c r="O8" s="33">
        <v>0</v>
      </c>
      <c r="P8" s="33">
        <v>2.35171331428</v>
      </c>
      <c r="Q8" s="33">
        <v>152.86554164200001</v>
      </c>
      <c r="R8" s="33">
        <v>0.58324001674600001</v>
      </c>
      <c r="S8" s="33">
        <v>24.780637875699998</v>
      </c>
      <c r="T8" s="33">
        <v>7.6938221407000004E-2</v>
      </c>
      <c r="U8" s="33">
        <v>200.416989957</v>
      </c>
      <c r="V8" s="33">
        <v>225.78084320299999</v>
      </c>
      <c r="W8" s="33">
        <v>0.561750947188</v>
      </c>
      <c r="X8" s="33">
        <v>14.355418313099999</v>
      </c>
      <c r="Y8" s="33">
        <v>0</v>
      </c>
      <c r="Z8" s="33">
        <v>3.6020799801400001</v>
      </c>
      <c r="AA8" s="33">
        <v>225.781143114</v>
      </c>
      <c r="AB8" s="33">
        <v>13.220862928800001</v>
      </c>
    </row>
    <row r="9" spans="1:28" x14ac:dyDescent="0.25">
      <c r="A9" s="35">
        <v>10</v>
      </c>
      <c r="B9" t="s">
        <v>7</v>
      </c>
      <c r="C9" s="33">
        <v>0.99665192793299995</v>
      </c>
      <c r="D9" s="33">
        <v>0.105231851872</v>
      </c>
      <c r="E9" s="33">
        <v>0.227988362685</v>
      </c>
      <c r="F9" s="33">
        <v>3.1338713805899999E-3</v>
      </c>
      <c r="G9" s="33">
        <v>0</v>
      </c>
      <c r="H9" s="33">
        <v>0</v>
      </c>
      <c r="I9" s="33">
        <v>9.7171479808299992</v>
      </c>
      <c r="J9" s="33">
        <v>0.29161897272800003</v>
      </c>
      <c r="K9" s="33">
        <v>4.1892882080899998</v>
      </c>
      <c r="L9" s="33">
        <v>2.8160098250100001E-2</v>
      </c>
      <c r="M9" s="33">
        <v>0</v>
      </c>
      <c r="N9" s="33">
        <v>3.0169595067499999E-2</v>
      </c>
      <c r="O9" s="33">
        <v>0</v>
      </c>
      <c r="P9" s="33">
        <v>0.95783821358800003</v>
      </c>
      <c r="Q9" s="33">
        <v>62.558709633799999</v>
      </c>
      <c r="R9" s="33">
        <v>0.2279892496</v>
      </c>
      <c r="S9" s="33">
        <v>9.7171395040000004</v>
      </c>
      <c r="T9" s="33">
        <v>3.0169569640000001E-2</v>
      </c>
      <c r="U9" s="33">
        <v>81.717706419999999</v>
      </c>
      <c r="V9" s="33">
        <v>91.662855030000003</v>
      </c>
      <c r="W9" s="33">
        <v>0.24185745705200001</v>
      </c>
      <c r="X9" s="33">
        <v>5.7368166711199997</v>
      </c>
      <c r="Y9" s="33">
        <v>0</v>
      </c>
      <c r="Z9" s="33">
        <v>1.47601033732</v>
      </c>
      <c r="AA9" s="33">
        <v>91.662935615099997</v>
      </c>
      <c r="AB9" s="33">
        <v>5.3651045586799997</v>
      </c>
    </row>
    <row r="10" spans="1:28" x14ac:dyDescent="0.25">
      <c r="A10" s="35">
        <v>11</v>
      </c>
      <c r="B10" t="s">
        <v>8</v>
      </c>
      <c r="C10" s="33">
        <v>0.33664834931299997</v>
      </c>
      <c r="D10" s="33">
        <v>3.4311819050100001E-2</v>
      </c>
      <c r="E10" s="33">
        <v>7.8235624245899998E-2</v>
      </c>
      <c r="F10" s="33">
        <v>1.0669812735100001E-3</v>
      </c>
      <c r="G10" s="33">
        <v>0</v>
      </c>
      <c r="H10" s="33">
        <v>0</v>
      </c>
      <c r="I10" s="33">
        <v>3.30846498422</v>
      </c>
      <c r="J10" s="33">
        <v>9.8391615190500006E-2</v>
      </c>
      <c r="K10" s="33">
        <v>1.41411475829</v>
      </c>
      <c r="L10" s="33">
        <v>9.3135444749600001E-3</v>
      </c>
      <c r="M10" s="33">
        <v>0</v>
      </c>
      <c r="N10" s="33">
        <v>1.0272045793199999E-2</v>
      </c>
      <c r="O10" s="33">
        <v>0</v>
      </c>
      <c r="P10" s="33">
        <v>0.320037875922</v>
      </c>
      <c r="Q10" s="33">
        <v>20.853773695699999</v>
      </c>
      <c r="R10" s="33">
        <v>7.8236056999999998E-2</v>
      </c>
      <c r="S10" s="33">
        <v>3.3084700800000002</v>
      </c>
      <c r="T10" s="33">
        <v>1.02720577E-2</v>
      </c>
      <c r="U10" s="33">
        <v>27.289280489999999</v>
      </c>
      <c r="V10" s="33">
        <v>30.676089189999999</v>
      </c>
      <c r="W10" s="33">
        <v>7.8668420987699994E-2</v>
      </c>
      <c r="X10" s="33">
        <v>1.9348702342999999</v>
      </c>
      <c r="Y10" s="33">
        <v>0</v>
      </c>
      <c r="Z10" s="33">
        <v>0.492120543854</v>
      </c>
      <c r="AA10" s="33">
        <v>30.6760891578</v>
      </c>
      <c r="AB10" s="33">
        <v>1.79584428671</v>
      </c>
    </row>
    <row r="11" spans="1:28" x14ac:dyDescent="0.25">
      <c r="A11" s="35">
        <v>12</v>
      </c>
      <c r="B11" t="s">
        <v>9</v>
      </c>
      <c r="C11" s="33">
        <v>54.861389431600003</v>
      </c>
      <c r="D11" s="33">
        <v>5.0496062408000002</v>
      </c>
      <c r="E11" s="33">
        <v>11.992000538199999</v>
      </c>
      <c r="F11" s="33">
        <v>0.17758126446</v>
      </c>
      <c r="G11" s="33">
        <v>0</v>
      </c>
      <c r="H11" s="33">
        <v>0</v>
      </c>
      <c r="I11" s="33">
        <v>550.48666813</v>
      </c>
      <c r="J11" s="33">
        <v>15.985376483</v>
      </c>
      <c r="K11" s="33">
        <v>230.03560143499999</v>
      </c>
      <c r="L11" s="33">
        <v>1.4306065936600001</v>
      </c>
      <c r="M11" s="33">
        <v>0</v>
      </c>
      <c r="N11" s="33">
        <v>1.70913915098</v>
      </c>
      <c r="O11" s="33">
        <v>0</v>
      </c>
      <c r="P11" s="33">
        <v>50.616524343000002</v>
      </c>
      <c r="Q11" s="33">
        <v>3276.3112204399999</v>
      </c>
      <c r="R11" s="33">
        <v>11.991982141299999</v>
      </c>
      <c r="S11" s="33">
        <v>550.48711663899996</v>
      </c>
      <c r="T11" s="33">
        <v>1.7091380730000001</v>
      </c>
      <c r="U11" s="33">
        <v>4309.5448548799995</v>
      </c>
      <c r="V11" s="33">
        <v>4872.0222881199998</v>
      </c>
      <c r="W11" s="33">
        <v>11.490331687999999</v>
      </c>
      <c r="X11" s="33">
        <v>314.03495616499998</v>
      </c>
      <c r="Y11" s="33">
        <v>0</v>
      </c>
      <c r="Z11" s="33">
        <v>76.285138673600002</v>
      </c>
      <c r="AA11" s="33">
        <v>4872.0203059699998</v>
      </c>
      <c r="AB11" s="33">
        <v>285.46020448199999</v>
      </c>
    </row>
    <row r="12" spans="1:28" x14ac:dyDescent="0.25">
      <c r="A12" s="35">
        <v>13</v>
      </c>
      <c r="B12" t="s">
        <v>10</v>
      </c>
      <c r="C12" s="33">
        <v>42.396204848300002</v>
      </c>
      <c r="D12" s="33">
        <v>4.4473963757400004</v>
      </c>
      <c r="E12" s="33">
        <v>9.3819847225299995</v>
      </c>
      <c r="F12" s="33">
        <v>0.133508815271</v>
      </c>
      <c r="G12" s="33">
        <v>0</v>
      </c>
      <c r="H12" s="33">
        <v>0</v>
      </c>
      <c r="I12" s="33">
        <v>413.92005949200001</v>
      </c>
      <c r="J12" s="33">
        <v>12.402461088100001</v>
      </c>
      <c r="K12" s="33">
        <v>178.18449667100001</v>
      </c>
      <c r="L12" s="33">
        <v>1.1932245567699999</v>
      </c>
      <c r="M12" s="33">
        <v>0</v>
      </c>
      <c r="N12" s="33">
        <v>1.2851298336800001</v>
      </c>
      <c r="O12" s="33">
        <v>0</v>
      </c>
      <c r="P12" s="33">
        <v>40.6627649319</v>
      </c>
      <c r="Q12" s="33">
        <v>2654.58237951</v>
      </c>
      <c r="R12" s="33">
        <v>9.3819857950000003</v>
      </c>
      <c r="S12" s="33">
        <v>413.92015673600002</v>
      </c>
      <c r="T12" s="33">
        <v>1.2851289019400001</v>
      </c>
      <c r="U12" s="33">
        <v>3468.79511637</v>
      </c>
      <c r="V12" s="33">
        <v>3892.0949191200002</v>
      </c>
      <c r="W12" s="33">
        <v>10.217076987700001</v>
      </c>
      <c r="X12" s="33">
        <v>243.96795678300001</v>
      </c>
      <c r="Y12" s="33">
        <v>0</v>
      </c>
      <c r="Z12" s="33">
        <v>62.348159772999999</v>
      </c>
      <c r="AA12" s="33">
        <v>3892.0957724199998</v>
      </c>
      <c r="AB12" s="33">
        <v>227.83890516299999</v>
      </c>
    </row>
    <row r="13" spans="1:28" x14ac:dyDescent="0.25">
      <c r="A13" s="35">
        <v>16</v>
      </c>
      <c r="B13" t="s">
        <v>12</v>
      </c>
      <c r="C13" s="33">
        <v>8.4845366133399995</v>
      </c>
      <c r="D13" s="33">
        <v>0.89898814535600002</v>
      </c>
      <c r="E13" s="33">
        <v>1.8013668093999999</v>
      </c>
      <c r="F13" s="33">
        <v>2.6517539904E-2</v>
      </c>
      <c r="G13" s="33">
        <v>0</v>
      </c>
      <c r="H13" s="33">
        <v>0</v>
      </c>
      <c r="I13" s="33">
        <v>82.945160675799997</v>
      </c>
      <c r="J13" s="33">
        <v>2.4823576089500001</v>
      </c>
      <c r="K13" s="33">
        <v>35.690615448400003</v>
      </c>
      <c r="L13" s="33">
        <v>0.240921478267</v>
      </c>
      <c r="M13" s="33">
        <v>0</v>
      </c>
      <c r="N13" s="33">
        <v>0.255520865629</v>
      </c>
      <c r="O13" s="33">
        <v>0</v>
      </c>
      <c r="P13" s="33">
        <v>8.1254286036999996</v>
      </c>
      <c r="Q13" s="33">
        <v>531.76731885499998</v>
      </c>
      <c r="R13" s="33">
        <v>1.8013686301</v>
      </c>
      <c r="S13" s="33">
        <v>82.945128305699996</v>
      </c>
      <c r="T13" s="33">
        <v>0.25552100845999998</v>
      </c>
      <c r="U13" s="33">
        <v>695.10339620000002</v>
      </c>
      <c r="V13" s="33">
        <v>779.85000296099997</v>
      </c>
      <c r="W13" s="33">
        <v>2.0672486084399999</v>
      </c>
      <c r="X13" s="33">
        <v>49.2848134543</v>
      </c>
      <c r="Y13" s="33">
        <v>0</v>
      </c>
      <c r="Z13" s="33">
        <v>12.456608060400001</v>
      </c>
      <c r="AA13" s="33">
        <v>779.85010090200001</v>
      </c>
      <c r="AB13" s="33">
        <v>45.418463772899997</v>
      </c>
    </row>
    <row r="14" spans="1:28" x14ac:dyDescent="0.25">
      <c r="A14" s="35">
        <v>17</v>
      </c>
      <c r="B14" t="s">
        <v>13</v>
      </c>
      <c r="C14" s="33">
        <v>22.1167259964</v>
      </c>
      <c r="D14" s="33">
        <v>2.49872422342</v>
      </c>
      <c r="E14" s="33">
        <v>4.4416951220899996</v>
      </c>
      <c r="F14" s="33">
        <v>6.6170659681699995E-2</v>
      </c>
      <c r="G14" s="33">
        <v>0</v>
      </c>
      <c r="H14" s="33">
        <v>0</v>
      </c>
      <c r="I14" s="33">
        <v>217.38817484800001</v>
      </c>
      <c r="J14" s="33">
        <v>6.4781432001899999</v>
      </c>
      <c r="K14" s="33">
        <v>93.487199547800003</v>
      </c>
      <c r="L14" s="33">
        <v>0.66230222103900005</v>
      </c>
      <c r="M14" s="33">
        <v>0</v>
      </c>
      <c r="N14" s="33">
        <v>0.64175781642899998</v>
      </c>
      <c r="O14" s="33">
        <v>0</v>
      </c>
      <c r="P14" s="33">
        <v>21.112156382399998</v>
      </c>
      <c r="Q14" s="33">
        <v>1401.0255980300001</v>
      </c>
      <c r="R14" s="33">
        <v>4.4416934817299998</v>
      </c>
      <c r="S14" s="33">
        <v>217.388202087</v>
      </c>
      <c r="T14" s="33">
        <v>0.64175835060499997</v>
      </c>
      <c r="U14" s="33">
        <v>1832.9354126200001</v>
      </c>
      <c r="V14" s="33">
        <v>2054.7633832699998</v>
      </c>
      <c r="W14" s="33">
        <v>5.7777897038199999</v>
      </c>
      <c r="X14" s="33">
        <v>134.79008990400001</v>
      </c>
      <c r="Y14" s="33">
        <v>0</v>
      </c>
      <c r="Z14" s="33">
        <v>33.043654622799998</v>
      </c>
      <c r="AA14" s="33">
        <v>2054.7646464600002</v>
      </c>
      <c r="AB14" s="33">
        <v>116.438537569</v>
      </c>
    </row>
    <row r="15" spans="1:28" x14ac:dyDescent="0.25">
      <c r="A15" s="35">
        <v>18</v>
      </c>
      <c r="B15" t="s">
        <v>14</v>
      </c>
      <c r="C15" s="33">
        <v>26.3096007961</v>
      </c>
      <c r="D15" s="33">
        <v>2.5327912212100001</v>
      </c>
      <c r="E15" s="33">
        <v>5.1529586738299997</v>
      </c>
      <c r="F15" s="33">
        <v>8.1619443301199995E-2</v>
      </c>
      <c r="G15" s="33">
        <v>0</v>
      </c>
      <c r="H15" s="33">
        <v>0</v>
      </c>
      <c r="I15" s="33">
        <v>268.09041958799997</v>
      </c>
      <c r="J15" s="33">
        <v>7.6662707944299999</v>
      </c>
      <c r="K15" s="33">
        <v>110.892503793</v>
      </c>
      <c r="L15" s="33">
        <v>0.717643570984</v>
      </c>
      <c r="M15" s="33">
        <v>0</v>
      </c>
      <c r="N15" s="33">
        <v>0.79143740308900001</v>
      </c>
      <c r="O15" s="33">
        <v>0</v>
      </c>
      <c r="P15" s="33">
        <v>23.8403272567</v>
      </c>
      <c r="Q15" s="33">
        <v>1566.63380136</v>
      </c>
      <c r="R15" s="33">
        <v>5.1529517241000002</v>
      </c>
      <c r="S15" s="33">
        <v>268.09047618900001</v>
      </c>
      <c r="T15" s="33">
        <v>0.79143740858</v>
      </c>
      <c r="U15" s="33">
        <v>2067.8119217100002</v>
      </c>
      <c r="V15" s="33">
        <v>2341.0566301399999</v>
      </c>
      <c r="W15" s="33">
        <v>5.7948772951700001</v>
      </c>
      <c r="X15" s="33">
        <v>159.61818783999999</v>
      </c>
      <c r="Y15" s="33">
        <v>0</v>
      </c>
      <c r="Z15" s="33">
        <v>36.529209768100003</v>
      </c>
      <c r="AA15" s="33">
        <v>2341.0536119100002</v>
      </c>
      <c r="AB15" s="33">
        <v>132.464581982</v>
      </c>
    </row>
    <row r="16" spans="1:28" x14ac:dyDescent="0.25">
      <c r="A16" s="35">
        <v>19</v>
      </c>
      <c r="B16" t="s">
        <v>15</v>
      </c>
      <c r="C16" s="33">
        <v>9.7025809629899999</v>
      </c>
      <c r="D16" s="33">
        <v>1.0659158422499999</v>
      </c>
      <c r="E16" s="33">
        <v>2.18179934582</v>
      </c>
      <c r="F16" s="33">
        <v>2.9431873522599999E-2</v>
      </c>
      <c r="G16" s="33">
        <v>0</v>
      </c>
      <c r="H16" s="33">
        <v>0</v>
      </c>
      <c r="I16" s="33">
        <v>95.546977205700003</v>
      </c>
      <c r="J16" s="33">
        <v>2.8399127768399999</v>
      </c>
      <c r="K16" s="33">
        <v>40.955050555600003</v>
      </c>
      <c r="L16" s="33">
        <v>0.28471783053100003</v>
      </c>
      <c r="M16" s="33">
        <v>0</v>
      </c>
      <c r="N16" s="33">
        <v>0.28507033598600001</v>
      </c>
      <c r="O16" s="33">
        <v>0</v>
      </c>
      <c r="P16" s="33">
        <v>9.2287538662599999</v>
      </c>
      <c r="Q16" s="33">
        <v>609.93400697499999</v>
      </c>
      <c r="R16" s="33">
        <v>2.1817985913200002</v>
      </c>
      <c r="S16" s="33">
        <v>95.546940259099998</v>
      </c>
      <c r="T16" s="33">
        <v>0.28507009004599998</v>
      </c>
      <c r="U16" s="33">
        <v>798.33024003399998</v>
      </c>
      <c r="V16" s="33">
        <v>896.05916115100001</v>
      </c>
      <c r="W16" s="33">
        <v>2.4596088978299999</v>
      </c>
      <c r="X16" s="33">
        <v>58.443899450899998</v>
      </c>
      <c r="Y16" s="33">
        <v>0</v>
      </c>
      <c r="Z16" s="33">
        <v>14.523448027500001</v>
      </c>
      <c r="AA16" s="33">
        <v>896.05914521099999</v>
      </c>
      <c r="AB16" s="33">
        <v>51.095784317800003</v>
      </c>
    </row>
    <row r="17" spans="1:28" x14ac:dyDescent="0.25">
      <c r="A17" s="35">
        <v>20</v>
      </c>
      <c r="B17" t="s">
        <v>16</v>
      </c>
      <c r="C17" s="33">
        <v>10.5492221902</v>
      </c>
      <c r="D17" s="33">
        <v>1.1017492574600001</v>
      </c>
      <c r="E17" s="33">
        <v>2.46753271629</v>
      </c>
      <c r="F17" s="33">
        <v>3.2380378482400003E-2</v>
      </c>
      <c r="G17" s="33">
        <v>0</v>
      </c>
      <c r="H17" s="33">
        <v>0</v>
      </c>
      <c r="I17" s="33">
        <v>105.12940431</v>
      </c>
      <c r="J17" s="33">
        <v>3.0825291455500001</v>
      </c>
      <c r="K17" s="33">
        <v>44.486940430799997</v>
      </c>
      <c r="L17" s="33">
        <v>0.30041704242</v>
      </c>
      <c r="M17" s="33">
        <v>0</v>
      </c>
      <c r="N17" s="33">
        <v>0.31366015386099999</v>
      </c>
      <c r="O17" s="33">
        <v>0</v>
      </c>
      <c r="P17" s="33">
        <v>9.8690308836099998</v>
      </c>
      <c r="Q17" s="33">
        <v>650.19710020100001</v>
      </c>
      <c r="R17" s="33">
        <v>2.4675359512299999</v>
      </c>
      <c r="S17" s="33">
        <v>105.129555818</v>
      </c>
      <c r="T17" s="33">
        <v>0.31366007378999999</v>
      </c>
      <c r="U17" s="33">
        <v>853.371789154</v>
      </c>
      <c r="V17" s="33">
        <v>960.967893925</v>
      </c>
      <c r="W17" s="33">
        <v>2.5339880685799998</v>
      </c>
      <c r="X17" s="33">
        <v>63.441086733200002</v>
      </c>
      <c r="Y17" s="33">
        <v>0</v>
      </c>
      <c r="Z17" s="33">
        <v>15.5231930495</v>
      </c>
      <c r="AA17" s="33">
        <v>960.96883759299999</v>
      </c>
      <c r="AB17" s="33">
        <v>54.773315131300002</v>
      </c>
    </row>
    <row r="18" spans="1:28" x14ac:dyDescent="0.25">
      <c r="A18" s="35">
        <v>21</v>
      </c>
      <c r="B18" t="s">
        <v>17</v>
      </c>
      <c r="C18" s="33">
        <v>14.8643361161</v>
      </c>
      <c r="D18" s="33">
        <v>1.56053951117</v>
      </c>
      <c r="E18" s="33">
        <v>2.8613194225999998</v>
      </c>
      <c r="F18" s="33">
        <v>4.5257247135100001E-2</v>
      </c>
      <c r="G18" s="33">
        <v>0</v>
      </c>
      <c r="H18" s="33">
        <v>0</v>
      </c>
      <c r="I18" s="33">
        <v>148.65440738699999</v>
      </c>
      <c r="J18" s="33">
        <v>4.3430590790899997</v>
      </c>
      <c r="K18" s="33">
        <v>62.745485437100001</v>
      </c>
      <c r="L18" s="33">
        <v>0.42614677999099998</v>
      </c>
      <c r="M18" s="33">
        <v>0</v>
      </c>
      <c r="N18" s="33">
        <v>0.43884698516999998</v>
      </c>
      <c r="O18" s="33">
        <v>0</v>
      </c>
      <c r="P18" s="33">
        <v>13.844796326999999</v>
      </c>
      <c r="Q18" s="33">
        <v>914.56970477300001</v>
      </c>
      <c r="R18" s="33">
        <v>2.8613197166600002</v>
      </c>
      <c r="S18" s="33">
        <v>148.654391159</v>
      </c>
      <c r="T18" s="33">
        <v>0.43884728380999999</v>
      </c>
      <c r="U18" s="33">
        <v>1201.45435673</v>
      </c>
      <c r="V18" s="33">
        <v>1352.97083733</v>
      </c>
      <c r="W18" s="33">
        <v>3.5917575903699999</v>
      </c>
      <c r="X18" s="33">
        <v>90.394474446700002</v>
      </c>
      <c r="Y18" s="33">
        <v>0</v>
      </c>
      <c r="Z18" s="33">
        <v>21.383382317199999</v>
      </c>
      <c r="AA18" s="33">
        <v>1352.9706787499999</v>
      </c>
      <c r="AB18" s="33">
        <v>76.622061401600007</v>
      </c>
    </row>
    <row r="19" spans="1:28" x14ac:dyDescent="0.25">
      <c r="A19" s="35">
        <v>22</v>
      </c>
      <c r="B19" t="s">
        <v>18</v>
      </c>
      <c r="C19" s="33">
        <v>17.4033336235</v>
      </c>
      <c r="D19" s="33">
        <v>1.73601117964</v>
      </c>
      <c r="E19" s="33">
        <v>3.8259526267699999</v>
      </c>
      <c r="F19" s="33">
        <v>5.5416538060900002E-2</v>
      </c>
      <c r="G19" s="33">
        <v>0</v>
      </c>
      <c r="H19" s="33">
        <v>0</v>
      </c>
      <c r="I19" s="33">
        <v>171.79891408700001</v>
      </c>
      <c r="J19" s="33">
        <v>5.0830387451799997</v>
      </c>
      <c r="K19" s="33">
        <v>73.075072586800005</v>
      </c>
      <c r="L19" s="33">
        <v>0.47539793399899999</v>
      </c>
      <c r="M19" s="33">
        <v>0</v>
      </c>
      <c r="N19" s="33">
        <v>0.53339749661000002</v>
      </c>
      <c r="O19" s="33">
        <v>0</v>
      </c>
      <c r="P19" s="33">
        <v>16.437467409700002</v>
      </c>
      <c r="Q19" s="33">
        <v>1069.5160814000001</v>
      </c>
      <c r="R19" s="33">
        <v>3.8259525024599998</v>
      </c>
      <c r="S19" s="33">
        <v>171.798941042</v>
      </c>
      <c r="T19" s="33">
        <v>0.53339767688600004</v>
      </c>
      <c r="U19" s="33">
        <v>1401.15776082</v>
      </c>
      <c r="V19" s="33">
        <v>1576.7827594600001</v>
      </c>
      <c r="W19" s="33">
        <v>3.9741662574799999</v>
      </c>
      <c r="X19" s="33">
        <v>99.935712894600002</v>
      </c>
      <c r="Y19" s="33">
        <v>0</v>
      </c>
      <c r="Z19" s="33">
        <v>25.029846729199999</v>
      </c>
      <c r="AA19" s="33">
        <v>1576.7823449099999</v>
      </c>
      <c r="AB19" s="33">
        <v>92.336222428900001</v>
      </c>
    </row>
    <row r="20" spans="1:28" x14ac:dyDescent="0.25">
      <c r="A20" s="35">
        <v>23</v>
      </c>
      <c r="B20" t="s">
        <v>19</v>
      </c>
      <c r="C20" s="33">
        <v>2.11481726319</v>
      </c>
      <c r="D20" s="33">
        <v>0.27336736105800002</v>
      </c>
      <c r="E20" s="33">
        <v>0.46505574442499997</v>
      </c>
      <c r="F20" s="33">
        <v>6.30776655143E-3</v>
      </c>
      <c r="G20" s="33">
        <v>0</v>
      </c>
      <c r="H20" s="33">
        <v>0</v>
      </c>
      <c r="I20" s="33">
        <v>19.559330776100001</v>
      </c>
      <c r="J20" s="33">
        <v>0.62330864967199995</v>
      </c>
      <c r="K20" s="33">
        <v>8.9275400895200008</v>
      </c>
      <c r="L20" s="33">
        <v>6.78065964814E-2</v>
      </c>
      <c r="M20" s="33">
        <v>0</v>
      </c>
      <c r="N20" s="33">
        <v>6.0727367166600002E-2</v>
      </c>
      <c r="O20" s="33">
        <v>0</v>
      </c>
      <c r="P20" s="33">
        <v>2.1745558099600002</v>
      </c>
      <c r="Q20" s="33">
        <v>144.00871356499999</v>
      </c>
      <c r="R20" s="33">
        <v>0.46505647842499998</v>
      </c>
      <c r="S20" s="33">
        <v>19.5592932116</v>
      </c>
      <c r="T20" s="33">
        <v>6.0727374764200003E-2</v>
      </c>
      <c r="U20" s="33">
        <v>186.11478983699999</v>
      </c>
      <c r="V20" s="33">
        <v>206.13936906800001</v>
      </c>
      <c r="W20" s="33">
        <v>0.63606112831999995</v>
      </c>
      <c r="X20" s="33">
        <v>12.2911736198</v>
      </c>
      <c r="Y20" s="33">
        <v>0</v>
      </c>
      <c r="Z20" s="33">
        <v>3.4195397964200001</v>
      </c>
      <c r="AA20" s="33">
        <v>206.13931878400001</v>
      </c>
      <c r="AB20" s="33">
        <v>12.049273815399999</v>
      </c>
    </row>
    <row r="21" spans="1:28" x14ac:dyDescent="0.25">
      <c r="A21" s="35">
        <v>24</v>
      </c>
      <c r="B21" t="s">
        <v>20</v>
      </c>
      <c r="C21" s="33">
        <v>6.6884326494900002</v>
      </c>
      <c r="D21" s="33">
        <v>0.65787410348800002</v>
      </c>
      <c r="E21" s="33">
        <v>1.4976833242600001</v>
      </c>
      <c r="F21" s="33">
        <v>2.1361215247899999E-2</v>
      </c>
      <c r="G21" s="33">
        <v>0</v>
      </c>
      <c r="H21" s="33">
        <v>0</v>
      </c>
      <c r="I21" s="33">
        <v>66.226111323400005</v>
      </c>
      <c r="J21" s="33">
        <v>1.95266925024</v>
      </c>
      <c r="K21" s="33">
        <v>28.0770451741</v>
      </c>
      <c r="L21" s="33">
        <v>0.181207562559</v>
      </c>
      <c r="M21" s="33">
        <v>0</v>
      </c>
      <c r="N21" s="33">
        <v>0.20561739563799999</v>
      </c>
      <c r="O21" s="33">
        <v>0</v>
      </c>
      <c r="P21" s="33">
        <v>6.2908178016700003</v>
      </c>
      <c r="Q21" s="33">
        <v>408.946028114</v>
      </c>
      <c r="R21" s="33">
        <v>1.49768399735</v>
      </c>
      <c r="S21" s="33">
        <v>66.226032530300003</v>
      </c>
      <c r="T21" s="33">
        <v>0.20561750957399999</v>
      </c>
      <c r="U21" s="33">
        <v>536.12835276199996</v>
      </c>
      <c r="V21" s="33">
        <v>603.85119561099998</v>
      </c>
      <c r="W21" s="33">
        <v>1.50451000563</v>
      </c>
      <c r="X21" s="33">
        <v>38.385248386500002</v>
      </c>
      <c r="Y21" s="33">
        <v>0</v>
      </c>
      <c r="Z21" s="33">
        <v>9.58584454943</v>
      </c>
      <c r="AA21" s="33">
        <v>603.85155657200005</v>
      </c>
      <c r="AB21" s="33">
        <v>35.362972533899999</v>
      </c>
    </row>
    <row r="22" spans="1:28" x14ac:dyDescent="0.25">
      <c r="A22" s="35">
        <v>25</v>
      </c>
      <c r="B22" t="s">
        <v>129</v>
      </c>
      <c r="C22" s="33">
        <v>4.0563892363200003</v>
      </c>
      <c r="D22" s="33">
        <v>0.43409779424700001</v>
      </c>
      <c r="E22" s="33">
        <v>0.92477537738000004</v>
      </c>
      <c r="F22" s="33">
        <v>1.2715254529000001E-2</v>
      </c>
      <c r="G22" s="33">
        <v>0</v>
      </c>
      <c r="H22" s="33">
        <v>0</v>
      </c>
      <c r="I22" s="33">
        <v>39.4260198996</v>
      </c>
      <c r="J22" s="33">
        <v>1.1874176750500001</v>
      </c>
      <c r="K22" s="33">
        <v>17.054901690400001</v>
      </c>
      <c r="L22" s="33">
        <v>0.115545250293</v>
      </c>
      <c r="M22" s="33">
        <v>0</v>
      </c>
      <c r="N22" s="33">
        <v>0.12240902497800001</v>
      </c>
      <c r="O22" s="33">
        <v>0</v>
      </c>
      <c r="P22" s="33">
        <v>3.9148827931199999</v>
      </c>
      <c r="Q22" s="33">
        <v>255.92014530700001</v>
      </c>
      <c r="R22" s="33">
        <v>0.92477305524200004</v>
      </c>
      <c r="S22" s="33">
        <v>39.426039056599997</v>
      </c>
      <c r="T22" s="33">
        <v>0.12240871889299999</v>
      </c>
      <c r="U22" s="33">
        <v>334.06703103500001</v>
      </c>
      <c r="V22" s="33">
        <v>374.41680703200001</v>
      </c>
      <c r="W22" s="33">
        <v>0.99860036539700003</v>
      </c>
      <c r="X22" s="33">
        <v>23.362626677400002</v>
      </c>
      <c r="Y22" s="33">
        <v>0</v>
      </c>
      <c r="Z22" s="33">
        <v>6.0398981698599998</v>
      </c>
      <c r="AA22" s="33">
        <v>374.41714729799997</v>
      </c>
      <c r="AB22" s="33">
        <v>21.913126050199999</v>
      </c>
    </row>
    <row r="23" spans="1:28" x14ac:dyDescent="0.25">
      <c r="A23" s="35">
        <v>26</v>
      </c>
      <c r="B23" t="s">
        <v>22</v>
      </c>
      <c r="C23" s="33">
        <v>42.398213874299998</v>
      </c>
      <c r="D23" s="33">
        <v>3.5955174268499999</v>
      </c>
      <c r="E23" s="33">
        <v>8.8103237003199997</v>
      </c>
      <c r="F23" s="33">
        <v>0.13474178267199999</v>
      </c>
      <c r="G23" s="33">
        <v>0</v>
      </c>
      <c r="H23" s="33">
        <v>0</v>
      </c>
      <c r="I23" s="33">
        <v>442.62583208799998</v>
      </c>
      <c r="J23" s="33">
        <v>12.3100606834</v>
      </c>
      <c r="K23" s="33">
        <v>178.353030671</v>
      </c>
      <c r="L23" s="33">
        <v>1.0788516342900001</v>
      </c>
      <c r="M23" s="33">
        <v>0</v>
      </c>
      <c r="N23" s="33">
        <v>1.30668848982</v>
      </c>
      <c r="O23" s="33">
        <v>0</v>
      </c>
      <c r="P23" s="33">
        <v>37.010031434299997</v>
      </c>
      <c r="Q23" s="33">
        <v>2414.1867794200002</v>
      </c>
      <c r="R23" s="33">
        <v>8.8103246229599996</v>
      </c>
      <c r="S23" s="33">
        <v>442.62553918999998</v>
      </c>
      <c r="T23" s="33">
        <v>1.3066880132600001</v>
      </c>
      <c r="U23" s="33">
        <v>3207.7853299399999</v>
      </c>
      <c r="V23" s="33">
        <v>3659.2253916700001</v>
      </c>
      <c r="W23" s="33">
        <v>8.1462848318700001</v>
      </c>
      <c r="X23" s="33">
        <v>256.42453424500002</v>
      </c>
      <c r="Y23" s="33">
        <v>0</v>
      </c>
      <c r="Z23" s="33">
        <v>56.337068067899999</v>
      </c>
      <c r="AA23" s="33">
        <v>3659.2230005500001</v>
      </c>
      <c r="AB23" s="33">
        <v>206.780625448</v>
      </c>
    </row>
    <row r="24" spans="1:28" x14ac:dyDescent="0.25">
      <c r="A24" s="35">
        <v>27</v>
      </c>
      <c r="B24" t="s">
        <v>23</v>
      </c>
      <c r="C24" s="33">
        <v>22.203669083699999</v>
      </c>
      <c r="D24" s="33">
        <v>2.0929778105699999</v>
      </c>
      <c r="E24" s="33">
        <v>5.2388303659000002</v>
      </c>
      <c r="F24" s="33">
        <v>6.7378527036199995E-2</v>
      </c>
      <c r="G24" s="33">
        <v>0</v>
      </c>
      <c r="H24" s="33">
        <v>0</v>
      </c>
      <c r="I24" s="33">
        <v>231.652964927</v>
      </c>
      <c r="J24" s="33">
        <v>6.4594869299599997</v>
      </c>
      <c r="K24" s="33">
        <v>93.871137443799995</v>
      </c>
      <c r="L24" s="33">
        <v>0.60737801702600003</v>
      </c>
      <c r="M24" s="33">
        <v>0</v>
      </c>
      <c r="N24" s="33">
        <v>0.65787777108000001</v>
      </c>
      <c r="O24" s="33">
        <v>0</v>
      </c>
      <c r="P24" s="33">
        <v>19.506831504899999</v>
      </c>
      <c r="Q24" s="33">
        <v>1293.1111090500001</v>
      </c>
      <c r="R24" s="33">
        <v>5.2388324240099999</v>
      </c>
      <c r="S24" s="33">
        <v>231.65275813599999</v>
      </c>
      <c r="T24" s="33">
        <v>0.65787765280499999</v>
      </c>
      <c r="U24" s="33">
        <v>1716.1711745</v>
      </c>
      <c r="V24" s="33">
        <v>1953.06312953</v>
      </c>
      <c r="W24" s="33">
        <v>4.7888556436599998</v>
      </c>
      <c r="X24" s="33">
        <v>140.28976325299999</v>
      </c>
      <c r="Y24" s="33">
        <v>0</v>
      </c>
      <c r="Z24" s="33">
        <v>31.1514632791</v>
      </c>
      <c r="AA24" s="33">
        <v>1953.0644689799999</v>
      </c>
      <c r="AB24" s="33">
        <v>107.36285154799999</v>
      </c>
    </row>
    <row r="25" spans="1:28" x14ac:dyDescent="0.25">
      <c r="A25" s="35">
        <v>28</v>
      </c>
      <c r="B25" t="s">
        <v>24</v>
      </c>
      <c r="C25" s="33">
        <v>14.921833722200001</v>
      </c>
      <c r="D25" s="33">
        <v>1.5020958770699999</v>
      </c>
      <c r="E25" s="33">
        <v>3.2006182664299998</v>
      </c>
      <c r="F25" s="33">
        <v>4.7421810760000002E-2</v>
      </c>
      <c r="G25" s="33">
        <v>0</v>
      </c>
      <c r="H25" s="33">
        <v>0</v>
      </c>
      <c r="I25" s="33">
        <v>147.00326923099999</v>
      </c>
      <c r="J25" s="33">
        <v>4.3594883427799997</v>
      </c>
      <c r="K25" s="33">
        <v>62.665868313499999</v>
      </c>
      <c r="L25" s="33">
        <v>0.40980229653700001</v>
      </c>
      <c r="M25" s="33">
        <v>0</v>
      </c>
      <c r="N25" s="33">
        <v>0.45641261309999998</v>
      </c>
      <c r="O25" s="33">
        <v>0</v>
      </c>
      <c r="P25" s="33">
        <v>14.132333731099999</v>
      </c>
      <c r="Q25" s="33">
        <v>920.06782740000006</v>
      </c>
      <c r="R25" s="33">
        <v>3.2006191234700001</v>
      </c>
      <c r="S25" s="33">
        <v>147.00314242600001</v>
      </c>
      <c r="T25" s="33">
        <v>0.45641277662599999</v>
      </c>
      <c r="U25" s="33">
        <v>1204.82910259</v>
      </c>
      <c r="V25" s="33">
        <v>1355.0326225900001</v>
      </c>
      <c r="W25" s="33">
        <v>3.4409126356500002</v>
      </c>
      <c r="X25" s="33">
        <v>85.718247462199997</v>
      </c>
      <c r="Y25" s="33">
        <v>0</v>
      </c>
      <c r="Z25" s="33">
        <v>21.476863091799999</v>
      </c>
      <c r="AA25" s="33">
        <v>1355.0321120900001</v>
      </c>
      <c r="AB25" s="33">
        <v>79.351062121200002</v>
      </c>
    </row>
    <row r="26" spans="1:28" x14ac:dyDescent="0.25">
      <c r="A26" s="35">
        <v>29</v>
      </c>
      <c r="B26" t="s">
        <v>25</v>
      </c>
      <c r="C26" s="33">
        <v>18.420086743799999</v>
      </c>
      <c r="D26" s="33">
        <v>2.6285087771</v>
      </c>
      <c r="E26" s="33">
        <v>3.9198171139800002</v>
      </c>
      <c r="F26" s="33">
        <v>5.1829419254600002E-2</v>
      </c>
      <c r="G26" s="33">
        <v>0</v>
      </c>
      <c r="H26" s="33">
        <v>0</v>
      </c>
      <c r="I26" s="33">
        <v>168.39982218399999</v>
      </c>
      <c r="J26" s="33">
        <v>5.4463486749000003</v>
      </c>
      <c r="K26" s="33">
        <v>78.198312835400003</v>
      </c>
      <c r="L26" s="33">
        <v>0.63738839021500004</v>
      </c>
      <c r="M26" s="33">
        <v>0</v>
      </c>
      <c r="N26" s="33">
        <v>0.502095869167</v>
      </c>
      <c r="O26" s="33">
        <v>0</v>
      </c>
      <c r="P26" s="33">
        <v>19.260242696399999</v>
      </c>
      <c r="Q26" s="33">
        <v>1294.93034345</v>
      </c>
      <c r="R26" s="33">
        <v>3.9198189983999998</v>
      </c>
      <c r="S26" s="33">
        <v>168.39986387900001</v>
      </c>
      <c r="T26" s="33">
        <v>0.50209582596799995</v>
      </c>
      <c r="U26" s="33">
        <v>1670.0587521099999</v>
      </c>
      <c r="V26" s="33">
        <v>1842.3780248999999</v>
      </c>
      <c r="W26" s="33">
        <v>6.1532893132100002</v>
      </c>
      <c r="X26" s="33">
        <v>112.110285199</v>
      </c>
      <c r="Y26" s="33">
        <v>0</v>
      </c>
      <c r="Z26" s="33">
        <v>31.0564555652</v>
      </c>
      <c r="AA26" s="33">
        <v>1842.37862924</v>
      </c>
      <c r="AB26" s="33">
        <v>105.219007801</v>
      </c>
    </row>
    <row r="27" spans="1:28" x14ac:dyDescent="0.25">
      <c r="A27" s="35">
        <v>30</v>
      </c>
      <c r="B27" t="s">
        <v>26</v>
      </c>
      <c r="C27" s="33">
        <v>3.7088098495500001</v>
      </c>
      <c r="D27" s="33">
        <v>0.41369096310300002</v>
      </c>
      <c r="E27" s="33">
        <v>0.76477537304499998</v>
      </c>
      <c r="F27" s="33">
        <v>1.1450705503500001E-2</v>
      </c>
      <c r="G27" s="33">
        <v>0</v>
      </c>
      <c r="H27" s="33">
        <v>0</v>
      </c>
      <c r="I27" s="33">
        <v>35.815112795300003</v>
      </c>
      <c r="J27" s="33">
        <v>1.0869738040800001</v>
      </c>
      <c r="K27" s="33">
        <v>15.616966939799999</v>
      </c>
      <c r="L27" s="33">
        <v>0.108641607057</v>
      </c>
      <c r="M27" s="33">
        <v>0</v>
      </c>
      <c r="N27" s="33">
        <v>0.110332003816</v>
      </c>
      <c r="O27" s="33">
        <v>0</v>
      </c>
      <c r="P27" s="33">
        <v>3.6108330086099998</v>
      </c>
      <c r="Q27" s="33">
        <v>237.11511664899999</v>
      </c>
      <c r="R27" s="33">
        <v>0.76477616011100003</v>
      </c>
      <c r="S27" s="33">
        <v>35.815121173400001</v>
      </c>
      <c r="T27" s="33">
        <v>0.110332071928</v>
      </c>
      <c r="U27" s="33">
        <v>309.11669300599999</v>
      </c>
      <c r="V27" s="33">
        <v>345.69665986699999</v>
      </c>
      <c r="W27" s="33">
        <v>0.95448216188400004</v>
      </c>
      <c r="X27" s="33">
        <v>21.590200148699999</v>
      </c>
      <c r="Y27" s="33">
        <v>0</v>
      </c>
      <c r="Z27" s="33">
        <v>5.5517386541400002</v>
      </c>
      <c r="AA27" s="33">
        <v>345.69664072199998</v>
      </c>
      <c r="AB27" s="33">
        <v>20.130303591699999</v>
      </c>
    </row>
    <row r="28" spans="1:28" x14ac:dyDescent="0.25">
      <c r="A28" s="35">
        <v>31</v>
      </c>
      <c r="B28" t="s">
        <v>27</v>
      </c>
      <c r="C28" s="33">
        <v>6.4013794440899998</v>
      </c>
      <c r="D28" s="33">
        <v>0.72093364411600003</v>
      </c>
      <c r="E28" s="33">
        <v>1.4306097503199999</v>
      </c>
      <c r="F28" s="33">
        <v>1.9300341266099998E-2</v>
      </c>
      <c r="G28" s="33">
        <v>0</v>
      </c>
      <c r="H28" s="33">
        <v>0</v>
      </c>
      <c r="I28" s="33">
        <v>62.656198638100001</v>
      </c>
      <c r="J28" s="33">
        <v>1.8752681193</v>
      </c>
      <c r="K28" s="33">
        <v>27.033449141399998</v>
      </c>
      <c r="L28" s="33">
        <v>0.19067407479500001</v>
      </c>
      <c r="M28" s="33">
        <v>0</v>
      </c>
      <c r="N28" s="33">
        <v>0.18693869596099999</v>
      </c>
      <c r="O28" s="33">
        <v>0</v>
      </c>
      <c r="P28" s="33">
        <v>6.1398060615899999</v>
      </c>
      <c r="Q28" s="33">
        <v>406.42140987599998</v>
      </c>
      <c r="R28" s="33">
        <v>1.43060948014</v>
      </c>
      <c r="S28" s="33">
        <v>62.656197325699999</v>
      </c>
      <c r="T28" s="33">
        <v>0.186938294028</v>
      </c>
      <c r="U28" s="33">
        <v>531.22867262700004</v>
      </c>
      <c r="V28" s="33">
        <v>595.31549670599998</v>
      </c>
      <c r="W28" s="33">
        <v>1.6661295787799999</v>
      </c>
      <c r="X28" s="33">
        <v>38.590696070900002</v>
      </c>
      <c r="Y28" s="33">
        <v>0</v>
      </c>
      <c r="Z28" s="33">
        <v>9.6819483567199995</v>
      </c>
      <c r="AA28" s="33">
        <v>595.31546550200005</v>
      </c>
      <c r="AB28" s="33">
        <v>33.952548872800001</v>
      </c>
    </row>
    <row r="29" spans="1:28" x14ac:dyDescent="0.25">
      <c r="A29" s="35">
        <v>32</v>
      </c>
      <c r="B29" t="s">
        <v>28</v>
      </c>
      <c r="C29" s="33">
        <v>3.52929215771</v>
      </c>
      <c r="D29" s="33">
        <v>0.41458294193700002</v>
      </c>
      <c r="E29" s="33">
        <v>0.81612134411600001</v>
      </c>
      <c r="F29" s="33">
        <v>1.0770929172099999E-2</v>
      </c>
      <c r="G29" s="33">
        <v>0</v>
      </c>
      <c r="H29" s="33">
        <v>0</v>
      </c>
      <c r="I29" s="33">
        <v>33.614707733800003</v>
      </c>
      <c r="J29" s="33">
        <v>1.03630839472</v>
      </c>
      <c r="K29" s="33">
        <v>14.873956232099999</v>
      </c>
      <c r="L29" s="33">
        <v>0.10666149096499999</v>
      </c>
      <c r="M29" s="33">
        <v>0</v>
      </c>
      <c r="N29" s="33">
        <v>0.103791137894</v>
      </c>
      <c r="O29" s="33">
        <v>0</v>
      </c>
      <c r="P29" s="33">
        <v>3.5000842957499998</v>
      </c>
      <c r="Q29" s="33">
        <v>230.54141919099999</v>
      </c>
      <c r="R29" s="33">
        <v>0.81612562035400005</v>
      </c>
      <c r="S29" s="33">
        <v>33.614637699500001</v>
      </c>
      <c r="T29" s="33">
        <v>0.10379107876300001</v>
      </c>
      <c r="U29" s="33">
        <v>299.63620427199999</v>
      </c>
      <c r="V29" s="33">
        <v>334.06714311500002</v>
      </c>
      <c r="W29" s="33">
        <v>0.95952788811900003</v>
      </c>
      <c r="X29" s="33">
        <v>20.539901867000001</v>
      </c>
      <c r="Y29" s="33">
        <v>0</v>
      </c>
      <c r="Z29" s="33">
        <v>5.4846449654200002</v>
      </c>
      <c r="AA29" s="33">
        <v>334.06630466600001</v>
      </c>
      <c r="AB29" s="33">
        <v>19.4705344648</v>
      </c>
    </row>
    <row r="30" spans="1:28" x14ac:dyDescent="0.25">
      <c r="A30" s="35">
        <v>33</v>
      </c>
      <c r="B30" t="s">
        <v>29</v>
      </c>
      <c r="C30" s="33">
        <v>2.0049548584400001</v>
      </c>
      <c r="D30" s="33">
        <v>0.19424222572300001</v>
      </c>
      <c r="E30" s="33">
        <v>0.44935688595099998</v>
      </c>
      <c r="F30" s="33">
        <v>6.4235822406499997E-3</v>
      </c>
      <c r="G30" s="33">
        <v>0</v>
      </c>
      <c r="H30" s="33">
        <v>0</v>
      </c>
      <c r="I30" s="33">
        <v>19.914882614700002</v>
      </c>
      <c r="J30" s="33">
        <v>0.58507343270300005</v>
      </c>
      <c r="K30" s="33">
        <v>8.4142376451099992</v>
      </c>
      <c r="L30" s="33">
        <v>5.3842724553000001E-2</v>
      </c>
      <c r="M30" s="33">
        <v>0</v>
      </c>
      <c r="N30" s="33">
        <v>6.1831299430900002E-2</v>
      </c>
      <c r="O30" s="33">
        <v>0</v>
      </c>
      <c r="P30" s="33">
        <v>1.8773495596000001</v>
      </c>
      <c r="Q30" s="33">
        <v>121.92007873199999</v>
      </c>
      <c r="R30" s="33">
        <v>0.44935635478800001</v>
      </c>
      <c r="S30" s="33">
        <v>19.914912924300001</v>
      </c>
      <c r="T30" s="33">
        <v>6.1831108950599997E-2</v>
      </c>
      <c r="U30" s="33">
        <v>159.958788879</v>
      </c>
      <c r="V30" s="33">
        <v>180.32309857199999</v>
      </c>
      <c r="W30" s="33">
        <v>0.44372354662800001</v>
      </c>
      <c r="X30" s="33">
        <v>11.499541586599999</v>
      </c>
      <c r="Y30" s="33">
        <v>0</v>
      </c>
      <c r="Z30" s="33">
        <v>2.8558811818300001</v>
      </c>
      <c r="AA30" s="33">
        <v>180.32332598900001</v>
      </c>
      <c r="AB30" s="33">
        <v>10.561187972600001</v>
      </c>
    </row>
    <row r="31" spans="1:28" x14ac:dyDescent="0.25">
      <c r="A31" s="35">
        <v>34</v>
      </c>
      <c r="B31" t="s">
        <v>30</v>
      </c>
      <c r="C31" s="33">
        <v>6.0325606542200001</v>
      </c>
      <c r="D31" s="33">
        <v>0.59650470532099997</v>
      </c>
      <c r="E31" s="33">
        <v>1.3965653649900001</v>
      </c>
      <c r="F31" s="33">
        <v>1.9245063330399999E-2</v>
      </c>
      <c r="G31" s="33">
        <v>0</v>
      </c>
      <c r="H31" s="33">
        <v>0</v>
      </c>
      <c r="I31" s="33">
        <v>59.672381335499999</v>
      </c>
      <c r="J31" s="33">
        <v>1.7614726895799999</v>
      </c>
      <c r="K31" s="33">
        <v>25.3261880399</v>
      </c>
      <c r="L31" s="33">
        <v>0.163943531063</v>
      </c>
      <c r="M31" s="33">
        <v>0</v>
      </c>
      <c r="N31" s="33">
        <v>0.18526950164700001</v>
      </c>
      <c r="O31" s="33">
        <v>0</v>
      </c>
      <c r="P31" s="33">
        <v>5.6828536593100001</v>
      </c>
      <c r="Q31" s="33">
        <v>369.559173956</v>
      </c>
      <c r="R31" s="33">
        <v>1.39656350498</v>
      </c>
      <c r="S31" s="33">
        <v>59.672394325100001</v>
      </c>
      <c r="T31" s="33">
        <v>0.18526936573200001</v>
      </c>
      <c r="U31" s="33">
        <v>484.35287235099997</v>
      </c>
      <c r="V31" s="33">
        <v>545.42151037999997</v>
      </c>
      <c r="W31" s="33">
        <v>1.3646860088899999</v>
      </c>
      <c r="X31" s="33">
        <v>34.628584038600003</v>
      </c>
      <c r="Y31" s="33">
        <v>0</v>
      </c>
      <c r="Z31" s="33">
        <v>8.7029938257800001</v>
      </c>
      <c r="AA31" s="33">
        <v>545.42162420800003</v>
      </c>
      <c r="AB31" s="33">
        <v>31.9369770757</v>
      </c>
    </row>
    <row r="32" spans="1:28" x14ac:dyDescent="0.25">
      <c r="A32" s="35">
        <v>35</v>
      </c>
      <c r="B32" t="s">
        <v>31</v>
      </c>
      <c r="C32" s="33">
        <v>8.9940811423600007</v>
      </c>
      <c r="D32" s="33">
        <v>1.0383754676200001</v>
      </c>
      <c r="E32" s="33">
        <v>1.9892714137500001</v>
      </c>
      <c r="F32" s="33">
        <v>2.69481449335E-2</v>
      </c>
      <c r="G32" s="33">
        <v>0</v>
      </c>
      <c r="H32" s="33">
        <v>0</v>
      </c>
      <c r="I32" s="33">
        <v>87.482585147999998</v>
      </c>
      <c r="J32" s="33">
        <v>2.6371048887300002</v>
      </c>
      <c r="K32" s="33">
        <v>38.001212377100003</v>
      </c>
      <c r="L32" s="33">
        <v>0.27197152605800001</v>
      </c>
      <c r="M32" s="33">
        <v>0</v>
      </c>
      <c r="N32" s="33">
        <v>0.26100966250699997</v>
      </c>
      <c r="O32" s="33">
        <v>0</v>
      </c>
      <c r="P32" s="33">
        <v>8.7000086943399992</v>
      </c>
      <c r="Q32" s="33">
        <v>576.800844461</v>
      </c>
      <c r="R32" s="33">
        <v>1.98927368913</v>
      </c>
      <c r="S32" s="33">
        <v>87.482316378999997</v>
      </c>
      <c r="T32" s="33">
        <v>0.26101007617100003</v>
      </c>
      <c r="U32" s="33">
        <v>752.895813879</v>
      </c>
      <c r="V32" s="33">
        <v>842.36686117800002</v>
      </c>
      <c r="W32" s="33">
        <v>2.4033679727199999</v>
      </c>
      <c r="X32" s="33">
        <v>54.266446607500001</v>
      </c>
      <c r="Y32" s="33">
        <v>0</v>
      </c>
      <c r="Z32" s="33">
        <v>13.740492372</v>
      </c>
      <c r="AA32" s="33">
        <v>842.36700846799999</v>
      </c>
      <c r="AB32" s="33">
        <v>48.051708210500003</v>
      </c>
    </row>
    <row r="33" spans="1:28" x14ac:dyDescent="0.25">
      <c r="A33" s="35">
        <v>36</v>
      </c>
      <c r="B33" t="s">
        <v>32</v>
      </c>
      <c r="C33" s="33">
        <v>26.4941044097</v>
      </c>
      <c r="D33" s="33">
        <v>2.4528858909500002</v>
      </c>
      <c r="E33" s="33">
        <v>6.1164584609499997</v>
      </c>
      <c r="F33" s="33">
        <v>8.5661360021299995E-2</v>
      </c>
      <c r="G33" s="33">
        <v>0</v>
      </c>
      <c r="H33" s="33">
        <v>0</v>
      </c>
      <c r="I33" s="33">
        <v>265.59199507800002</v>
      </c>
      <c r="J33" s="33">
        <v>7.7210759980899999</v>
      </c>
      <c r="K33" s="33">
        <v>111.101551083</v>
      </c>
      <c r="L33" s="33">
        <v>0.69317822590099998</v>
      </c>
      <c r="M33" s="33">
        <v>0</v>
      </c>
      <c r="N33" s="33">
        <v>0.824604311752</v>
      </c>
      <c r="O33" s="33">
        <v>0</v>
      </c>
      <c r="P33" s="33">
        <v>24.4846933838</v>
      </c>
      <c r="Q33" s="33">
        <v>1585.4947167800001</v>
      </c>
      <c r="R33" s="33">
        <v>6.1164684549599997</v>
      </c>
      <c r="S33" s="33">
        <v>265.59222985999997</v>
      </c>
      <c r="T33" s="33">
        <v>0.82460433024500002</v>
      </c>
      <c r="U33" s="33">
        <v>2084.8273203899998</v>
      </c>
      <c r="V33" s="33">
        <v>2356.5341130500001</v>
      </c>
      <c r="W33" s="33">
        <v>5.5840639039799997</v>
      </c>
      <c r="X33" s="33">
        <v>151.689993327</v>
      </c>
      <c r="Y33" s="33">
        <v>0</v>
      </c>
      <c r="Z33" s="33">
        <v>37.197749162100003</v>
      </c>
      <c r="AA33" s="33">
        <v>2356.5359373699998</v>
      </c>
      <c r="AB33" s="33">
        <v>138.04649243899999</v>
      </c>
    </row>
    <row r="34" spans="1:28" x14ac:dyDescent="0.25">
      <c r="A34" s="35">
        <v>37</v>
      </c>
      <c r="B34" t="s">
        <v>33</v>
      </c>
      <c r="C34" s="33">
        <v>59.718097638000003</v>
      </c>
      <c r="D34" s="33">
        <v>4.9126743725999997</v>
      </c>
      <c r="E34" s="33">
        <v>13.5789238374</v>
      </c>
      <c r="F34" s="33">
        <v>0.19729105174600001</v>
      </c>
      <c r="G34" s="33">
        <v>0</v>
      </c>
      <c r="H34" s="33">
        <v>0</v>
      </c>
      <c r="I34" s="33">
        <v>611.62329490499997</v>
      </c>
      <c r="J34" s="33">
        <v>17.347850688899999</v>
      </c>
      <c r="K34" s="33">
        <v>249.95447677600001</v>
      </c>
      <c r="L34" s="33">
        <v>1.4633389561200001</v>
      </c>
      <c r="M34" s="33">
        <v>0</v>
      </c>
      <c r="N34" s="33">
        <v>1.89895481593</v>
      </c>
      <c r="O34" s="33">
        <v>0</v>
      </c>
      <c r="P34" s="33">
        <v>53.440306833199998</v>
      </c>
      <c r="Q34" s="33">
        <v>3435.0458764999998</v>
      </c>
      <c r="R34" s="33">
        <v>13.5789131109</v>
      </c>
      <c r="S34" s="33">
        <v>611.623184917</v>
      </c>
      <c r="T34" s="33">
        <v>1.8989536309999999</v>
      </c>
      <c r="U34" s="33">
        <v>4542.7577045400003</v>
      </c>
      <c r="V34" s="33">
        <v>5167.9621700799999</v>
      </c>
      <c r="W34" s="33">
        <v>11.0747603036</v>
      </c>
      <c r="X34" s="33">
        <v>340.45827722899998</v>
      </c>
      <c r="Y34" s="33">
        <v>0</v>
      </c>
      <c r="Z34" s="33">
        <v>79.940754776999995</v>
      </c>
      <c r="AA34" s="33">
        <v>5167.95912469</v>
      </c>
      <c r="AB34" s="33">
        <v>302.97660445700001</v>
      </c>
    </row>
    <row r="35" spans="1:28" x14ac:dyDescent="0.25">
      <c r="A35" s="35">
        <v>38</v>
      </c>
      <c r="B35" t="s">
        <v>34</v>
      </c>
      <c r="C35" s="33">
        <v>3.1394301843800001</v>
      </c>
      <c r="D35" s="33">
        <v>0.35658672581900003</v>
      </c>
      <c r="E35" s="33">
        <v>0.70794325235099997</v>
      </c>
      <c r="F35" s="33">
        <v>9.1365381285399994E-3</v>
      </c>
      <c r="G35" s="33">
        <v>0</v>
      </c>
      <c r="H35" s="33">
        <v>0</v>
      </c>
      <c r="I35" s="33">
        <v>31.411774509899999</v>
      </c>
      <c r="J35" s="33">
        <v>0.91887675604999997</v>
      </c>
      <c r="K35" s="33">
        <v>13.314691309500001</v>
      </c>
      <c r="L35" s="33">
        <v>9.5515091271499999E-2</v>
      </c>
      <c r="M35" s="33">
        <v>0</v>
      </c>
      <c r="N35" s="33">
        <v>8.9207187313700004E-2</v>
      </c>
      <c r="O35" s="33">
        <v>0</v>
      </c>
      <c r="P35" s="33">
        <v>2.9367253260999999</v>
      </c>
      <c r="Q35" s="33">
        <v>196.73382289599999</v>
      </c>
      <c r="R35" s="33">
        <v>0.70794273021800003</v>
      </c>
      <c r="S35" s="33">
        <v>31.4117573447</v>
      </c>
      <c r="T35" s="33">
        <v>8.92071438291E-2</v>
      </c>
      <c r="U35" s="33">
        <v>258.292032726</v>
      </c>
      <c r="V35" s="33">
        <v>290.41140529699999</v>
      </c>
      <c r="W35" s="33">
        <v>0.82582847213199995</v>
      </c>
      <c r="X35" s="33">
        <v>19.9032194738</v>
      </c>
      <c r="Y35" s="33">
        <v>0</v>
      </c>
      <c r="Z35" s="33">
        <v>4.7464671254499997</v>
      </c>
      <c r="AA35" s="33">
        <v>290.411564177</v>
      </c>
      <c r="AB35" s="33">
        <v>16.036858517300001</v>
      </c>
    </row>
    <row r="36" spans="1:28" x14ac:dyDescent="0.25">
      <c r="A36" s="35">
        <v>39</v>
      </c>
      <c r="B36" t="s">
        <v>35</v>
      </c>
      <c r="C36" s="33">
        <v>42.484623948699998</v>
      </c>
      <c r="D36" s="33">
        <v>4.1702081994200002</v>
      </c>
      <c r="E36" s="33">
        <v>8.2995903911699997</v>
      </c>
      <c r="F36" s="33">
        <v>0.13126848198900001</v>
      </c>
      <c r="G36" s="33">
        <v>0</v>
      </c>
      <c r="H36" s="33">
        <v>0</v>
      </c>
      <c r="I36" s="33">
        <v>431.17158477700002</v>
      </c>
      <c r="J36" s="33">
        <v>12.386762448800001</v>
      </c>
      <c r="K36" s="33">
        <v>179.12679347700001</v>
      </c>
      <c r="L36" s="33">
        <v>1.1716676798600001</v>
      </c>
      <c r="M36" s="33">
        <v>0</v>
      </c>
      <c r="N36" s="33">
        <v>1.27287400212</v>
      </c>
      <c r="O36" s="33">
        <v>0</v>
      </c>
      <c r="P36" s="33">
        <v>38.7299076368</v>
      </c>
      <c r="Q36" s="33">
        <v>2548.0426821900001</v>
      </c>
      <c r="R36" s="33">
        <v>8.2995896528999999</v>
      </c>
      <c r="S36" s="33">
        <v>431.17180343299998</v>
      </c>
      <c r="T36" s="33">
        <v>1.2728737049700001</v>
      </c>
      <c r="U36" s="33">
        <v>3359.6457588500002</v>
      </c>
      <c r="V36" s="33">
        <v>3799.1216893300002</v>
      </c>
      <c r="W36" s="33">
        <v>9.5544061723699993</v>
      </c>
      <c r="X36" s="33">
        <v>257.88316460200002</v>
      </c>
      <c r="Y36" s="33">
        <v>0</v>
      </c>
      <c r="Z36" s="33">
        <v>59.456829816599999</v>
      </c>
      <c r="AA36" s="33">
        <v>3799.1221838000001</v>
      </c>
      <c r="AB36" s="33">
        <v>215.00749564700001</v>
      </c>
    </row>
    <row r="37" spans="1:28" x14ac:dyDescent="0.25">
      <c r="A37" s="35">
        <v>40</v>
      </c>
      <c r="B37" t="s">
        <v>36</v>
      </c>
      <c r="C37" s="33">
        <v>18.399352348400001</v>
      </c>
      <c r="D37" s="33">
        <v>1.89213759087</v>
      </c>
      <c r="E37" s="33">
        <v>4.1978435041999997</v>
      </c>
      <c r="F37" s="33">
        <v>5.66720444265E-2</v>
      </c>
      <c r="G37" s="33">
        <v>0</v>
      </c>
      <c r="H37" s="33">
        <v>0</v>
      </c>
      <c r="I37" s="33">
        <v>183.97849337599999</v>
      </c>
      <c r="J37" s="33">
        <v>5.3736949266099998</v>
      </c>
      <c r="K37" s="33">
        <v>77.570059788500004</v>
      </c>
      <c r="L37" s="33">
        <v>0.51925671680999996</v>
      </c>
      <c r="M37" s="33">
        <v>0</v>
      </c>
      <c r="N37" s="33">
        <v>0.54891135348099995</v>
      </c>
      <c r="O37" s="33">
        <v>0</v>
      </c>
      <c r="P37" s="33">
        <v>17.1279497148</v>
      </c>
      <c r="Q37" s="33">
        <v>1127.3312819099999</v>
      </c>
      <c r="R37" s="33">
        <v>4.1978437442000001</v>
      </c>
      <c r="S37" s="33">
        <v>183.97817511400001</v>
      </c>
      <c r="T37" s="33">
        <v>0.54891174943999999</v>
      </c>
      <c r="U37" s="33">
        <v>1480.86727378</v>
      </c>
      <c r="V37" s="33">
        <v>1669.0431761100001</v>
      </c>
      <c r="W37" s="33">
        <v>4.34735222724</v>
      </c>
      <c r="X37" s="33">
        <v>110.59748377</v>
      </c>
      <c r="Y37" s="33">
        <v>0</v>
      </c>
      <c r="Z37" s="33">
        <v>26.807585819300002</v>
      </c>
      <c r="AA37" s="33">
        <v>1669.0437157599999</v>
      </c>
      <c r="AB37" s="33">
        <v>95.129940035399997</v>
      </c>
    </row>
    <row r="38" spans="1:28" x14ac:dyDescent="0.25">
      <c r="A38" s="35">
        <v>41</v>
      </c>
      <c r="B38" t="s">
        <v>37</v>
      </c>
      <c r="C38" s="33">
        <v>8.4883847309</v>
      </c>
      <c r="D38" s="33">
        <v>0.86546888509499997</v>
      </c>
      <c r="E38" s="33">
        <v>1.7814418024200001</v>
      </c>
      <c r="F38" s="33">
        <v>2.6760136305100001E-2</v>
      </c>
      <c r="G38" s="33">
        <v>0</v>
      </c>
      <c r="H38" s="33">
        <v>0</v>
      </c>
      <c r="I38" s="33">
        <v>83.698520065300002</v>
      </c>
      <c r="J38" s="33">
        <v>2.48042046096</v>
      </c>
      <c r="K38" s="33">
        <v>35.681153060200003</v>
      </c>
      <c r="L38" s="33">
        <v>0.23558047533699999</v>
      </c>
      <c r="M38" s="33">
        <v>0</v>
      </c>
      <c r="N38" s="33">
        <v>0.257841637713</v>
      </c>
      <c r="O38" s="33">
        <v>0</v>
      </c>
      <c r="P38" s="33">
        <v>8.0325111420099997</v>
      </c>
      <c r="Q38" s="33">
        <v>524.35697628699995</v>
      </c>
      <c r="R38" s="33">
        <v>1.78144209424</v>
      </c>
      <c r="S38" s="33">
        <v>83.698444458300003</v>
      </c>
      <c r="T38" s="33">
        <v>0.257841647171</v>
      </c>
      <c r="U38" s="33">
        <v>686.79217642100002</v>
      </c>
      <c r="V38" s="33">
        <v>772.27071333100002</v>
      </c>
      <c r="W38" s="33">
        <v>1.98494931835</v>
      </c>
      <c r="X38" s="33">
        <v>49.230992036400004</v>
      </c>
      <c r="Y38" s="33">
        <v>0</v>
      </c>
      <c r="Z38" s="33">
        <v>12.239465796799999</v>
      </c>
      <c r="AA38" s="33">
        <v>772.27139304599996</v>
      </c>
      <c r="AB38" s="33">
        <v>44.985963719499999</v>
      </c>
    </row>
    <row r="39" spans="1:28" x14ac:dyDescent="0.25">
      <c r="A39" s="35">
        <v>42</v>
      </c>
      <c r="B39" t="s">
        <v>130</v>
      </c>
      <c r="C39" s="33">
        <v>28.280176470699999</v>
      </c>
      <c r="D39" s="33">
        <v>2.9986265631400002</v>
      </c>
      <c r="E39" s="33">
        <v>6.0348605595100002</v>
      </c>
      <c r="F39" s="33">
        <v>8.8296943322699994E-2</v>
      </c>
      <c r="G39" s="33">
        <v>0</v>
      </c>
      <c r="H39" s="33">
        <v>0</v>
      </c>
      <c r="I39" s="33">
        <v>274.39163481899999</v>
      </c>
      <c r="J39" s="33">
        <v>8.2739853595500001</v>
      </c>
      <c r="K39" s="33">
        <v>118.976828458</v>
      </c>
      <c r="L39" s="33">
        <v>0.80374377334799996</v>
      </c>
      <c r="M39" s="33">
        <v>0</v>
      </c>
      <c r="N39" s="33">
        <v>0.85011852145</v>
      </c>
      <c r="O39" s="33">
        <v>0</v>
      </c>
      <c r="P39" s="33">
        <v>27.0691822569</v>
      </c>
      <c r="Q39" s="33">
        <v>1772.1598365</v>
      </c>
      <c r="R39" s="33">
        <v>6.0348601368199999</v>
      </c>
      <c r="S39" s="33">
        <v>274.39141596399998</v>
      </c>
      <c r="T39" s="33">
        <v>0.85011817154199998</v>
      </c>
      <c r="U39" s="33">
        <v>2316.7007935500001</v>
      </c>
      <c r="V39" s="33">
        <v>2597.1276646400001</v>
      </c>
      <c r="W39" s="33">
        <v>6.8960769486500002</v>
      </c>
      <c r="X39" s="33">
        <v>164.51444725799999</v>
      </c>
      <c r="Y39" s="33">
        <v>0</v>
      </c>
      <c r="Z39" s="33">
        <v>41.552172720999998</v>
      </c>
      <c r="AA39" s="33">
        <v>2597.1261127100001</v>
      </c>
      <c r="AB39" s="33">
        <v>151.255831234</v>
      </c>
    </row>
    <row r="40" spans="1:28" x14ac:dyDescent="0.25">
      <c r="A40" s="35">
        <v>44</v>
      </c>
      <c r="B40" t="s">
        <v>39</v>
      </c>
      <c r="C40" s="33">
        <v>0.67251578546400004</v>
      </c>
      <c r="D40" s="33">
        <v>6.4162235102699999E-2</v>
      </c>
      <c r="E40" s="33">
        <v>0.157555422779</v>
      </c>
      <c r="F40" s="33">
        <v>2.16141739385E-3</v>
      </c>
      <c r="G40" s="33">
        <v>0</v>
      </c>
      <c r="H40" s="33">
        <v>0</v>
      </c>
      <c r="I40" s="33">
        <v>6.7019321039699999</v>
      </c>
      <c r="J40" s="33">
        <v>0.196159897986</v>
      </c>
      <c r="K40" s="33">
        <v>2.82160562369</v>
      </c>
      <c r="L40" s="33">
        <v>1.7900782653200002E-2</v>
      </c>
      <c r="M40" s="33">
        <v>0</v>
      </c>
      <c r="N40" s="33">
        <v>2.0808010874099999E-2</v>
      </c>
      <c r="O40" s="33">
        <v>0</v>
      </c>
      <c r="P40" s="33">
        <v>0.62689913250600005</v>
      </c>
      <c r="Q40" s="33">
        <v>40.673316334699997</v>
      </c>
      <c r="R40" s="33">
        <v>0.157555240412</v>
      </c>
      <c r="S40" s="33">
        <v>6.7018928306300003</v>
      </c>
      <c r="T40" s="33">
        <v>2.0807985025699999E-2</v>
      </c>
      <c r="U40" s="33">
        <v>53.402645797600002</v>
      </c>
      <c r="V40" s="33">
        <v>60.262257055799999</v>
      </c>
      <c r="W40" s="33">
        <v>0.146403327049</v>
      </c>
      <c r="X40" s="33">
        <v>3.8549159045399999</v>
      </c>
      <c r="Y40" s="33">
        <v>0</v>
      </c>
      <c r="Z40" s="33">
        <v>0.95762529959599996</v>
      </c>
      <c r="AA40" s="33">
        <v>60.262199047700001</v>
      </c>
      <c r="AB40" s="33">
        <v>3.5293362231200001</v>
      </c>
    </row>
    <row r="41" spans="1:28" x14ac:dyDescent="0.25">
      <c r="A41" s="35">
        <v>45</v>
      </c>
      <c r="B41" t="s">
        <v>40</v>
      </c>
      <c r="C41" s="33">
        <v>19.419240275500002</v>
      </c>
      <c r="D41" s="33">
        <v>2.0662225006099999</v>
      </c>
      <c r="E41" s="33">
        <v>4.1160595847800003</v>
      </c>
      <c r="F41" s="33">
        <v>6.0953665200700002E-2</v>
      </c>
      <c r="G41" s="33">
        <v>0</v>
      </c>
      <c r="H41" s="33">
        <v>0</v>
      </c>
      <c r="I41" s="33">
        <v>188.951102034</v>
      </c>
      <c r="J41" s="33">
        <v>5.6834748125000001</v>
      </c>
      <c r="K41" s="33">
        <v>81.638201337599995</v>
      </c>
      <c r="L41" s="33">
        <v>0.55123146342600005</v>
      </c>
      <c r="M41" s="33">
        <v>0</v>
      </c>
      <c r="N41" s="33">
        <v>0.58665132913999996</v>
      </c>
      <c r="O41" s="33">
        <v>0</v>
      </c>
      <c r="P41" s="33">
        <v>18.707916385899999</v>
      </c>
      <c r="Q41" s="33">
        <v>1222.4324679399999</v>
      </c>
      <c r="R41" s="33">
        <v>4.1160583113299998</v>
      </c>
      <c r="S41" s="33">
        <v>188.951026031</v>
      </c>
      <c r="T41" s="33">
        <v>0.58665071859100004</v>
      </c>
      <c r="U41" s="33">
        <v>1596.24964342</v>
      </c>
      <c r="V41" s="33">
        <v>1789.3192016</v>
      </c>
      <c r="W41" s="33">
        <v>4.7513194214499999</v>
      </c>
      <c r="X41" s="33">
        <v>111.816265933</v>
      </c>
      <c r="Y41" s="33">
        <v>0</v>
      </c>
      <c r="Z41" s="33">
        <v>28.583353840299999</v>
      </c>
      <c r="AA41" s="33">
        <v>1789.3174916600001</v>
      </c>
      <c r="AB41" s="33">
        <v>104.746586071</v>
      </c>
    </row>
    <row r="42" spans="1:28" x14ac:dyDescent="0.25">
      <c r="A42" s="35">
        <v>46</v>
      </c>
      <c r="B42" t="s">
        <v>41</v>
      </c>
      <c r="C42" s="33">
        <v>3.2200896133299999</v>
      </c>
      <c r="D42" s="33">
        <v>0.326170156574</v>
      </c>
      <c r="E42" s="33">
        <v>0.74305847323899998</v>
      </c>
      <c r="F42" s="33">
        <v>9.6259402489099997E-3</v>
      </c>
      <c r="G42" s="33">
        <v>0</v>
      </c>
      <c r="H42" s="33">
        <v>0</v>
      </c>
      <c r="I42" s="33">
        <v>33.093877603599999</v>
      </c>
      <c r="J42" s="33">
        <v>0.93886059321199999</v>
      </c>
      <c r="K42" s="33">
        <v>13.6293559201</v>
      </c>
      <c r="L42" s="33">
        <v>9.1681238895999995E-2</v>
      </c>
      <c r="M42" s="33">
        <v>0</v>
      </c>
      <c r="N42" s="33">
        <v>9.39842405105E-2</v>
      </c>
      <c r="O42" s="33">
        <v>0</v>
      </c>
      <c r="P42" s="33">
        <v>2.8956339869200001</v>
      </c>
      <c r="Q42" s="33">
        <v>192.71931916599999</v>
      </c>
      <c r="R42" s="33">
        <v>0.74305790700399998</v>
      </c>
      <c r="S42" s="33">
        <v>33.0938459702</v>
      </c>
      <c r="T42" s="33">
        <v>9.3984271539899994E-2</v>
      </c>
      <c r="U42" s="33">
        <v>254.72396092400001</v>
      </c>
      <c r="V42" s="33">
        <v>288.56068775699998</v>
      </c>
      <c r="W42" s="33">
        <v>0.75000493104699995</v>
      </c>
      <c r="X42" s="33">
        <v>20.370658800699999</v>
      </c>
      <c r="Y42" s="33">
        <v>0</v>
      </c>
      <c r="Z42" s="33">
        <v>4.6416097649900001</v>
      </c>
      <c r="AA42" s="33">
        <v>288.56097360299998</v>
      </c>
      <c r="AB42" s="33">
        <v>15.8899661995</v>
      </c>
    </row>
    <row r="43" spans="1:28" x14ac:dyDescent="0.25">
      <c r="A43" s="35">
        <v>47</v>
      </c>
      <c r="B43" t="s">
        <v>42</v>
      </c>
      <c r="C43" s="33">
        <v>26.573992897299998</v>
      </c>
      <c r="D43" s="33">
        <v>2.8478522863500002</v>
      </c>
      <c r="E43" s="33">
        <v>5.4916638006199996</v>
      </c>
      <c r="F43" s="33">
        <v>8.1715365061200002E-2</v>
      </c>
      <c r="G43" s="33">
        <v>0</v>
      </c>
      <c r="H43" s="33">
        <v>0</v>
      </c>
      <c r="I43" s="33">
        <v>258.77144518199998</v>
      </c>
      <c r="J43" s="33">
        <v>7.7738365057600003</v>
      </c>
      <c r="K43" s="33">
        <v>112.00670442000001</v>
      </c>
      <c r="L43" s="33">
        <v>0.76526025573800005</v>
      </c>
      <c r="M43" s="33">
        <v>0</v>
      </c>
      <c r="N43" s="33">
        <v>0.78864699239400005</v>
      </c>
      <c r="O43" s="33">
        <v>0</v>
      </c>
      <c r="P43" s="33">
        <v>25.2393140565</v>
      </c>
      <c r="Q43" s="33">
        <v>1660.88225287</v>
      </c>
      <c r="R43" s="33">
        <v>5.4916590354399997</v>
      </c>
      <c r="S43" s="33">
        <v>258.77134155499999</v>
      </c>
      <c r="T43" s="33">
        <v>0.78864667724299997</v>
      </c>
      <c r="U43" s="33">
        <v>2174.35969449</v>
      </c>
      <c r="V43" s="33">
        <v>2438.6249560299998</v>
      </c>
      <c r="W43" s="33">
        <v>6.5583936861099996</v>
      </c>
      <c r="X43" s="33">
        <v>157.95959235500001</v>
      </c>
      <c r="Y43" s="33">
        <v>0</v>
      </c>
      <c r="Z43" s="33">
        <v>38.992081220899998</v>
      </c>
      <c r="AA43" s="33">
        <v>2438.62391742</v>
      </c>
      <c r="AB43" s="33">
        <v>140.304078761</v>
      </c>
    </row>
    <row r="44" spans="1:28" x14ac:dyDescent="0.25">
      <c r="A44" s="35">
        <v>48</v>
      </c>
      <c r="B44" t="s">
        <v>43</v>
      </c>
      <c r="C44" s="33">
        <v>70.368417455300005</v>
      </c>
      <c r="D44" s="33">
        <v>7.4673569773699997</v>
      </c>
      <c r="E44" s="33">
        <v>16.243119271200001</v>
      </c>
      <c r="F44" s="33">
        <v>0.21844768604600001</v>
      </c>
      <c r="G44" s="33">
        <v>0</v>
      </c>
      <c r="H44" s="33">
        <v>0</v>
      </c>
      <c r="I44" s="33">
        <v>684.91793121700005</v>
      </c>
      <c r="J44" s="33">
        <v>20.584084048299999</v>
      </c>
      <c r="K44" s="33">
        <v>296.26446362600001</v>
      </c>
      <c r="L44" s="33">
        <v>2.0068772669100001</v>
      </c>
      <c r="M44" s="33">
        <v>0</v>
      </c>
      <c r="N44" s="33">
        <v>2.10615579162</v>
      </c>
      <c r="O44" s="33">
        <v>0</v>
      </c>
      <c r="P44" s="33">
        <v>67.044554416699995</v>
      </c>
      <c r="Q44" s="33">
        <v>4398.2422459999998</v>
      </c>
      <c r="R44" s="33">
        <v>16.243130277300001</v>
      </c>
      <c r="S44" s="33">
        <v>684.91770293800005</v>
      </c>
      <c r="T44" s="33">
        <v>2.1061561764999999</v>
      </c>
      <c r="U44" s="33">
        <v>5754.21328601</v>
      </c>
      <c r="V44" s="33">
        <v>6455.3722250199999</v>
      </c>
      <c r="W44" s="33">
        <v>17.179073586200001</v>
      </c>
      <c r="X44" s="33">
        <v>413.19838290899997</v>
      </c>
      <c r="Y44" s="33">
        <v>0</v>
      </c>
      <c r="Z44" s="33">
        <v>104.350904382</v>
      </c>
      <c r="AA44" s="33">
        <v>6455.3691717700003</v>
      </c>
      <c r="AB44" s="33">
        <v>373.85918224099998</v>
      </c>
    </row>
    <row r="45" spans="1:28" x14ac:dyDescent="0.25">
      <c r="A45" s="35">
        <v>49</v>
      </c>
      <c r="B45" t="s">
        <v>44</v>
      </c>
      <c r="C45" s="33">
        <v>12.8340996593</v>
      </c>
      <c r="D45" s="33">
        <v>1.2791760946999999</v>
      </c>
      <c r="E45" s="33">
        <v>2.7808681440399998</v>
      </c>
      <c r="F45" s="33">
        <v>4.06598709547E-2</v>
      </c>
      <c r="G45" s="33">
        <v>0</v>
      </c>
      <c r="H45" s="33">
        <v>0</v>
      </c>
      <c r="I45" s="33">
        <v>127.18427573</v>
      </c>
      <c r="J45" s="33">
        <v>3.7476439554000001</v>
      </c>
      <c r="K45" s="33">
        <v>53.926262199900002</v>
      </c>
      <c r="L45" s="33">
        <v>0.35146860935399998</v>
      </c>
      <c r="M45" s="33">
        <v>0</v>
      </c>
      <c r="N45" s="33">
        <v>0.39180388899000002</v>
      </c>
      <c r="O45" s="33">
        <v>0</v>
      </c>
      <c r="P45" s="33">
        <v>12.0611839215</v>
      </c>
      <c r="Q45" s="33">
        <v>786.19748868299996</v>
      </c>
      <c r="R45" s="33">
        <v>2.7808672780000001</v>
      </c>
      <c r="S45" s="33">
        <v>127.184257543</v>
      </c>
      <c r="T45" s="33">
        <v>0.39180428229399999</v>
      </c>
      <c r="U45" s="33">
        <v>1030.9302290799999</v>
      </c>
      <c r="V45" s="33">
        <v>1160.89455228</v>
      </c>
      <c r="W45" s="33">
        <v>2.9290874929199999</v>
      </c>
      <c r="X45" s="33">
        <v>74.369326214200001</v>
      </c>
      <c r="Y45" s="33">
        <v>0</v>
      </c>
      <c r="Z45" s="33">
        <v>18.4004677826</v>
      </c>
      <c r="AA45" s="33">
        <v>1160.8955986999999</v>
      </c>
      <c r="AB45" s="33">
        <v>67.6246411045</v>
      </c>
    </row>
    <row r="46" spans="1:28" x14ac:dyDescent="0.25">
      <c r="A46" s="35">
        <v>50</v>
      </c>
      <c r="B46" t="s">
        <v>45</v>
      </c>
      <c r="C46" s="33">
        <v>0.54946317951900003</v>
      </c>
      <c r="D46" s="33">
        <v>6.9636778686800002E-2</v>
      </c>
      <c r="E46" s="33">
        <v>0.11127620861699999</v>
      </c>
      <c r="F46" s="33">
        <v>1.64834243002E-3</v>
      </c>
      <c r="G46" s="33">
        <v>0</v>
      </c>
      <c r="H46" s="33">
        <v>0</v>
      </c>
      <c r="I46" s="33">
        <v>5.1097176607200003</v>
      </c>
      <c r="J46" s="33">
        <v>0.161820290527</v>
      </c>
      <c r="K46" s="33">
        <v>2.3184589035699998</v>
      </c>
      <c r="L46" s="33">
        <v>1.7393938519E-2</v>
      </c>
      <c r="M46" s="33">
        <v>0</v>
      </c>
      <c r="N46" s="33">
        <v>1.5864534705499998E-2</v>
      </c>
      <c r="O46" s="33">
        <v>0</v>
      </c>
      <c r="P46" s="33">
        <v>0.56104407315600002</v>
      </c>
      <c r="Q46" s="33">
        <v>37.101866761399997</v>
      </c>
      <c r="R46" s="33">
        <v>0.111276131806</v>
      </c>
      <c r="S46" s="33">
        <v>5.1097213739000003</v>
      </c>
      <c r="T46" s="33">
        <v>1.58645118359E-2</v>
      </c>
      <c r="U46" s="33">
        <v>48.002892534899999</v>
      </c>
      <c r="V46" s="33">
        <v>53.224034770899998</v>
      </c>
      <c r="W46" s="33">
        <v>0.16185232933400001</v>
      </c>
      <c r="X46" s="33">
        <v>3.1901685910299999</v>
      </c>
      <c r="Y46" s="33">
        <v>0</v>
      </c>
      <c r="Z46" s="33">
        <v>0.87208527142100001</v>
      </c>
      <c r="AA46" s="33">
        <v>53.224032194800003</v>
      </c>
      <c r="AB46" s="33">
        <v>3.1121567773900001</v>
      </c>
    </row>
    <row r="47" spans="1:28" x14ac:dyDescent="0.25">
      <c r="A47" s="35">
        <v>51</v>
      </c>
      <c r="B47" t="s">
        <v>46</v>
      </c>
      <c r="C47" s="33">
        <v>15.3245171095</v>
      </c>
      <c r="D47" s="33">
        <v>1.7056837734100001</v>
      </c>
      <c r="E47" s="33">
        <v>3.2672112819499999</v>
      </c>
      <c r="F47" s="33">
        <v>4.7587702558699999E-2</v>
      </c>
      <c r="G47" s="33">
        <v>0</v>
      </c>
      <c r="H47" s="33">
        <v>0</v>
      </c>
      <c r="I47" s="33">
        <v>147.525783682</v>
      </c>
      <c r="J47" s="33">
        <v>4.4918383012299996</v>
      </c>
      <c r="K47" s="33">
        <v>64.481361068200002</v>
      </c>
      <c r="L47" s="33">
        <v>0.44708410978000002</v>
      </c>
      <c r="M47" s="33">
        <v>0</v>
      </c>
      <c r="N47" s="33">
        <v>0.45803482985999999</v>
      </c>
      <c r="O47" s="33">
        <v>0</v>
      </c>
      <c r="P47" s="33">
        <v>14.976418665600001</v>
      </c>
      <c r="Q47" s="33">
        <v>981.58496554500005</v>
      </c>
      <c r="R47" s="33">
        <v>3.2672094035799999</v>
      </c>
      <c r="S47" s="33">
        <v>147.525813688</v>
      </c>
      <c r="T47" s="33">
        <v>0.45803447011800003</v>
      </c>
      <c r="U47" s="33">
        <v>1278.74957118</v>
      </c>
      <c r="V47" s="33">
        <v>1429.54189013</v>
      </c>
      <c r="W47" s="33">
        <v>3.9338276312999998</v>
      </c>
      <c r="X47" s="33">
        <v>88.416006982100001</v>
      </c>
      <c r="Y47" s="33">
        <v>0</v>
      </c>
      <c r="Z47" s="33">
        <v>23.027122543699999</v>
      </c>
      <c r="AA47" s="33">
        <v>1429.5418304499999</v>
      </c>
      <c r="AB47" s="33">
        <v>83.657659699899995</v>
      </c>
    </row>
    <row r="48" spans="1:28" x14ac:dyDescent="0.25">
      <c r="A48" s="35">
        <v>53</v>
      </c>
      <c r="B48" t="s">
        <v>47</v>
      </c>
      <c r="C48" s="33">
        <v>18.766733998999999</v>
      </c>
      <c r="D48" s="33">
        <v>1.80763143468</v>
      </c>
      <c r="E48" s="33">
        <v>3.9613276026199999</v>
      </c>
      <c r="F48" s="33">
        <v>5.9882202300199999E-2</v>
      </c>
      <c r="G48" s="33">
        <v>0</v>
      </c>
      <c r="H48" s="33">
        <v>0</v>
      </c>
      <c r="I48" s="33">
        <v>187.291782963</v>
      </c>
      <c r="J48" s="33">
        <v>5.4743362331599998</v>
      </c>
      <c r="K48" s="33">
        <v>78.806408194100001</v>
      </c>
      <c r="L48" s="33">
        <v>0.50384006444600005</v>
      </c>
      <c r="M48" s="33">
        <v>0</v>
      </c>
      <c r="N48" s="33">
        <v>0.57697101131200002</v>
      </c>
      <c r="O48" s="33">
        <v>0</v>
      </c>
      <c r="P48" s="33">
        <v>17.457566995600001</v>
      </c>
      <c r="Q48" s="33">
        <v>1135.4415702700001</v>
      </c>
      <c r="R48" s="33">
        <v>3.9613307145799999</v>
      </c>
      <c r="S48" s="33">
        <v>187.29166225700001</v>
      </c>
      <c r="T48" s="33">
        <v>0.57697068982499999</v>
      </c>
      <c r="U48" s="33">
        <v>1491.49980977</v>
      </c>
      <c r="V48" s="33">
        <v>1682.7520140700001</v>
      </c>
      <c r="W48" s="33">
        <v>4.1288746759999997</v>
      </c>
      <c r="X48" s="33">
        <v>108.605784148</v>
      </c>
      <c r="Y48" s="33">
        <v>0</v>
      </c>
      <c r="Z48" s="33">
        <v>26.437974694899999</v>
      </c>
      <c r="AA48" s="33">
        <v>1682.75383351</v>
      </c>
      <c r="AB48" s="33">
        <v>98.045098031600006</v>
      </c>
    </row>
    <row r="49" spans="1:28" x14ac:dyDescent="0.25">
      <c r="A49" s="35">
        <v>54</v>
      </c>
      <c r="B49" t="s">
        <v>48</v>
      </c>
      <c r="C49" s="33">
        <v>6.0378712671399999</v>
      </c>
      <c r="D49" s="33">
        <v>0.63349871553500003</v>
      </c>
      <c r="E49" s="33">
        <v>1.23080475097</v>
      </c>
      <c r="F49" s="33">
        <v>1.8593677849000002E-2</v>
      </c>
      <c r="G49" s="33">
        <v>0</v>
      </c>
      <c r="H49" s="33">
        <v>0</v>
      </c>
      <c r="I49" s="33">
        <v>58.593949154800001</v>
      </c>
      <c r="J49" s="33">
        <v>1.7648386935</v>
      </c>
      <c r="K49" s="33">
        <v>25.4502193533</v>
      </c>
      <c r="L49" s="33">
        <v>0.17201582964500001</v>
      </c>
      <c r="M49" s="33">
        <v>0</v>
      </c>
      <c r="N49" s="33">
        <v>0.17932793459099999</v>
      </c>
      <c r="O49" s="33">
        <v>0</v>
      </c>
      <c r="P49" s="33">
        <v>5.67850854877</v>
      </c>
      <c r="Q49" s="33">
        <v>373.62063172400002</v>
      </c>
      <c r="R49" s="33">
        <v>1.23080609599</v>
      </c>
      <c r="S49" s="33">
        <v>58.593919800099997</v>
      </c>
      <c r="T49" s="33">
        <v>0.179328030527</v>
      </c>
      <c r="U49" s="33">
        <v>489.95287753700001</v>
      </c>
      <c r="V49" s="33">
        <v>549.77823789000001</v>
      </c>
      <c r="W49" s="33">
        <v>1.45713372205</v>
      </c>
      <c r="X49" s="33">
        <v>36.064005950800002</v>
      </c>
      <c r="Y49" s="33">
        <v>0</v>
      </c>
      <c r="Z49" s="33">
        <v>8.7577577244500002</v>
      </c>
      <c r="AA49" s="33">
        <v>549.77857810199998</v>
      </c>
      <c r="AB49" s="33">
        <v>31.559343876300002</v>
      </c>
    </row>
    <row r="50" spans="1:28" x14ac:dyDescent="0.25">
      <c r="A50" s="35">
        <v>55</v>
      </c>
      <c r="B50" t="s">
        <v>49</v>
      </c>
      <c r="C50" s="33">
        <v>18.203880655199999</v>
      </c>
      <c r="D50" s="33">
        <v>1.8288612506599999</v>
      </c>
      <c r="E50" s="33">
        <v>4.2052066588099999</v>
      </c>
      <c r="F50" s="33">
        <v>5.4694296984000003E-2</v>
      </c>
      <c r="G50" s="33">
        <v>0</v>
      </c>
      <c r="H50" s="33">
        <v>0</v>
      </c>
      <c r="I50" s="33">
        <v>186.989272599</v>
      </c>
      <c r="J50" s="33">
        <v>5.30684216508</v>
      </c>
      <c r="K50" s="33">
        <v>77.007628576000002</v>
      </c>
      <c r="L50" s="33">
        <v>0.51501804712099997</v>
      </c>
      <c r="M50" s="33">
        <v>0</v>
      </c>
      <c r="N50" s="33">
        <v>0.53358921161700001</v>
      </c>
      <c r="O50" s="33">
        <v>0</v>
      </c>
      <c r="P50" s="33">
        <v>16.373768611700001</v>
      </c>
      <c r="Q50" s="33">
        <v>1087.9432957399999</v>
      </c>
      <c r="R50" s="33">
        <v>4.2052098472599999</v>
      </c>
      <c r="S50" s="33">
        <v>186.98899234699999</v>
      </c>
      <c r="T50" s="33">
        <v>0.53358927212600005</v>
      </c>
      <c r="U50" s="33">
        <v>1437.8859201800001</v>
      </c>
      <c r="V50" s="33">
        <v>1629.0803402900001</v>
      </c>
      <c r="W50" s="33">
        <v>4.2022819152500004</v>
      </c>
      <c r="X50" s="33">
        <v>114.577129527</v>
      </c>
      <c r="Y50" s="33">
        <v>0</v>
      </c>
      <c r="Z50" s="33">
        <v>26.167034936099999</v>
      </c>
      <c r="AA50" s="33">
        <v>1629.07931164</v>
      </c>
      <c r="AB50" s="33">
        <v>89.998924323200001</v>
      </c>
    </row>
    <row r="51" spans="1:28" x14ac:dyDescent="0.25">
      <c r="A51" s="35">
        <v>56</v>
      </c>
      <c r="B51" t="s">
        <v>50</v>
      </c>
      <c r="C51" s="33">
        <v>2.95516276649</v>
      </c>
      <c r="D51" s="33">
        <v>0.41651464044699998</v>
      </c>
      <c r="E51" s="33">
        <v>0.57182656108700003</v>
      </c>
      <c r="F51" s="33">
        <v>8.5334433230300002E-3</v>
      </c>
      <c r="G51" s="33">
        <v>0</v>
      </c>
      <c r="H51" s="33">
        <v>0</v>
      </c>
      <c r="I51" s="33">
        <v>26.6908760329</v>
      </c>
      <c r="J51" s="33">
        <v>0.87394233152699996</v>
      </c>
      <c r="K51" s="33">
        <v>12.509260102500001</v>
      </c>
      <c r="L51" s="33">
        <v>0.100523567048</v>
      </c>
      <c r="M51" s="33">
        <v>0</v>
      </c>
      <c r="N51" s="33">
        <v>8.2223916860200003E-2</v>
      </c>
      <c r="O51" s="33">
        <v>0</v>
      </c>
      <c r="P51" s="33">
        <v>3.1244997687699998</v>
      </c>
      <c r="Q51" s="33">
        <v>208.50900374899999</v>
      </c>
      <c r="R51" s="33">
        <v>0.57182695305999998</v>
      </c>
      <c r="S51" s="33">
        <v>26.690845901100001</v>
      </c>
      <c r="T51" s="33">
        <v>8.2223931094000002E-2</v>
      </c>
      <c r="U51" s="33">
        <v>268.398026544</v>
      </c>
      <c r="V51" s="33">
        <v>295.66078402099998</v>
      </c>
      <c r="W51" s="33">
        <v>0.97369879580899998</v>
      </c>
      <c r="X51" s="33">
        <v>17.398100922200001</v>
      </c>
      <c r="Y51" s="33">
        <v>0</v>
      </c>
      <c r="Z51" s="33">
        <v>4.9186142040599998</v>
      </c>
      <c r="AA51" s="33">
        <v>295.66097008999998</v>
      </c>
      <c r="AB51" s="33">
        <v>17.200140739799998</v>
      </c>
    </row>
    <row r="52" spans="1:28" s="35" customFormat="1" x14ac:dyDescent="0.25"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</row>
    <row r="53" spans="1:28" s="35" customFormat="1" x14ac:dyDescent="0.25"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</row>
    <row r="54" spans="1:28" s="35" customFormat="1" x14ac:dyDescent="0.25">
      <c r="B54" s="35" t="s">
        <v>321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</row>
    <row r="55" spans="1:28" s="35" customFormat="1" x14ac:dyDescent="0.25">
      <c r="B55" s="35" t="s">
        <v>1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</row>
    <row r="56" spans="1:28" s="35" customFormat="1" x14ac:dyDescent="0.25">
      <c r="B56" s="35" t="s">
        <v>11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</row>
    <row r="57" spans="1:28" s="35" customFormat="1" x14ac:dyDescent="0.25">
      <c r="B57" s="35" t="s">
        <v>58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</row>
    <row r="58" spans="1:28" s="35" customFormat="1" x14ac:dyDescent="0.25">
      <c r="B58" s="35" t="s">
        <v>75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</row>
    <row r="59" spans="1:28" s="35" customFormat="1" x14ac:dyDescent="0.25">
      <c r="B59" s="35" t="s">
        <v>333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</row>
    <row r="60" spans="1:28" s="35" customFormat="1" x14ac:dyDescent="0.25"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</row>
    <row r="61" spans="1:28" x14ac:dyDescent="0.25"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</row>
    <row r="62" spans="1:28" x14ac:dyDescent="0.25">
      <c r="B62" s="2" t="s">
        <v>56</v>
      </c>
      <c r="C62" s="1">
        <f>SUM(C3:C51)</f>
        <v>828.75611510243891</v>
      </c>
      <c r="D62" s="1">
        <f t="shared" ref="D62:AB62" si="0">SUM(D3:D51)</f>
        <v>84.329987344745618</v>
      </c>
      <c r="E62" s="1">
        <f t="shared" si="0"/>
        <v>180.06941264794693</v>
      </c>
      <c r="F62" s="1">
        <f t="shared" si="0"/>
        <v>2.5899332970110911</v>
      </c>
      <c r="G62" s="1">
        <f t="shared" si="0"/>
        <v>0</v>
      </c>
      <c r="H62" s="1">
        <f t="shared" si="0"/>
        <v>0</v>
      </c>
      <c r="I62" s="1">
        <f t="shared" si="0"/>
        <v>8220.9555663437386</v>
      </c>
      <c r="J62" s="1">
        <f t="shared" si="0"/>
        <v>242.07426983857849</v>
      </c>
      <c r="K62" s="1">
        <f t="shared" si="0"/>
        <v>3487.7873010240705</v>
      </c>
      <c r="L62" s="1">
        <f t="shared" si="0"/>
        <v>23.09119394355686</v>
      </c>
      <c r="M62" s="1">
        <f t="shared" si="0"/>
        <v>0</v>
      </c>
      <c r="N62" s="1">
        <f t="shared" si="0"/>
        <v>25.0059588994826</v>
      </c>
      <c r="O62" s="1">
        <f t="shared" si="0"/>
        <v>0</v>
      </c>
      <c r="P62" s="1">
        <f t="shared" si="0"/>
        <v>777.32668918144191</v>
      </c>
      <c r="Q62" s="1">
        <f t="shared" si="0"/>
        <v>50904.686477561598</v>
      </c>
      <c r="R62" s="1">
        <f t="shared" si="0"/>
        <v>180.0693974194659</v>
      </c>
      <c r="S62" s="1">
        <f t="shared" si="0"/>
        <v>8220.9548264749301</v>
      </c>
      <c r="T62" s="1">
        <f t="shared" si="0"/>
        <v>25.005957732993402</v>
      </c>
      <c r="U62" s="1">
        <f t="shared" si="0"/>
        <v>66778.0602135175</v>
      </c>
      <c r="V62" s="1">
        <f t="shared" si="0"/>
        <v>75179.087418461728</v>
      </c>
      <c r="W62" s="1">
        <f t="shared" si="0"/>
        <v>193.48428970699672</v>
      </c>
      <c r="X62" s="1">
        <f t="shared" si="0"/>
        <v>4881.4997826095887</v>
      </c>
      <c r="Y62" s="1">
        <f t="shared" si="0"/>
        <v>0</v>
      </c>
      <c r="Z62" s="1">
        <f t="shared" si="0"/>
        <v>1197.1102396188808</v>
      </c>
      <c r="AA62" s="1">
        <f t="shared" si="0"/>
        <v>75179.080125512395</v>
      </c>
      <c r="AB62" s="1">
        <f t="shared" si="0"/>
        <v>4339.121451915099</v>
      </c>
    </row>
    <row r="63" spans="1:28" x14ac:dyDescent="0.25">
      <c r="B63" s="35" t="s">
        <v>336</v>
      </c>
      <c r="C63" s="33">
        <f>+C3+C5+C8+C9+C11+C12+C14+C15+C16+C17+C18+C19+C20+C21+C22+C23+C24+C25+C26+C28+C30+C31+C33+C34+C35+C36+C37+C39+C40+C41+C42+C43+C44+C46+C47+C49+C50</f>
        <v>703.50376179217585</v>
      </c>
      <c r="D63" s="33">
        <f t="shared" ref="D63:AB63" si="1">+D3+D5+D8+D9+D11+D12+D14+D15+D16+D17+D18+D19+D20+D21+D22+D23+D24+D25+D26+D28+D30+D31+D33+D34+D35+D36+D37+D39+D40+D41+D42+D43+D44+D46+D47+D49+D50</f>
        <v>70.893466885467504</v>
      </c>
      <c r="E63" s="33">
        <f t="shared" si="1"/>
        <v>153.182325991553</v>
      </c>
      <c r="F63" s="33">
        <f t="shared" si="1"/>
        <v>2.1998687009870506</v>
      </c>
      <c r="G63" s="33">
        <f t="shared" si="1"/>
        <v>0</v>
      </c>
      <c r="H63" s="33">
        <f t="shared" si="1"/>
        <v>0</v>
      </c>
      <c r="I63" s="33">
        <f t="shared" si="1"/>
        <v>6999.2671032314202</v>
      </c>
      <c r="J63" s="33">
        <f t="shared" si="1"/>
        <v>205.41468694178104</v>
      </c>
      <c r="K63" s="33">
        <f t="shared" si="1"/>
        <v>2960.7334270004803</v>
      </c>
      <c r="L63" s="33">
        <f t="shared" si="1"/>
        <v>19.506700559614899</v>
      </c>
      <c r="M63" s="33">
        <f t="shared" si="1"/>
        <v>0</v>
      </c>
      <c r="N63" s="33">
        <f t="shared" si="1"/>
        <v>21.246536381410202</v>
      </c>
      <c r="O63" s="33">
        <f t="shared" si="1"/>
        <v>0</v>
      </c>
      <c r="P63" s="33">
        <f t="shared" si="1"/>
        <v>656.97923485924002</v>
      </c>
      <c r="Q63" s="33">
        <f t="shared" si="1"/>
        <v>43020.165496893896</v>
      </c>
      <c r="R63" s="33">
        <f t="shared" si="1"/>
        <v>153.18230817579098</v>
      </c>
      <c r="S63" s="33">
        <f t="shared" si="1"/>
        <v>6999.2662522849296</v>
      </c>
      <c r="T63" s="33">
        <f t="shared" si="1"/>
        <v>21.246532943057403</v>
      </c>
      <c r="U63" s="33">
        <f t="shared" si="1"/>
        <v>56477.302127255498</v>
      </c>
      <c r="V63" s="33">
        <f t="shared" si="1"/>
        <v>63629.756459778706</v>
      </c>
      <c r="W63" s="33">
        <f t="shared" si="1"/>
        <v>162.560037030827</v>
      </c>
      <c r="X63" s="33">
        <f t="shared" si="1"/>
        <v>4152.6977739457907</v>
      </c>
      <c r="Y63" s="33">
        <f t="shared" si="1"/>
        <v>0</v>
      </c>
      <c r="Z63" s="33">
        <f t="shared" si="1"/>
        <v>1011.996903180507</v>
      </c>
      <c r="AA63" s="33">
        <f t="shared" si="1"/>
        <v>63629.7458753506</v>
      </c>
      <c r="AB63" s="33">
        <f t="shared" si="1"/>
        <v>3667.0126067648889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3"/>
  <sheetViews>
    <sheetView zoomScale="85" zoomScaleNormal="85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C2" sqref="C2"/>
    </sheetView>
  </sheetViews>
  <sheetFormatPr defaultRowHeight="15" x14ac:dyDescent="0.25"/>
  <cols>
    <col min="1" max="1" width="9.140625" style="35"/>
    <col min="2" max="2" width="18.7109375" bestFit="1" customWidth="1"/>
    <col min="3" max="3" width="5.85546875" customWidth="1"/>
    <col min="4" max="4" width="5.5703125" bestFit="1" customWidth="1"/>
    <col min="5" max="5" width="9" bestFit="1" customWidth="1"/>
    <col min="6" max="7" width="4.5703125" bestFit="1" customWidth="1"/>
    <col min="8" max="8" width="5.7109375" bestFit="1" customWidth="1"/>
    <col min="9" max="9" width="5.85546875" bestFit="1" customWidth="1"/>
    <col min="10" max="10" width="6.42578125" bestFit="1" customWidth="1"/>
    <col min="11" max="11" width="5" bestFit="1" customWidth="1"/>
    <col min="12" max="12" width="5.140625" bestFit="1" customWidth="1"/>
    <col min="13" max="13" width="6.5703125" bestFit="1" customWidth="1"/>
    <col min="14" max="14" width="14.140625" bestFit="1" customWidth="1"/>
    <col min="15" max="15" width="6" bestFit="1" customWidth="1"/>
    <col min="16" max="16" width="4.28515625" bestFit="1" customWidth="1"/>
    <col min="17" max="17" width="5.7109375" bestFit="1" customWidth="1"/>
    <col min="18" max="18" width="14.28515625" bestFit="1" customWidth="1"/>
    <col min="19" max="19" width="10.85546875" bestFit="1" customWidth="1"/>
    <col min="20" max="20" width="13.5703125" bestFit="1" customWidth="1"/>
    <col min="21" max="21" width="18" bestFit="1" customWidth="1"/>
    <col min="22" max="22" width="14.28515625" bestFit="1" customWidth="1"/>
    <col min="23" max="23" width="5.28515625" bestFit="1" customWidth="1"/>
    <col min="24" max="24" width="4.28515625" bestFit="1" customWidth="1"/>
    <col min="25" max="25" width="4.85546875" bestFit="1" customWidth="1"/>
    <col min="26" max="26" width="5" bestFit="1" customWidth="1"/>
    <col min="27" max="27" width="9.140625" bestFit="1" customWidth="1"/>
    <col min="28" max="28" width="4.140625" bestFit="1" customWidth="1"/>
  </cols>
  <sheetData>
    <row r="1" spans="1:28" x14ac:dyDescent="0.25">
      <c r="C1" s="35" t="s">
        <v>434</v>
      </c>
    </row>
    <row r="2" spans="1:28" x14ac:dyDescent="0.25">
      <c r="A2" s="35" t="s">
        <v>318</v>
      </c>
      <c r="B2" t="s">
        <v>178</v>
      </c>
      <c r="C2" s="33" t="s">
        <v>131</v>
      </c>
      <c r="D2" s="33" t="s">
        <v>133</v>
      </c>
      <c r="E2" s="33" t="s">
        <v>64</v>
      </c>
      <c r="F2" s="33" t="s">
        <v>134</v>
      </c>
      <c r="G2" s="33" t="s">
        <v>136</v>
      </c>
      <c r="H2" s="33" t="s">
        <v>137</v>
      </c>
      <c r="I2" s="33" t="s">
        <v>138</v>
      </c>
      <c r="J2" s="33" t="s">
        <v>139</v>
      </c>
      <c r="K2" s="33" t="s">
        <v>142</v>
      </c>
      <c r="L2" s="33" t="s">
        <v>143</v>
      </c>
      <c r="M2" s="33" t="s">
        <v>144</v>
      </c>
      <c r="N2" s="33" t="s">
        <v>214</v>
      </c>
      <c r="O2" s="33" t="s">
        <v>147</v>
      </c>
      <c r="P2" s="33" t="s">
        <v>148</v>
      </c>
      <c r="Q2" s="33" t="s">
        <v>150</v>
      </c>
      <c r="R2" s="33" t="s">
        <v>238</v>
      </c>
      <c r="S2" s="33" t="s">
        <v>239</v>
      </c>
      <c r="T2" s="33" t="s">
        <v>240</v>
      </c>
      <c r="U2" s="33" t="s">
        <v>241</v>
      </c>
      <c r="V2" s="33" t="s">
        <v>242</v>
      </c>
      <c r="W2" s="33" t="s">
        <v>171</v>
      </c>
      <c r="X2" s="33" t="s">
        <v>172</v>
      </c>
      <c r="Y2" s="33" t="s">
        <v>173</v>
      </c>
      <c r="Z2" s="33" t="s">
        <v>174</v>
      </c>
      <c r="AA2" s="33" t="s">
        <v>175</v>
      </c>
      <c r="AB2" s="33" t="s">
        <v>176</v>
      </c>
    </row>
    <row r="3" spans="1:28" x14ac:dyDescent="0.25">
      <c r="A3" s="35">
        <v>1</v>
      </c>
      <c r="B3" t="s">
        <v>0</v>
      </c>
      <c r="C3" s="33">
        <v>0.99816341658999996</v>
      </c>
      <c r="D3" s="33">
        <v>9.0358837650399995E-2</v>
      </c>
      <c r="E3" s="33">
        <v>0.20952485241900001</v>
      </c>
      <c r="F3" s="33">
        <v>3.2413124598399999E-3</v>
      </c>
      <c r="G3" s="33">
        <v>0</v>
      </c>
      <c r="H3" s="33">
        <v>0</v>
      </c>
      <c r="I3" s="33">
        <v>10.0464087582</v>
      </c>
      <c r="J3" s="33">
        <v>0.29070576453699998</v>
      </c>
      <c r="K3" s="33">
        <v>4.1841750799000001</v>
      </c>
      <c r="L3" s="33">
        <v>2.57851800592E-2</v>
      </c>
      <c r="M3" s="33">
        <v>0</v>
      </c>
      <c r="N3" s="33">
        <v>3.1191875324500001E-2</v>
      </c>
      <c r="O3" s="33">
        <v>0</v>
      </c>
      <c r="P3" s="33">
        <v>0.91663144512000005</v>
      </c>
      <c r="Q3" s="33">
        <v>59.267993723799997</v>
      </c>
      <c r="R3" s="33">
        <v>0.20952479228500001</v>
      </c>
      <c r="S3" s="33">
        <v>10.046413945799999</v>
      </c>
      <c r="T3" s="33">
        <v>3.1191894025E-2</v>
      </c>
      <c r="U3" s="33">
        <v>78.0243198565</v>
      </c>
      <c r="V3" s="33">
        <v>88.280092853499994</v>
      </c>
      <c r="W3" s="33">
        <v>0.20534089704399999</v>
      </c>
      <c r="X3" s="33">
        <v>5.7100661757099997</v>
      </c>
      <c r="Y3" s="33">
        <v>0</v>
      </c>
      <c r="Z3" s="33">
        <v>1.37156424087</v>
      </c>
      <c r="AA3" s="33">
        <v>88.280170658499998</v>
      </c>
      <c r="AB3" s="33">
        <v>5.1736224078299999</v>
      </c>
    </row>
    <row r="4" spans="1:28" x14ac:dyDescent="0.25">
      <c r="A4" s="35">
        <v>4</v>
      </c>
      <c r="B4" t="s">
        <v>2</v>
      </c>
      <c r="C4" s="33">
        <v>0.69474729301799998</v>
      </c>
      <c r="D4" s="33">
        <v>5.5946914643900003E-2</v>
      </c>
      <c r="E4" s="33">
        <v>0.155583232046</v>
      </c>
      <c r="F4" s="33">
        <v>2.2957123091099998E-3</v>
      </c>
      <c r="G4" s="33">
        <v>0</v>
      </c>
      <c r="H4" s="33">
        <v>0</v>
      </c>
      <c r="I4" s="33">
        <v>7.1577983704200001</v>
      </c>
      <c r="J4" s="33">
        <v>0.201685053965</v>
      </c>
      <c r="K4" s="33">
        <v>2.9083655765200001</v>
      </c>
      <c r="L4" s="33">
        <v>1.6868430112599999E-2</v>
      </c>
      <c r="M4" s="33">
        <v>0</v>
      </c>
      <c r="N4" s="33">
        <v>2.21119265533E-2</v>
      </c>
      <c r="O4" s="33">
        <v>0</v>
      </c>
      <c r="P4" s="33">
        <v>0.61619943303299995</v>
      </c>
      <c r="Q4" s="33">
        <v>39.608420668000001</v>
      </c>
      <c r="R4" s="33">
        <v>0.15558300174</v>
      </c>
      <c r="S4" s="33">
        <v>7.1577848984000001</v>
      </c>
      <c r="T4" s="33">
        <v>2.2111918439999999E-2</v>
      </c>
      <c r="U4" s="33">
        <v>52.467414636699999</v>
      </c>
      <c r="V4" s="33">
        <v>59.7808260567</v>
      </c>
      <c r="W4" s="33">
        <v>0.12591492810400001</v>
      </c>
      <c r="X4" s="33">
        <v>3.9824137603500001</v>
      </c>
      <c r="Y4" s="33">
        <v>0</v>
      </c>
      <c r="Z4" s="33">
        <v>0.92007964196699998</v>
      </c>
      <c r="AA4" s="33">
        <v>59.780817654800003</v>
      </c>
      <c r="AB4" s="33">
        <v>3.4922564362599999</v>
      </c>
    </row>
    <row r="5" spans="1:28" x14ac:dyDescent="0.25">
      <c r="A5" s="35">
        <v>5</v>
      </c>
      <c r="B5" t="s">
        <v>3</v>
      </c>
      <c r="C5" s="33">
        <v>0.52198673468500001</v>
      </c>
      <c r="D5" s="33">
        <v>5.0771359186800001E-2</v>
      </c>
      <c r="E5" s="33">
        <v>0.114773347968</v>
      </c>
      <c r="F5" s="33">
        <v>1.62712241464E-3</v>
      </c>
      <c r="G5" s="33">
        <v>0</v>
      </c>
      <c r="H5" s="33">
        <v>0</v>
      </c>
      <c r="I5" s="33">
        <v>5.28135240698</v>
      </c>
      <c r="J5" s="33">
        <v>0.15218681780599999</v>
      </c>
      <c r="K5" s="33">
        <v>2.1985236822199998</v>
      </c>
      <c r="L5" s="33">
        <v>1.42660690313E-2</v>
      </c>
      <c r="M5" s="33">
        <v>0</v>
      </c>
      <c r="N5" s="33">
        <v>1.5757244342400001E-2</v>
      </c>
      <c r="O5" s="33">
        <v>0</v>
      </c>
      <c r="P5" s="33">
        <v>0.47752371260400001</v>
      </c>
      <c r="Q5" s="33">
        <v>31.321614924199999</v>
      </c>
      <c r="R5" s="33">
        <v>0.11477329012</v>
      </c>
      <c r="S5" s="33">
        <v>5.2813412184999997</v>
      </c>
      <c r="T5" s="33">
        <v>1.5757251739E-2</v>
      </c>
      <c r="U5" s="33">
        <v>41.2683914371</v>
      </c>
      <c r="V5" s="33">
        <v>46.664447551099997</v>
      </c>
      <c r="W5" s="33">
        <v>0.116200245604</v>
      </c>
      <c r="X5" s="33">
        <v>3.13241549981</v>
      </c>
      <c r="Y5" s="33">
        <v>0</v>
      </c>
      <c r="Z5" s="33">
        <v>0.73927767805300004</v>
      </c>
      <c r="AA5" s="33">
        <v>46.664453885</v>
      </c>
      <c r="AB5" s="33">
        <v>2.65909395051</v>
      </c>
    </row>
    <row r="6" spans="1:28" x14ac:dyDescent="0.25">
      <c r="A6" s="35">
        <v>6</v>
      </c>
      <c r="B6" t="s">
        <v>4</v>
      </c>
      <c r="C6" s="33">
        <v>1.0409113237200001</v>
      </c>
      <c r="D6" s="33">
        <v>0.111829819612</v>
      </c>
      <c r="E6" s="33">
        <v>0.206333705452</v>
      </c>
      <c r="F6" s="33">
        <v>3.2508169802199999E-3</v>
      </c>
      <c r="G6" s="33">
        <v>0</v>
      </c>
      <c r="H6" s="33">
        <v>0</v>
      </c>
      <c r="I6" s="33">
        <v>10.123400585700001</v>
      </c>
      <c r="J6" s="33">
        <v>0.304711079183</v>
      </c>
      <c r="K6" s="33">
        <v>4.3783962800099996</v>
      </c>
      <c r="L6" s="33">
        <v>2.9764823550599999E-2</v>
      </c>
      <c r="M6" s="33">
        <v>0</v>
      </c>
      <c r="N6" s="33">
        <v>3.13008558474E-2</v>
      </c>
      <c r="O6" s="33">
        <v>0</v>
      </c>
      <c r="P6" s="33">
        <v>1.0033953149799999</v>
      </c>
      <c r="Q6" s="33">
        <v>65.668588070599995</v>
      </c>
      <c r="R6" s="33">
        <v>0.20633349400100001</v>
      </c>
      <c r="S6" s="33">
        <v>10.123406694</v>
      </c>
      <c r="T6" s="33">
        <v>3.1300829523399999E-2</v>
      </c>
      <c r="U6" s="33">
        <v>85.747118466000003</v>
      </c>
      <c r="V6" s="33">
        <v>96.076939343299998</v>
      </c>
      <c r="W6" s="33">
        <v>0.25735889905100001</v>
      </c>
      <c r="X6" s="33">
        <v>6.0246526390200001</v>
      </c>
      <c r="Y6" s="33">
        <v>0</v>
      </c>
      <c r="Z6" s="33">
        <v>1.5259824499100001</v>
      </c>
      <c r="AA6" s="33">
        <v>96.076898990900006</v>
      </c>
      <c r="AB6" s="33">
        <v>5.6096681266499999</v>
      </c>
    </row>
    <row r="7" spans="1:28" x14ac:dyDescent="0.25">
      <c r="A7" s="35">
        <v>8</v>
      </c>
      <c r="B7" t="s">
        <v>5</v>
      </c>
      <c r="C7" s="33">
        <v>1.0304672909299999</v>
      </c>
      <c r="D7" s="33">
        <v>7.93615979005E-2</v>
      </c>
      <c r="E7" s="33">
        <v>0.21364302718</v>
      </c>
      <c r="F7" s="33">
        <v>3.42327207467E-3</v>
      </c>
      <c r="G7" s="33">
        <v>0</v>
      </c>
      <c r="H7" s="33">
        <v>0</v>
      </c>
      <c r="I7" s="33">
        <v>10.704957801500001</v>
      </c>
      <c r="J7" s="33">
        <v>0.29879515493600001</v>
      </c>
      <c r="K7" s="33">
        <v>4.3121505927600001</v>
      </c>
      <c r="L7" s="33">
        <v>2.44695318579E-2</v>
      </c>
      <c r="M7" s="33">
        <v>0</v>
      </c>
      <c r="N7" s="33">
        <v>3.2977702201500002E-2</v>
      </c>
      <c r="O7" s="33">
        <v>0</v>
      </c>
      <c r="P7" s="33">
        <v>0.90193509624199997</v>
      </c>
      <c r="Q7" s="33">
        <v>57.861870768300001</v>
      </c>
      <c r="R7" s="33">
        <v>0.21364279805700001</v>
      </c>
      <c r="S7" s="33">
        <v>10.704956971</v>
      </c>
      <c r="T7" s="33">
        <v>3.29776882141E-2</v>
      </c>
      <c r="U7" s="33">
        <v>76.838094109099998</v>
      </c>
      <c r="V7" s="33">
        <v>87.756764814500002</v>
      </c>
      <c r="W7" s="33">
        <v>0.17790514176899999</v>
      </c>
      <c r="X7" s="33">
        <v>5.9187846939200002</v>
      </c>
      <c r="Y7" s="33">
        <v>0</v>
      </c>
      <c r="Z7" s="33">
        <v>1.3279627791399999</v>
      </c>
      <c r="AA7" s="33">
        <v>87.756770115699993</v>
      </c>
      <c r="AB7" s="33">
        <v>5.1178929571799996</v>
      </c>
    </row>
    <row r="8" spans="1:28" x14ac:dyDescent="0.25">
      <c r="A8" s="35">
        <v>9</v>
      </c>
      <c r="B8" t="s">
        <v>6</v>
      </c>
      <c r="C8" s="33">
        <v>0.16456634827399999</v>
      </c>
      <c r="D8" s="33">
        <v>1.2183364511600001E-2</v>
      </c>
      <c r="E8" s="33">
        <v>3.6322442496699997E-2</v>
      </c>
      <c r="F8" s="33">
        <v>5.5293070778600004E-4</v>
      </c>
      <c r="G8" s="33">
        <v>0</v>
      </c>
      <c r="H8" s="33">
        <v>0</v>
      </c>
      <c r="I8" s="33">
        <v>1.7138927289400001</v>
      </c>
      <c r="J8" s="33">
        <v>4.7683657503700003E-2</v>
      </c>
      <c r="K8" s="33">
        <v>0.68777163461400004</v>
      </c>
      <c r="L8" s="33">
        <v>3.81470301295E-3</v>
      </c>
      <c r="M8" s="33">
        <v>0</v>
      </c>
      <c r="N8" s="33">
        <v>5.3212542716899996E-3</v>
      </c>
      <c r="O8" s="33">
        <v>0</v>
      </c>
      <c r="P8" s="33">
        <v>0.14342252242699999</v>
      </c>
      <c r="Q8" s="33">
        <v>9.1610566770799995</v>
      </c>
      <c r="R8" s="33">
        <v>3.6322420250000001E-2</v>
      </c>
      <c r="S8" s="33">
        <v>1.7138964619999999</v>
      </c>
      <c r="T8" s="33">
        <v>5.3212724999999999E-3</v>
      </c>
      <c r="U8" s="33">
        <v>12.1745650733</v>
      </c>
      <c r="V8" s="33">
        <v>13.9247940333</v>
      </c>
      <c r="W8" s="33">
        <v>2.71953905951E-2</v>
      </c>
      <c r="X8" s="33">
        <v>0.93501316391300004</v>
      </c>
      <c r="Y8" s="33">
        <v>0</v>
      </c>
      <c r="Z8" s="33">
        <v>0.21117913596099999</v>
      </c>
      <c r="AA8" s="33">
        <v>13.924788745800001</v>
      </c>
      <c r="AB8" s="33">
        <v>0.81693108587700003</v>
      </c>
    </row>
    <row r="9" spans="1:28" x14ac:dyDescent="0.25">
      <c r="A9" s="35">
        <v>10</v>
      </c>
      <c r="B9" t="s">
        <v>7</v>
      </c>
      <c r="C9" s="33">
        <v>7.2464357680800007E-2</v>
      </c>
      <c r="D9" s="33">
        <v>5.3746499195999999E-3</v>
      </c>
      <c r="E9" s="33">
        <v>1.5923227156499999E-2</v>
      </c>
      <c r="F9" s="33">
        <v>2.4340711332399999E-4</v>
      </c>
      <c r="G9" s="33">
        <v>0</v>
      </c>
      <c r="H9" s="33">
        <v>0</v>
      </c>
      <c r="I9" s="33">
        <v>0.75446758928699997</v>
      </c>
      <c r="J9" s="33">
        <v>2.0997686422700002E-2</v>
      </c>
      <c r="K9" s="33">
        <v>0.30285717391</v>
      </c>
      <c r="L9" s="33">
        <v>1.6813329821000001E-3</v>
      </c>
      <c r="M9" s="33">
        <v>0</v>
      </c>
      <c r="N9" s="33">
        <v>2.34245136026E-3</v>
      </c>
      <c r="O9" s="33">
        <v>0</v>
      </c>
      <c r="P9" s="33">
        <v>6.3182017625100007E-2</v>
      </c>
      <c r="Q9" s="33">
        <v>4.0361456616</v>
      </c>
      <c r="R9" s="33">
        <v>1.5923223399999999E-2</v>
      </c>
      <c r="S9" s="33">
        <v>0.75446687499999998</v>
      </c>
      <c r="T9" s="33">
        <v>2.3424454199999999E-3</v>
      </c>
      <c r="U9" s="33">
        <v>5.3633890040000001</v>
      </c>
      <c r="V9" s="33">
        <v>6.1337958739999996</v>
      </c>
      <c r="W9" s="33">
        <v>1.1999338327599999E-2</v>
      </c>
      <c r="X9" s="33">
        <v>0.41174217410899999</v>
      </c>
      <c r="Y9" s="33">
        <v>0</v>
      </c>
      <c r="Z9" s="33">
        <v>9.2990404742999994E-2</v>
      </c>
      <c r="AA9" s="33">
        <v>6.1337937652300001</v>
      </c>
      <c r="AB9" s="33">
        <v>0.35985478395100001</v>
      </c>
    </row>
    <row r="10" spans="1:28" x14ac:dyDescent="0.25">
      <c r="A10" s="35">
        <v>11</v>
      </c>
      <c r="B10" t="s">
        <v>8</v>
      </c>
      <c r="C10" s="33">
        <v>1.03621174536E-2</v>
      </c>
      <c r="D10" s="33">
        <v>7.7273707493199996E-4</v>
      </c>
      <c r="E10" s="33">
        <v>2.2925360034699999E-3</v>
      </c>
      <c r="F10" s="33">
        <v>3.4777677007199998E-5</v>
      </c>
      <c r="G10" s="33">
        <v>0</v>
      </c>
      <c r="H10" s="33">
        <v>0</v>
      </c>
      <c r="I10" s="33">
        <v>0.10779957400700001</v>
      </c>
      <c r="J10" s="33">
        <v>3.0029582284600001E-3</v>
      </c>
      <c r="K10" s="33">
        <v>4.33105147107E-2</v>
      </c>
      <c r="L10" s="33">
        <v>2.4109768074099999E-4</v>
      </c>
      <c r="M10" s="33">
        <v>0</v>
      </c>
      <c r="N10" s="33">
        <v>3.3469440716800002E-4</v>
      </c>
      <c r="O10" s="33">
        <v>0</v>
      </c>
      <c r="P10" s="33">
        <v>9.0466366896000006E-3</v>
      </c>
      <c r="Q10" s="33">
        <v>0.57809713924499995</v>
      </c>
      <c r="R10" s="33">
        <v>2.2925464599999998E-3</v>
      </c>
      <c r="S10" s="33">
        <v>0.1077992257</v>
      </c>
      <c r="T10" s="33">
        <v>3.3469500099999998E-4</v>
      </c>
      <c r="U10" s="33">
        <v>0.76800490399999999</v>
      </c>
      <c r="V10" s="33">
        <v>0.87809925300000002</v>
      </c>
      <c r="W10" s="33">
        <v>1.7261255427300001E-3</v>
      </c>
      <c r="X10" s="33">
        <v>5.8887329470900002E-2</v>
      </c>
      <c r="Y10" s="33">
        <v>0</v>
      </c>
      <c r="Z10" s="33">
        <v>1.3335560891300001E-2</v>
      </c>
      <c r="AA10" s="33">
        <v>0.87809902846499999</v>
      </c>
      <c r="AB10" s="33">
        <v>5.1513331519300001E-2</v>
      </c>
    </row>
    <row r="11" spans="1:28" x14ac:dyDescent="0.25">
      <c r="A11" s="35">
        <v>12</v>
      </c>
      <c r="B11" t="s">
        <v>9</v>
      </c>
      <c r="C11" s="33">
        <v>1.9144094864100001</v>
      </c>
      <c r="D11" s="33">
        <v>0.15982514534100001</v>
      </c>
      <c r="E11" s="33">
        <v>0.40782238394999998</v>
      </c>
      <c r="F11" s="33">
        <v>6.3086809037099997E-3</v>
      </c>
      <c r="G11" s="33">
        <v>0</v>
      </c>
      <c r="H11" s="33">
        <v>0</v>
      </c>
      <c r="I11" s="33">
        <v>19.5536760018</v>
      </c>
      <c r="J11" s="33">
        <v>0.55633842150900004</v>
      </c>
      <c r="K11" s="33">
        <v>8.0146842148800008</v>
      </c>
      <c r="L11" s="33">
        <v>4.7286816471100002E-2</v>
      </c>
      <c r="M11" s="33">
        <v>0</v>
      </c>
      <c r="N11" s="33">
        <v>6.0709826654400001E-2</v>
      </c>
      <c r="O11" s="33">
        <v>0</v>
      </c>
      <c r="P11" s="33">
        <v>1.7197921376700001</v>
      </c>
      <c r="Q11" s="33">
        <v>110.64038438</v>
      </c>
      <c r="R11" s="33">
        <v>0.40782212837999998</v>
      </c>
      <c r="S11" s="33">
        <v>19.5536850702</v>
      </c>
      <c r="T11" s="33">
        <v>6.0709867223000001E-2</v>
      </c>
      <c r="U11" s="33">
        <v>146.222612868</v>
      </c>
      <c r="V11" s="33">
        <v>166.18418997699999</v>
      </c>
      <c r="W11" s="33">
        <v>0.36076336749400001</v>
      </c>
      <c r="X11" s="33">
        <v>10.9197315947</v>
      </c>
      <c r="Y11" s="33">
        <v>0</v>
      </c>
      <c r="Z11" s="33">
        <v>2.55394695178</v>
      </c>
      <c r="AA11" s="33">
        <v>166.184230875</v>
      </c>
      <c r="AB11" s="33">
        <v>9.7436924942500003</v>
      </c>
    </row>
    <row r="12" spans="1:28" x14ac:dyDescent="0.25">
      <c r="A12" s="35">
        <v>13</v>
      </c>
      <c r="B12" t="s">
        <v>10</v>
      </c>
      <c r="C12" s="33">
        <v>1.8264784324800001</v>
      </c>
      <c r="D12" s="33">
        <v>0.15298193938400001</v>
      </c>
      <c r="E12" s="33">
        <v>0.39781611941599998</v>
      </c>
      <c r="F12" s="33">
        <v>6.01551267891E-3</v>
      </c>
      <c r="G12" s="33">
        <v>0</v>
      </c>
      <c r="H12" s="33">
        <v>0</v>
      </c>
      <c r="I12" s="33">
        <v>18.6463349982</v>
      </c>
      <c r="J12" s="33">
        <v>0.53083013052399997</v>
      </c>
      <c r="K12" s="33">
        <v>7.6469394608599996</v>
      </c>
      <c r="L12" s="33">
        <v>4.5194910821099998E-2</v>
      </c>
      <c r="M12" s="33">
        <v>0</v>
      </c>
      <c r="N12" s="33">
        <v>5.7892760788799999E-2</v>
      </c>
      <c r="O12" s="33">
        <v>0</v>
      </c>
      <c r="P12" s="33">
        <v>1.64221275704</v>
      </c>
      <c r="Q12" s="33">
        <v>105.67200871599999</v>
      </c>
      <c r="R12" s="33">
        <v>0.397815710057</v>
      </c>
      <c r="S12" s="33">
        <v>18.646320499000002</v>
      </c>
      <c r="T12" s="33">
        <v>5.7892739487699997E-2</v>
      </c>
      <c r="U12" s="33">
        <v>139.63290218099999</v>
      </c>
      <c r="V12" s="33">
        <v>158.67705310299999</v>
      </c>
      <c r="W12" s="33">
        <v>0.34541428762699999</v>
      </c>
      <c r="X12" s="33">
        <v>10.4193509751</v>
      </c>
      <c r="Y12" s="33">
        <v>0</v>
      </c>
      <c r="Z12" s="33">
        <v>2.4469256707999998</v>
      </c>
      <c r="AA12" s="33">
        <v>158.67709419799999</v>
      </c>
      <c r="AB12" s="33">
        <v>9.3027630235299998</v>
      </c>
    </row>
    <row r="13" spans="1:28" x14ac:dyDescent="0.25">
      <c r="A13" s="35">
        <v>16</v>
      </c>
      <c r="B13" t="s">
        <v>12</v>
      </c>
      <c r="C13" s="33">
        <v>0.68691695069500003</v>
      </c>
      <c r="D13" s="33">
        <v>4.9770959108699997E-2</v>
      </c>
      <c r="E13" s="33">
        <v>0.14045309920099999</v>
      </c>
      <c r="F13" s="33">
        <v>2.3032620687099999E-3</v>
      </c>
      <c r="G13" s="33">
        <v>0</v>
      </c>
      <c r="H13" s="33">
        <v>0</v>
      </c>
      <c r="I13" s="33">
        <v>7.2020657744700003</v>
      </c>
      <c r="J13" s="33">
        <v>0.19889618252800001</v>
      </c>
      <c r="K13" s="33">
        <v>2.8721416971</v>
      </c>
      <c r="L13" s="33">
        <v>1.5808414342400001E-2</v>
      </c>
      <c r="M13" s="33">
        <v>0</v>
      </c>
      <c r="N13" s="33">
        <v>2.21866831905E-2</v>
      </c>
      <c r="O13" s="33">
        <v>0</v>
      </c>
      <c r="P13" s="33">
        <v>0.592318248672</v>
      </c>
      <c r="Q13" s="33">
        <v>37.864843760699998</v>
      </c>
      <c r="R13" s="33">
        <v>0.140453070486</v>
      </c>
      <c r="S13" s="33">
        <v>7.2020594240699998</v>
      </c>
      <c r="T13" s="33">
        <v>2.2186716361699999E-2</v>
      </c>
      <c r="U13" s="33">
        <v>50.424415033400003</v>
      </c>
      <c r="V13" s="33">
        <v>57.766908034499998</v>
      </c>
      <c r="W13" s="33">
        <v>0.110908679947</v>
      </c>
      <c r="X13" s="33">
        <v>3.9384710464200001</v>
      </c>
      <c r="Y13" s="33">
        <v>0</v>
      </c>
      <c r="Z13" s="33">
        <v>0.86462234686299999</v>
      </c>
      <c r="AA13" s="33">
        <v>57.766928954500003</v>
      </c>
      <c r="AB13" s="33">
        <v>3.3697955580199999</v>
      </c>
    </row>
    <row r="14" spans="1:28" x14ac:dyDescent="0.25">
      <c r="A14" s="35">
        <v>17</v>
      </c>
      <c r="B14" t="s">
        <v>13</v>
      </c>
      <c r="C14" s="33">
        <v>1.0511844245699999</v>
      </c>
      <c r="D14" s="33">
        <v>8.5494185934199995E-2</v>
      </c>
      <c r="E14" s="33">
        <v>0.20007926414999999</v>
      </c>
      <c r="F14" s="33">
        <v>3.36478085656E-3</v>
      </c>
      <c r="G14" s="33">
        <v>0</v>
      </c>
      <c r="H14" s="33">
        <v>0</v>
      </c>
      <c r="I14" s="33">
        <v>11.0501611196</v>
      </c>
      <c r="J14" s="33">
        <v>0.30487291155899998</v>
      </c>
      <c r="K14" s="33">
        <v>4.4192909572800003</v>
      </c>
      <c r="L14" s="33">
        <v>2.6165147834999999E-2</v>
      </c>
      <c r="M14" s="33">
        <v>0</v>
      </c>
      <c r="N14" s="33">
        <v>3.2621497488499997E-2</v>
      </c>
      <c r="O14" s="33">
        <v>0</v>
      </c>
      <c r="P14" s="33">
        <v>0.90701552133600005</v>
      </c>
      <c r="Q14" s="33">
        <v>59.022308495399997</v>
      </c>
      <c r="R14" s="33">
        <v>0.20007924206800001</v>
      </c>
      <c r="S14" s="33">
        <v>11.0501547621</v>
      </c>
      <c r="T14" s="33">
        <v>3.2621523801299998E-2</v>
      </c>
      <c r="U14" s="33">
        <v>78.596230162799998</v>
      </c>
      <c r="V14" s="33">
        <v>89.846317303899994</v>
      </c>
      <c r="W14" s="33">
        <v>0.193020062415</v>
      </c>
      <c r="X14" s="33">
        <v>6.3515453501200003</v>
      </c>
      <c r="Y14" s="33">
        <v>0</v>
      </c>
      <c r="Z14" s="33">
        <v>1.35931132607</v>
      </c>
      <c r="AA14" s="33">
        <v>89.846415794199999</v>
      </c>
      <c r="AB14" s="33">
        <v>5.0765253227600002</v>
      </c>
    </row>
    <row r="15" spans="1:28" x14ac:dyDescent="0.25">
      <c r="A15" s="35">
        <v>18</v>
      </c>
      <c r="B15" t="s">
        <v>14</v>
      </c>
      <c r="C15" s="33">
        <v>1.3156020392900001</v>
      </c>
      <c r="D15" s="33">
        <v>0.10730131037399999</v>
      </c>
      <c r="E15" s="33">
        <v>0.23769805149199999</v>
      </c>
      <c r="F15" s="33">
        <v>4.2091764091899998E-3</v>
      </c>
      <c r="G15" s="33">
        <v>0</v>
      </c>
      <c r="H15" s="33">
        <v>0</v>
      </c>
      <c r="I15" s="33">
        <v>13.821225826499999</v>
      </c>
      <c r="J15" s="33">
        <v>0.38158881840199999</v>
      </c>
      <c r="K15" s="33">
        <v>5.5311474383199997</v>
      </c>
      <c r="L15" s="33">
        <v>3.2794994910300003E-2</v>
      </c>
      <c r="M15" s="33">
        <v>0</v>
      </c>
      <c r="N15" s="33">
        <v>4.0802035237600003E-2</v>
      </c>
      <c r="O15" s="33">
        <v>0</v>
      </c>
      <c r="P15" s="33">
        <v>1.1360426721200001</v>
      </c>
      <c r="Q15" s="33">
        <v>73.935408879299999</v>
      </c>
      <c r="R15" s="33">
        <v>0.23769818804000001</v>
      </c>
      <c r="S15" s="33">
        <v>13.8212288646</v>
      </c>
      <c r="T15" s="33">
        <v>4.0802053994999997E-2</v>
      </c>
      <c r="U15" s="33">
        <v>98.443765298599999</v>
      </c>
      <c r="V15" s="33">
        <v>112.502738178</v>
      </c>
      <c r="W15" s="33">
        <v>0.24231269054900001</v>
      </c>
      <c r="X15" s="33">
        <v>7.9497254068299998</v>
      </c>
      <c r="Y15" s="33">
        <v>0</v>
      </c>
      <c r="Z15" s="33">
        <v>1.69247677459</v>
      </c>
      <c r="AA15" s="33">
        <v>112.502630956</v>
      </c>
      <c r="AB15" s="33">
        <v>6.3576374283400003</v>
      </c>
    </row>
    <row r="16" spans="1:28" x14ac:dyDescent="0.25">
      <c r="A16" s="35">
        <v>19</v>
      </c>
      <c r="B16" t="s">
        <v>15</v>
      </c>
      <c r="C16" s="33">
        <v>0.74886166859199998</v>
      </c>
      <c r="D16" s="33">
        <v>5.8632489154699999E-2</v>
      </c>
      <c r="E16" s="33">
        <v>0.171201170436</v>
      </c>
      <c r="F16" s="33">
        <v>2.42882390465E-3</v>
      </c>
      <c r="G16" s="33">
        <v>0</v>
      </c>
      <c r="H16" s="33">
        <v>0</v>
      </c>
      <c r="I16" s="33">
        <v>7.8835181038400002</v>
      </c>
      <c r="J16" s="33">
        <v>0.21704284031400001</v>
      </c>
      <c r="K16" s="33">
        <v>3.14369700594</v>
      </c>
      <c r="L16" s="33">
        <v>1.81945160276E-2</v>
      </c>
      <c r="M16" s="33">
        <v>0</v>
      </c>
      <c r="N16" s="33">
        <v>2.3520973393100001E-2</v>
      </c>
      <c r="O16" s="33">
        <v>0</v>
      </c>
      <c r="P16" s="33">
        <v>0.64407386716600001</v>
      </c>
      <c r="Q16" s="33">
        <v>41.712618076399998</v>
      </c>
      <c r="R16" s="33">
        <v>0.17120112142999999</v>
      </c>
      <c r="S16" s="33">
        <v>7.8835187530999997</v>
      </c>
      <c r="T16" s="33">
        <v>2.3520954229999998E-2</v>
      </c>
      <c r="U16" s="33">
        <v>55.572650567099998</v>
      </c>
      <c r="V16" s="33">
        <v>63.627422637099997</v>
      </c>
      <c r="W16" s="33">
        <v>0.13186073942599999</v>
      </c>
      <c r="X16" s="33">
        <v>4.4683934892500003</v>
      </c>
      <c r="Y16" s="33">
        <v>0</v>
      </c>
      <c r="Z16" s="33">
        <v>0.97983077477400005</v>
      </c>
      <c r="AA16" s="33">
        <v>63.627374190399998</v>
      </c>
      <c r="AB16" s="33">
        <v>3.6207810284400002</v>
      </c>
    </row>
    <row r="17" spans="1:28" x14ac:dyDescent="0.25">
      <c r="A17" s="35">
        <v>20</v>
      </c>
      <c r="B17" t="s">
        <v>16</v>
      </c>
      <c r="C17" s="33">
        <v>0.49286011473399999</v>
      </c>
      <c r="D17" s="33">
        <v>4.2190991623600002E-2</v>
      </c>
      <c r="E17" s="33">
        <v>0.112736001061</v>
      </c>
      <c r="F17" s="33">
        <v>1.57456208866E-3</v>
      </c>
      <c r="G17" s="33">
        <v>0</v>
      </c>
      <c r="H17" s="33">
        <v>0</v>
      </c>
      <c r="I17" s="33">
        <v>5.1110013677100001</v>
      </c>
      <c r="J17" s="33">
        <v>0.14317292520300001</v>
      </c>
      <c r="K17" s="33">
        <v>2.0716448130899998</v>
      </c>
      <c r="L17" s="33">
        <v>1.25507967425E-2</v>
      </c>
      <c r="M17" s="33">
        <v>0</v>
      </c>
      <c r="N17" s="33">
        <v>1.5248991222399999E-2</v>
      </c>
      <c r="O17" s="33">
        <v>0</v>
      </c>
      <c r="P17" s="33">
        <v>0.43429096391499999</v>
      </c>
      <c r="Q17" s="33">
        <v>28.270423787799999</v>
      </c>
      <c r="R17" s="33">
        <v>0.11273590651199999</v>
      </c>
      <c r="S17" s="33">
        <v>5.1109938677900004</v>
      </c>
      <c r="T17" s="33">
        <v>1.5248975360499999E-2</v>
      </c>
      <c r="U17" s="33">
        <v>37.496029694500002</v>
      </c>
      <c r="V17" s="33">
        <v>42.719677567700003</v>
      </c>
      <c r="W17" s="33">
        <v>9.5619242943400004E-2</v>
      </c>
      <c r="X17" s="33">
        <v>2.9473172716099998</v>
      </c>
      <c r="Y17" s="33">
        <v>0</v>
      </c>
      <c r="Z17" s="33">
        <v>0.66678446287600002</v>
      </c>
      <c r="AA17" s="33">
        <v>42.719735450500004</v>
      </c>
      <c r="AB17" s="33">
        <v>2.4322093687600002</v>
      </c>
    </row>
    <row r="18" spans="1:28" x14ac:dyDescent="0.25">
      <c r="A18" s="35">
        <v>21</v>
      </c>
      <c r="B18" t="s">
        <v>17</v>
      </c>
      <c r="C18" s="33">
        <v>0.67915587104800001</v>
      </c>
      <c r="D18" s="33">
        <v>5.6494604990299999E-2</v>
      </c>
      <c r="E18" s="33">
        <v>0.12353416180600001</v>
      </c>
      <c r="F18" s="33">
        <v>2.1656320447E-3</v>
      </c>
      <c r="G18" s="33">
        <v>0</v>
      </c>
      <c r="H18" s="33">
        <v>0</v>
      </c>
      <c r="I18" s="33">
        <v>7.1112440700199997</v>
      </c>
      <c r="J18" s="33">
        <v>0.197088611852</v>
      </c>
      <c r="K18" s="33">
        <v>2.85615225963</v>
      </c>
      <c r="L18" s="33">
        <v>1.7105874710799999E-2</v>
      </c>
      <c r="M18" s="33">
        <v>0</v>
      </c>
      <c r="N18" s="33">
        <v>2.0993292564799999E-2</v>
      </c>
      <c r="O18" s="33">
        <v>0</v>
      </c>
      <c r="P18" s="33">
        <v>0.58965628181100005</v>
      </c>
      <c r="Q18" s="33">
        <v>38.418612089100002</v>
      </c>
      <c r="R18" s="33">
        <v>0.123534076063</v>
      </c>
      <c r="S18" s="33">
        <v>7.1112459788200004</v>
      </c>
      <c r="T18" s="33">
        <v>2.0993287165499998E-2</v>
      </c>
      <c r="U18" s="33">
        <v>51.102106211799999</v>
      </c>
      <c r="V18" s="33">
        <v>58.336898698900001</v>
      </c>
      <c r="W18" s="33">
        <v>0.12779286616400001</v>
      </c>
      <c r="X18" s="33">
        <v>4.1057216714000004</v>
      </c>
      <c r="Y18" s="33">
        <v>0</v>
      </c>
      <c r="Z18" s="33">
        <v>0.88109333116400002</v>
      </c>
      <c r="AA18" s="33">
        <v>58.3369039305</v>
      </c>
      <c r="AB18" s="33">
        <v>3.2971794355499999</v>
      </c>
    </row>
    <row r="19" spans="1:28" x14ac:dyDescent="0.25">
      <c r="A19" s="35">
        <v>22</v>
      </c>
      <c r="B19" t="s">
        <v>18</v>
      </c>
      <c r="C19" s="33">
        <v>0.76448904390799999</v>
      </c>
      <c r="D19" s="33">
        <v>6.65156718629E-2</v>
      </c>
      <c r="E19" s="33">
        <v>0.16242298866999999</v>
      </c>
      <c r="F19" s="33">
        <v>2.5008830346000001E-3</v>
      </c>
      <c r="G19" s="33">
        <v>0</v>
      </c>
      <c r="H19" s="33">
        <v>0</v>
      </c>
      <c r="I19" s="33">
        <v>7.7515640708199998</v>
      </c>
      <c r="J19" s="33">
        <v>0.22240770403099999</v>
      </c>
      <c r="K19" s="33">
        <v>3.2025906078499999</v>
      </c>
      <c r="L19" s="33">
        <v>1.9316179322099999E-2</v>
      </c>
      <c r="M19" s="33">
        <v>0</v>
      </c>
      <c r="N19" s="33">
        <v>2.4066892524299999E-2</v>
      </c>
      <c r="O19" s="33">
        <v>0</v>
      </c>
      <c r="P19" s="33">
        <v>0.69441116989899998</v>
      </c>
      <c r="Q19" s="33">
        <v>44.788180906000001</v>
      </c>
      <c r="R19" s="33">
        <v>0.162422996264</v>
      </c>
      <c r="S19" s="33">
        <v>7.7515573944999998</v>
      </c>
      <c r="T19" s="33">
        <v>2.4066844556599999E-2</v>
      </c>
      <c r="U19" s="33">
        <v>59.075321168800002</v>
      </c>
      <c r="V19" s="33">
        <v>66.989360796900002</v>
      </c>
      <c r="W19" s="33">
        <v>0.15067017991699999</v>
      </c>
      <c r="X19" s="33">
        <v>4.3669714301899996</v>
      </c>
      <c r="Y19" s="33">
        <v>0</v>
      </c>
      <c r="Z19" s="33">
        <v>1.03581450719</v>
      </c>
      <c r="AA19" s="33">
        <v>66.989353532500004</v>
      </c>
      <c r="AB19" s="33">
        <v>3.9267374015800001</v>
      </c>
    </row>
    <row r="20" spans="1:28" x14ac:dyDescent="0.25">
      <c r="A20" s="35">
        <v>23</v>
      </c>
      <c r="B20" t="s">
        <v>19</v>
      </c>
      <c r="C20" s="33">
        <v>0.15344642113500001</v>
      </c>
      <c r="D20" s="33">
        <v>1.27912633195E-2</v>
      </c>
      <c r="E20" s="33">
        <v>3.3651494443600001E-2</v>
      </c>
      <c r="F20" s="33">
        <v>5.0579368993200003E-4</v>
      </c>
      <c r="G20" s="33">
        <v>0</v>
      </c>
      <c r="H20" s="33">
        <v>0</v>
      </c>
      <c r="I20" s="33">
        <v>1.5678426323700001</v>
      </c>
      <c r="J20" s="33">
        <v>4.4590685098200002E-2</v>
      </c>
      <c r="K20" s="33">
        <v>0.642389521307</v>
      </c>
      <c r="L20" s="33">
        <v>3.78710062818E-3</v>
      </c>
      <c r="M20" s="33">
        <v>0</v>
      </c>
      <c r="N20" s="33">
        <v>4.8678072798E-3</v>
      </c>
      <c r="O20" s="33">
        <v>0</v>
      </c>
      <c r="P20" s="33">
        <v>0.13779251962899999</v>
      </c>
      <c r="Q20" s="33">
        <v>8.8640287232600006</v>
      </c>
      <c r="R20" s="33">
        <v>3.3651453042999997E-2</v>
      </c>
      <c r="S20" s="33">
        <v>1.5678406351</v>
      </c>
      <c r="T20" s="33">
        <v>4.8677958817999996E-3</v>
      </c>
      <c r="U20" s="33">
        <v>11.715350941800001</v>
      </c>
      <c r="V20" s="33">
        <v>13.316857949799999</v>
      </c>
      <c r="W20" s="33">
        <v>2.8869149032E-2</v>
      </c>
      <c r="X20" s="33">
        <v>0.87520841124299997</v>
      </c>
      <c r="Y20" s="33">
        <v>0</v>
      </c>
      <c r="Z20" s="33">
        <v>0.20539351111099999</v>
      </c>
      <c r="AA20" s="33">
        <v>13.316853051100001</v>
      </c>
      <c r="AB20" s="33">
        <v>0.78073433191300001</v>
      </c>
    </row>
    <row r="21" spans="1:28" x14ac:dyDescent="0.25">
      <c r="A21" s="35">
        <v>24</v>
      </c>
      <c r="B21" t="s">
        <v>20</v>
      </c>
      <c r="C21" s="33">
        <v>0.34923341980299999</v>
      </c>
      <c r="D21" s="33">
        <v>2.65785926367E-2</v>
      </c>
      <c r="E21" s="33">
        <v>7.55308932805E-2</v>
      </c>
      <c r="F21" s="33">
        <v>1.1684568018799999E-3</v>
      </c>
      <c r="G21" s="33">
        <v>0</v>
      </c>
      <c r="H21" s="33">
        <v>0</v>
      </c>
      <c r="I21" s="33">
        <v>3.6216203060800001</v>
      </c>
      <c r="J21" s="33">
        <v>0.10125682929</v>
      </c>
      <c r="K21" s="33">
        <v>1.46010120853</v>
      </c>
      <c r="L21" s="33">
        <v>8.21173751883E-3</v>
      </c>
      <c r="M21" s="33">
        <v>0</v>
      </c>
      <c r="N21" s="33">
        <v>1.12443256745E-2</v>
      </c>
      <c r="O21" s="33">
        <v>0</v>
      </c>
      <c r="P21" s="33">
        <v>0.30641692758799999</v>
      </c>
      <c r="Q21" s="33">
        <v>19.6036672129</v>
      </c>
      <c r="R21" s="33">
        <v>7.5530936519999994E-2</v>
      </c>
      <c r="S21" s="33">
        <v>3.6216238307999999</v>
      </c>
      <c r="T21" s="33">
        <v>1.1244329971E-2</v>
      </c>
      <c r="U21" s="33">
        <v>26.019972896900001</v>
      </c>
      <c r="V21" s="33">
        <v>29.717117487900001</v>
      </c>
      <c r="W21" s="33">
        <v>5.9488204976599998E-2</v>
      </c>
      <c r="X21" s="33">
        <v>1.9859383986200001</v>
      </c>
      <c r="Y21" s="33">
        <v>0</v>
      </c>
      <c r="Z21" s="33">
        <v>0.45124188674299998</v>
      </c>
      <c r="AA21" s="33">
        <v>29.717131965099998</v>
      </c>
      <c r="AB21" s="33">
        <v>1.7432546517600001</v>
      </c>
    </row>
    <row r="22" spans="1:28" x14ac:dyDescent="0.25">
      <c r="A22" s="35">
        <v>25</v>
      </c>
      <c r="B22" t="s">
        <v>129</v>
      </c>
      <c r="C22" s="33">
        <v>0.23579316711199999</v>
      </c>
      <c r="D22" s="33">
        <v>1.9217595341799999E-2</v>
      </c>
      <c r="E22" s="33">
        <v>5.1470003557200002E-2</v>
      </c>
      <c r="F22" s="33">
        <v>7.8021820413100003E-4</v>
      </c>
      <c r="G22" s="33">
        <v>0</v>
      </c>
      <c r="H22" s="33">
        <v>0</v>
      </c>
      <c r="I22" s="33">
        <v>2.4184335999200002</v>
      </c>
      <c r="J22" s="33">
        <v>6.8480678692500005E-2</v>
      </c>
      <c r="K22" s="33">
        <v>0.98679214528699999</v>
      </c>
      <c r="L22" s="33">
        <v>5.7489841500099996E-3</v>
      </c>
      <c r="M22" s="33">
        <v>0</v>
      </c>
      <c r="N22" s="33">
        <v>7.5086969486199999E-3</v>
      </c>
      <c r="O22" s="33">
        <v>0</v>
      </c>
      <c r="P22" s="33">
        <v>0.21049545427399999</v>
      </c>
      <c r="Q22" s="33">
        <v>13.5222757489</v>
      </c>
      <c r="R22" s="33">
        <v>5.1470035587000001E-2</v>
      </c>
      <c r="S22" s="33">
        <v>2.4184337583</v>
      </c>
      <c r="T22" s="33">
        <v>7.5086987087E-3</v>
      </c>
      <c r="U22" s="33">
        <v>17.891107026299998</v>
      </c>
      <c r="V22" s="33">
        <v>20.361029030299999</v>
      </c>
      <c r="W22" s="33">
        <v>4.3286858725600001E-2</v>
      </c>
      <c r="X22" s="33">
        <v>1.34385383742</v>
      </c>
      <c r="Y22" s="33">
        <v>0</v>
      </c>
      <c r="Z22" s="33">
        <v>0.31276482261999999</v>
      </c>
      <c r="AA22" s="33">
        <v>20.3610367058</v>
      </c>
      <c r="AB22" s="33">
        <v>1.1938964684</v>
      </c>
    </row>
    <row r="23" spans="1:28" x14ac:dyDescent="0.25">
      <c r="A23" s="35">
        <v>26</v>
      </c>
      <c r="B23" t="s">
        <v>22</v>
      </c>
      <c r="C23" s="33">
        <v>2.18811443874</v>
      </c>
      <c r="D23" s="33">
        <v>0.146957861074</v>
      </c>
      <c r="E23" s="33">
        <v>0.416085963936</v>
      </c>
      <c r="F23" s="33">
        <v>7.2088390454399997E-3</v>
      </c>
      <c r="G23" s="33">
        <v>0</v>
      </c>
      <c r="H23" s="33">
        <v>0</v>
      </c>
      <c r="I23" s="33">
        <v>23.672321548999999</v>
      </c>
      <c r="J23" s="33">
        <v>0.63179374112800002</v>
      </c>
      <c r="K23" s="33">
        <v>9.1766422060000004</v>
      </c>
      <c r="L23" s="33">
        <v>4.9512713132200001E-2</v>
      </c>
      <c r="M23" s="33">
        <v>0</v>
      </c>
      <c r="N23" s="33">
        <v>6.9883747829999995E-2</v>
      </c>
      <c r="O23" s="33">
        <v>0</v>
      </c>
      <c r="P23" s="33">
        <v>1.7981527954000001</v>
      </c>
      <c r="Q23" s="33">
        <v>115.80841819</v>
      </c>
      <c r="R23" s="33">
        <v>0.41608581185999999</v>
      </c>
      <c r="S23" s="33">
        <v>23.672355237000001</v>
      </c>
      <c r="T23" s="33">
        <v>6.9883762059500004E-2</v>
      </c>
      <c r="U23" s="33">
        <v>155.66173697599999</v>
      </c>
      <c r="V23" s="33">
        <v>179.75004728100001</v>
      </c>
      <c r="W23" s="33">
        <v>0.32574335390499998</v>
      </c>
      <c r="X23" s="33">
        <v>13.170035455400001</v>
      </c>
      <c r="Y23" s="33">
        <v>0</v>
      </c>
      <c r="Z23" s="33">
        <v>2.6408901313099999</v>
      </c>
      <c r="AA23" s="33">
        <v>179.75025845100001</v>
      </c>
      <c r="AB23" s="33">
        <v>10.140603931499999</v>
      </c>
    </row>
    <row r="24" spans="1:28" x14ac:dyDescent="0.25">
      <c r="A24" s="35">
        <v>27</v>
      </c>
      <c r="B24" t="s">
        <v>23</v>
      </c>
      <c r="C24" s="33">
        <v>1.40446586845</v>
      </c>
      <c r="D24" s="33">
        <v>0.106708778957</v>
      </c>
      <c r="E24" s="33">
        <v>0.28575751244000003</v>
      </c>
      <c r="F24" s="33">
        <v>4.4271781553499997E-3</v>
      </c>
      <c r="G24" s="33">
        <v>0</v>
      </c>
      <c r="H24" s="33">
        <v>0</v>
      </c>
      <c r="I24" s="33">
        <v>15.2114180229</v>
      </c>
      <c r="J24" s="33">
        <v>0.406235260115</v>
      </c>
      <c r="K24" s="33">
        <v>5.9199128931000002</v>
      </c>
      <c r="L24" s="33">
        <v>3.4339127046500002E-2</v>
      </c>
      <c r="M24" s="33">
        <v>0</v>
      </c>
      <c r="N24" s="33">
        <v>4.3199319442599998E-2</v>
      </c>
      <c r="O24" s="33">
        <v>0</v>
      </c>
      <c r="P24" s="33">
        <v>1.1582633807</v>
      </c>
      <c r="Q24" s="33">
        <v>75.900223256000004</v>
      </c>
      <c r="R24" s="33">
        <v>0.285757794678</v>
      </c>
      <c r="S24" s="33">
        <v>15.211418677299999</v>
      </c>
      <c r="T24" s="33">
        <v>4.3199291191600001E-2</v>
      </c>
      <c r="U24" s="33">
        <v>101.93375624700001</v>
      </c>
      <c r="V24" s="33">
        <v>117.430800967</v>
      </c>
      <c r="W24" s="33">
        <v>0.23994883828899999</v>
      </c>
      <c r="X24" s="33">
        <v>8.8453598266300002</v>
      </c>
      <c r="Y24" s="33">
        <v>0</v>
      </c>
      <c r="Z24" s="33">
        <v>1.7761220822099999</v>
      </c>
      <c r="AA24" s="33">
        <v>117.430843482</v>
      </c>
      <c r="AB24" s="33">
        <v>6.4284579800600001</v>
      </c>
    </row>
    <row r="25" spans="1:28" x14ac:dyDescent="0.25">
      <c r="A25" s="35">
        <v>28</v>
      </c>
      <c r="B25" t="s">
        <v>24</v>
      </c>
      <c r="C25" s="33">
        <v>0.420337216949</v>
      </c>
      <c r="D25" s="33">
        <v>3.8633252327699999E-2</v>
      </c>
      <c r="E25" s="33">
        <v>8.6906057164199996E-2</v>
      </c>
      <c r="F25" s="33">
        <v>1.3609737974899999E-3</v>
      </c>
      <c r="G25" s="33">
        <v>0</v>
      </c>
      <c r="H25" s="33">
        <v>0</v>
      </c>
      <c r="I25" s="33">
        <v>4.2181651447300004</v>
      </c>
      <c r="J25" s="33">
        <v>0.122471804985</v>
      </c>
      <c r="K25" s="33">
        <v>1.7624452249</v>
      </c>
      <c r="L25" s="33">
        <v>1.0952054288600001E-2</v>
      </c>
      <c r="M25" s="33">
        <v>0</v>
      </c>
      <c r="N25" s="33">
        <v>1.3096455336E-2</v>
      </c>
      <c r="O25" s="33">
        <v>0</v>
      </c>
      <c r="P25" s="33">
        <v>0.387655496988</v>
      </c>
      <c r="Q25" s="33">
        <v>25.089172792100001</v>
      </c>
      <c r="R25" s="33">
        <v>8.6906028639000002E-2</v>
      </c>
      <c r="S25" s="33">
        <v>4.2181640482400002</v>
      </c>
      <c r="T25" s="33">
        <v>1.30964738272E-2</v>
      </c>
      <c r="U25" s="33">
        <v>33.0047144726</v>
      </c>
      <c r="V25" s="33">
        <v>37.309764413400003</v>
      </c>
      <c r="W25" s="33">
        <v>8.78997000325E-2</v>
      </c>
      <c r="X25" s="33">
        <v>2.40594278373</v>
      </c>
      <c r="Y25" s="33">
        <v>0</v>
      </c>
      <c r="Z25" s="33">
        <v>0.57999929480900003</v>
      </c>
      <c r="AA25" s="33">
        <v>37.309757848399997</v>
      </c>
      <c r="AB25" s="33">
        <v>2.1863988351199999</v>
      </c>
    </row>
    <row r="26" spans="1:28" x14ac:dyDescent="0.25">
      <c r="A26" s="35">
        <v>29</v>
      </c>
      <c r="B26" t="s">
        <v>25</v>
      </c>
      <c r="C26" s="33">
        <v>1.10936883064</v>
      </c>
      <c r="D26" s="33">
        <v>0.109302575832</v>
      </c>
      <c r="E26" s="33">
        <v>0.245786458722</v>
      </c>
      <c r="F26" s="33">
        <v>3.44739174448E-3</v>
      </c>
      <c r="G26" s="33">
        <v>0</v>
      </c>
      <c r="H26" s="33">
        <v>0</v>
      </c>
      <c r="I26" s="33">
        <v>11.1980655779</v>
      </c>
      <c r="J26" s="33">
        <v>0.323561986307</v>
      </c>
      <c r="K26" s="33">
        <v>4.6737519860200001</v>
      </c>
      <c r="L26" s="33">
        <v>3.0550073254600001E-2</v>
      </c>
      <c r="M26" s="33">
        <v>0</v>
      </c>
      <c r="N26" s="33">
        <v>3.3389348510100003E-2</v>
      </c>
      <c r="O26" s="33">
        <v>0</v>
      </c>
      <c r="P26" s="33">
        <v>1.0185347767099999</v>
      </c>
      <c r="Q26" s="33">
        <v>66.870264986199999</v>
      </c>
      <c r="R26" s="33">
        <v>0.245786578886</v>
      </c>
      <c r="S26" s="33">
        <v>11.1980650426</v>
      </c>
      <c r="T26" s="33">
        <v>3.3389337255500001E-2</v>
      </c>
      <c r="U26" s="33">
        <v>88.050954920099997</v>
      </c>
      <c r="V26" s="33">
        <v>99.494692992799997</v>
      </c>
      <c r="W26" s="33">
        <v>0.25039596699799999</v>
      </c>
      <c r="X26" s="33">
        <v>6.66416827841</v>
      </c>
      <c r="Y26" s="33">
        <v>0</v>
      </c>
      <c r="Z26" s="33">
        <v>1.58110050995</v>
      </c>
      <c r="AA26" s="33">
        <v>99.494831178599995</v>
      </c>
      <c r="AB26" s="33">
        <v>5.6674729378100004</v>
      </c>
    </row>
    <row r="27" spans="1:28" x14ac:dyDescent="0.25">
      <c r="A27" s="35">
        <v>30</v>
      </c>
      <c r="B27" t="s">
        <v>26</v>
      </c>
      <c r="C27" s="33">
        <v>0.31391179337699998</v>
      </c>
      <c r="D27" s="33">
        <v>2.45922210165E-2</v>
      </c>
      <c r="E27" s="33">
        <v>6.3459584604199995E-2</v>
      </c>
      <c r="F27" s="33">
        <v>1.0400054757899999E-3</v>
      </c>
      <c r="G27" s="33">
        <v>0</v>
      </c>
      <c r="H27" s="33">
        <v>0</v>
      </c>
      <c r="I27" s="33">
        <v>3.2519960833399999</v>
      </c>
      <c r="J27" s="33">
        <v>9.1059725105199996E-2</v>
      </c>
      <c r="K27" s="33">
        <v>1.3139274780600001</v>
      </c>
      <c r="L27" s="33">
        <v>7.5210282045000002E-3</v>
      </c>
      <c r="M27" s="33">
        <v>0</v>
      </c>
      <c r="N27" s="33">
        <v>1.00181049944E-2</v>
      </c>
      <c r="O27" s="33">
        <v>0</v>
      </c>
      <c r="P27" s="33">
        <v>0.275942184837</v>
      </c>
      <c r="Q27" s="33">
        <v>17.720040927300001</v>
      </c>
      <c r="R27" s="33">
        <v>6.3459574074000005E-2</v>
      </c>
      <c r="S27" s="33">
        <v>3.2519988674999998</v>
      </c>
      <c r="T27" s="33">
        <v>1.0018105723300001E-2</v>
      </c>
      <c r="U27" s="33">
        <v>23.513052996700001</v>
      </c>
      <c r="V27" s="33">
        <v>26.828566935000001</v>
      </c>
      <c r="W27" s="33">
        <v>5.5216564438900002E-2</v>
      </c>
      <c r="X27" s="33">
        <v>1.8039774661600001</v>
      </c>
      <c r="Y27" s="33">
        <v>0</v>
      </c>
      <c r="Z27" s="33">
        <v>0.40570714938000002</v>
      </c>
      <c r="AA27" s="33">
        <v>26.828560822</v>
      </c>
      <c r="AB27" s="33">
        <v>1.5646254660200001</v>
      </c>
    </row>
    <row r="28" spans="1:28" x14ac:dyDescent="0.25">
      <c r="A28" s="35">
        <v>31</v>
      </c>
      <c r="B28" t="s">
        <v>27</v>
      </c>
      <c r="C28" s="33">
        <v>0.37014847187299998</v>
      </c>
      <c r="D28" s="33">
        <v>3.3441421280499997E-2</v>
      </c>
      <c r="E28" s="33">
        <v>8.25381795365E-2</v>
      </c>
      <c r="F28" s="33">
        <v>1.17085454758E-3</v>
      </c>
      <c r="G28" s="33">
        <v>0</v>
      </c>
      <c r="H28" s="33">
        <v>0</v>
      </c>
      <c r="I28" s="33">
        <v>3.8003753098900002</v>
      </c>
      <c r="J28" s="33">
        <v>0.10768530514000001</v>
      </c>
      <c r="K28" s="33">
        <v>1.55713242773</v>
      </c>
      <c r="L28" s="33">
        <v>9.7066229096200007E-3</v>
      </c>
      <c r="M28" s="33">
        <v>0</v>
      </c>
      <c r="N28" s="33">
        <v>1.1338650351E-2</v>
      </c>
      <c r="O28" s="33">
        <v>0</v>
      </c>
      <c r="P28" s="33">
        <v>0.33122702922399999</v>
      </c>
      <c r="Q28" s="33">
        <v>21.629593997000001</v>
      </c>
      <c r="R28" s="33">
        <v>8.2538200664E-2</v>
      </c>
      <c r="S28" s="33">
        <v>3.8003849979000002</v>
      </c>
      <c r="T28" s="33">
        <v>1.13386791458E-2</v>
      </c>
      <c r="U28" s="33">
        <v>28.609071332100001</v>
      </c>
      <c r="V28" s="33">
        <v>32.491950310500002</v>
      </c>
      <c r="W28" s="33">
        <v>7.6116951564199994E-2</v>
      </c>
      <c r="X28" s="33">
        <v>2.2166465522799998</v>
      </c>
      <c r="Y28" s="33">
        <v>0</v>
      </c>
      <c r="Z28" s="33">
        <v>0.50964692603399997</v>
      </c>
      <c r="AA28" s="33">
        <v>32.491975605199997</v>
      </c>
      <c r="AB28" s="33">
        <v>1.8506153408599999</v>
      </c>
    </row>
    <row r="29" spans="1:28" x14ac:dyDescent="0.25">
      <c r="A29" s="35">
        <v>32</v>
      </c>
      <c r="B29" t="s">
        <v>28</v>
      </c>
      <c r="C29" s="33">
        <v>0.18131390682099999</v>
      </c>
      <c r="D29" s="33">
        <v>1.73306051267E-2</v>
      </c>
      <c r="E29" s="33">
        <v>4.2019352682200001E-2</v>
      </c>
      <c r="F29" s="33">
        <v>5.80354258669E-4</v>
      </c>
      <c r="G29" s="33">
        <v>0</v>
      </c>
      <c r="H29" s="33">
        <v>0</v>
      </c>
      <c r="I29" s="33">
        <v>1.8109164011300001</v>
      </c>
      <c r="J29" s="33">
        <v>5.28811136912E-2</v>
      </c>
      <c r="K29" s="33">
        <v>0.76112555525799996</v>
      </c>
      <c r="L29" s="33">
        <v>4.8419388517800003E-3</v>
      </c>
      <c r="M29" s="33">
        <v>0</v>
      </c>
      <c r="N29" s="33">
        <v>5.5915101225499997E-3</v>
      </c>
      <c r="O29" s="33">
        <v>0</v>
      </c>
      <c r="P29" s="33">
        <v>0.168525495857</v>
      </c>
      <c r="Q29" s="33">
        <v>10.950025893999999</v>
      </c>
      <c r="R29" s="33">
        <v>4.2019317549999997E-2</v>
      </c>
      <c r="S29" s="33">
        <v>1.8109155309</v>
      </c>
      <c r="T29" s="33">
        <v>5.5915110400000002E-3</v>
      </c>
      <c r="U29" s="33">
        <v>14.384761255200001</v>
      </c>
      <c r="V29" s="33">
        <v>16.237728775200001</v>
      </c>
      <c r="W29" s="33">
        <v>3.9558995760300003E-2</v>
      </c>
      <c r="X29" s="33">
        <v>1.04617438229</v>
      </c>
      <c r="Y29" s="33">
        <v>0</v>
      </c>
      <c r="Z29" s="33">
        <v>0.25781543225100001</v>
      </c>
      <c r="AA29" s="33">
        <v>16.237707322399999</v>
      </c>
      <c r="AB29" s="33">
        <v>0.94737156773800002</v>
      </c>
    </row>
    <row r="30" spans="1:28" x14ac:dyDescent="0.25">
      <c r="A30" s="35">
        <v>33</v>
      </c>
      <c r="B30" t="s">
        <v>29</v>
      </c>
      <c r="C30" s="33">
        <v>0.11694958472100001</v>
      </c>
      <c r="D30" s="33">
        <v>9.0481406783900001E-3</v>
      </c>
      <c r="E30" s="33">
        <v>2.5198381920400002E-2</v>
      </c>
      <c r="F30" s="33">
        <v>3.90278948478E-4</v>
      </c>
      <c r="G30" s="33">
        <v>0</v>
      </c>
      <c r="H30" s="33">
        <v>0</v>
      </c>
      <c r="I30" s="33">
        <v>1.2096606648999999</v>
      </c>
      <c r="J30" s="33">
        <v>3.39217131137E-2</v>
      </c>
      <c r="K30" s="33">
        <v>0.489064245738</v>
      </c>
      <c r="L30" s="33">
        <v>2.77365096186E-3</v>
      </c>
      <c r="M30" s="33">
        <v>0</v>
      </c>
      <c r="N30" s="33">
        <v>3.7557277320900001E-3</v>
      </c>
      <c r="O30" s="33">
        <v>0</v>
      </c>
      <c r="P30" s="33">
        <v>0.103030299558</v>
      </c>
      <c r="Q30" s="33">
        <v>6.5979833084299999</v>
      </c>
      <c r="R30" s="33">
        <v>2.5198385819999999E-2</v>
      </c>
      <c r="S30" s="33">
        <v>1.2096600200000001</v>
      </c>
      <c r="T30" s="33">
        <v>3.7557306919999999E-3</v>
      </c>
      <c r="U30" s="33">
        <v>8.7509240865999995</v>
      </c>
      <c r="V30" s="33">
        <v>9.9858108665999996</v>
      </c>
      <c r="W30" s="33">
        <v>2.0283334527299999E-2</v>
      </c>
      <c r="X30" s="33">
        <v>0.66538948456900004</v>
      </c>
      <c r="Y30" s="33">
        <v>0</v>
      </c>
      <c r="Z30" s="33">
        <v>0.15192428986600001</v>
      </c>
      <c r="AA30" s="33">
        <v>9.98579312719</v>
      </c>
      <c r="AB30" s="33">
        <v>0.58573331516100002</v>
      </c>
    </row>
    <row r="31" spans="1:28" x14ac:dyDescent="0.25">
      <c r="A31" s="35">
        <v>34</v>
      </c>
      <c r="B31" t="s">
        <v>30</v>
      </c>
      <c r="C31" s="33">
        <v>0.30890390372400001</v>
      </c>
      <c r="D31" s="33">
        <v>2.2778634070200001E-2</v>
      </c>
      <c r="E31" s="33">
        <v>6.8272587784299996E-2</v>
      </c>
      <c r="F31" s="33">
        <v>1.03851622473E-3</v>
      </c>
      <c r="G31" s="33">
        <v>0</v>
      </c>
      <c r="H31" s="33">
        <v>0</v>
      </c>
      <c r="I31" s="33">
        <v>3.2190335438700002</v>
      </c>
      <c r="J31" s="33">
        <v>8.9497794378500001E-2</v>
      </c>
      <c r="K31" s="33">
        <v>1.2909312608600001</v>
      </c>
      <c r="L31" s="33">
        <v>7.14593398724E-3</v>
      </c>
      <c r="M31" s="33">
        <v>0</v>
      </c>
      <c r="N31" s="33">
        <v>9.9943849159099991E-3</v>
      </c>
      <c r="O31" s="33">
        <v>0</v>
      </c>
      <c r="P31" s="33">
        <v>0.26895838352399998</v>
      </c>
      <c r="Q31" s="33">
        <v>17.175662583699999</v>
      </c>
      <c r="R31" s="33">
        <v>6.8272529809999996E-2</v>
      </c>
      <c r="S31" s="33">
        <v>3.2190371929000001</v>
      </c>
      <c r="T31" s="33">
        <v>9.9943713560000005E-3</v>
      </c>
      <c r="U31" s="33">
        <v>22.829660757300001</v>
      </c>
      <c r="V31" s="33">
        <v>26.116908219300001</v>
      </c>
      <c r="W31" s="33">
        <v>5.0825792025899999E-2</v>
      </c>
      <c r="X31" s="33">
        <v>1.7548790111200001</v>
      </c>
      <c r="Y31" s="33">
        <v>0</v>
      </c>
      <c r="Z31" s="33">
        <v>0.39592884383799998</v>
      </c>
      <c r="AA31" s="33">
        <v>26.116942296400001</v>
      </c>
      <c r="AB31" s="33">
        <v>1.5322410340399999</v>
      </c>
    </row>
    <row r="32" spans="1:28" x14ac:dyDescent="0.25">
      <c r="A32" s="35">
        <v>35</v>
      </c>
      <c r="B32" t="s">
        <v>31</v>
      </c>
      <c r="C32" s="33">
        <v>0.40146053855399999</v>
      </c>
      <c r="D32" s="33">
        <v>3.5528505240200001E-2</v>
      </c>
      <c r="E32" s="33">
        <v>9.0018063837499995E-2</v>
      </c>
      <c r="F32" s="33">
        <v>1.2748354037299999E-3</v>
      </c>
      <c r="G32" s="33">
        <v>0</v>
      </c>
      <c r="H32" s="33">
        <v>0</v>
      </c>
      <c r="I32" s="33">
        <v>4.1379017521400003</v>
      </c>
      <c r="J32" s="33">
        <v>0.116727428501</v>
      </c>
      <c r="K32" s="33">
        <v>1.6883134236099999</v>
      </c>
      <c r="L32" s="33">
        <v>1.0409090969200001E-2</v>
      </c>
      <c r="M32" s="33">
        <v>0</v>
      </c>
      <c r="N32" s="33">
        <v>1.23456866962E-2</v>
      </c>
      <c r="O32" s="33">
        <v>0</v>
      </c>
      <c r="P32" s="33">
        <v>0.35710558575000001</v>
      </c>
      <c r="Q32" s="33">
        <v>23.291059092899999</v>
      </c>
      <c r="R32" s="33">
        <v>9.0018066357999998E-2</v>
      </c>
      <c r="S32" s="33">
        <v>4.1378970986099999</v>
      </c>
      <c r="T32" s="33">
        <v>1.2345670142399999E-2</v>
      </c>
      <c r="U32" s="33">
        <v>30.839542874300001</v>
      </c>
      <c r="V32" s="33">
        <v>35.067412275000002</v>
      </c>
      <c r="W32" s="33">
        <v>8.0736371597400006E-2</v>
      </c>
      <c r="X32" s="33">
        <v>2.4028292276599998</v>
      </c>
      <c r="Y32" s="33">
        <v>0</v>
      </c>
      <c r="Z32" s="33">
        <v>0.54867213151100003</v>
      </c>
      <c r="AA32" s="33">
        <v>35.067433360199999</v>
      </c>
      <c r="AB32" s="33">
        <v>1.9970312273299999</v>
      </c>
    </row>
    <row r="33" spans="1:28" x14ac:dyDescent="0.25">
      <c r="A33" s="35">
        <v>36</v>
      </c>
      <c r="B33" t="s">
        <v>32</v>
      </c>
      <c r="C33" s="33">
        <v>1.4066501982699999</v>
      </c>
      <c r="D33" s="33">
        <v>0.12394972131699999</v>
      </c>
      <c r="E33" s="33">
        <v>0.30118737292999997</v>
      </c>
      <c r="F33" s="33">
        <v>4.5909205984600004E-3</v>
      </c>
      <c r="G33" s="33">
        <v>0</v>
      </c>
      <c r="H33" s="33">
        <v>0</v>
      </c>
      <c r="I33" s="33">
        <v>14.230159846899999</v>
      </c>
      <c r="J33" s="33">
        <v>0.40936825293399998</v>
      </c>
      <c r="K33" s="33">
        <v>5.8939165980199997</v>
      </c>
      <c r="L33" s="33">
        <v>3.5792702114E-2</v>
      </c>
      <c r="M33" s="33">
        <v>0</v>
      </c>
      <c r="N33" s="33">
        <v>4.4181489327299997E-2</v>
      </c>
      <c r="O33" s="33">
        <v>0</v>
      </c>
      <c r="P33" s="33">
        <v>1.2821396242700001</v>
      </c>
      <c r="Q33" s="33">
        <v>82.761482747499997</v>
      </c>
      <c r="R33" s="33">
        <v>0.30118722385300001</v>
      </c>
      <c r="S33" s="33">
        <v>14.230165077700001</v>
      </c>
      <c r="T33" s="33">
        <v>4.4181503093000001E-2</v>
      </c>
      <c r="U33" s="33">
        <v>109.09450873999999</v>
      </c>
      <c r="V33" s="33">
        <v>123.625843554</v>
      </c>
      <c r="W33" s="33">
        <v>0.281063039445</v>
      </c>
      <c r="X33" s="33">
        <v>8.0388545253500006</v>
      </c>
      <c r="Y33" s="33">
        <v>0</v>
      </c>
      <c r="Z33" s="33">
        <v>1.9172835826800001</v>
      </c>
      <c r="AA33" s="33">
        <v>123.62587829</v>
      </c>
      <c r="AB33" s="33">
        <v>7.2458857097899996</v>
      </c>
    </row>
    <row r="34" spans="1:28" x14ac:dyDescent="0.25">
      <c r="A34" s="35">
        <v>37</v>
      </c>
      <c r="B34" t="s">
        <v>33</v>
      </c>
      <c r="C34" s="33">
        <v>2.37024916807</v>
      </c>
      <c r="D34" s="33">
        <v>0.17461258522600001</v>
      </c>
      <c r="E34" s="33">
        <v>0.51491182235599997</v>
      </c>
      <c r="F34" s="33">
        <v>7.9697830191000005E-3</v>
      </c>
      <c r="G34" s="33">
        <v>0</v>
      </c>
      <c r="H34" s="33">
        <v>0</v>
      </c>
      <c r="I34" s="33">
        <v>24.702216755999999</v>
      </c>
      <c r="J34" s="33">
        <v>0.68670976682200002</v>
      </c>
      <c r="K34" s="33">
        <v>9.9053074688499994</v>
      </c>
      <c r="L34" s="33">
        <v>5.4804112725100003E-2</v>
      </c>
      <c r="M34" s="33">
        <v>0</v>
      </c>
      <c r="N34" s="33">
        <v>7.6694914326499997E-2</v>
      </c>
      <c r="O34" s="33">
        <v>0</v>
      </c>
      <c r="P34" s="33">
        <v>2.0632608596600002</v>
      </c>
      <c r="Q34" s="33">
        <v>131.75075075699999</v>
      </c>
      <c r="R34" s="33">
        <v>0.51491216172200005</v>
      </c>
      <c r="S34" s="33">
        <v>24.702230103400002</v>
      </c>
      <c r="T34" s="33">
        <v>7.6694880230600004E-2</v>
      </c>
      <c r="U34" s="33">
        <v>175.130887293</v>
      </c>
      <c r="V34" s="33">
        <v>200.34797201000001</v>
      </c>
      <c r="W34" s="33">
        <v>0.38957403378</v>
      </c>
      <c r="X34" s="33">
        <v>13.464949713899999</v>
      </c>
      <c r="Y34" s="33">
        <v>0</v>
      </c>
      <c r="Z34" s="33">
        <v>3.0295113689800002</v>
      </c>
      <c r="AA34" s="33">
        <v>200.34791368399999</v>
      </c>
      <c r="AB34" s="33">
        <v>11.754774142</v>
      </c>
    </row>
    <row r="35" spans="1:28" x14ac:dyDescent="0.25">
      <c r="A35" s="35">
        <v>38</v>
      </c>
      <c r="B35" t="s">
        <v>34</v>
      </c>
      <c r="C35" s="33">
        <v>0.206519939446</v>
      </c>
      <c r="D35" s="33">
        <v>1.6945642572399999E-2</v>
      </c>
      <c r="E35" s="33">
        <v>4.1420449528899998E-2</v>
      </c>
      <c r="F35" s="33">
        <v>6.4292363494299998E-4</v>
      </c>
      <c r="G35" s="33">
        <v>0</v>
      </c>
      <c r="H35" s="33">
        <v>0</v>
      </c>
      <c r="I35" s="33">
        <v>2.2090161348200001</v>
      </c>
      <c r="J35" s="33">
        <v>5.9849853986599998E-2</v>
      </c>
      <c r="K35" s="33">
        <v>0.87136381723199996</v>
      </c>
      <c r="L35" s="33">
        <v>5.2487319773300003E-3</v>
      </c>
      <c r="M35" s="33">
        <v>0</v>
      </c>
      <c r="N35" s="33">
        <v>6.27344745891E-3</v>
      </c>
      <c r="O35" s="33">
        <v>0</v>
      </c>
      <c r="P35" s="33">
        <v>0.17401144435499999</v>
      </c>
      <c r="Q35" s="33">
        <v>11.4482556258</v>
      </c>
      <c r="R35" s="33">
        <v>4.1420446753000002E-2</v>
      </c>
      <c r="S35" s="33">
        <v>2.2090173362000001</v>
      </c>
      <c r="T35" s="33">
        <v>6.2734498244999999E-3</v>
      </c>
      <c r="U35" s="33">
        <v>15.312335944499999</v>
      </c>
      <c r="V35" s="33">
        <v>17.562762696499998</v>
      </c>
      <c r="W35" s="33">
        <v>3.8359527007899998E-2</v>
      </c>
      <c r="X35" s="33">
        <v>1.30206007284</v>
      </c>
      <c r="Y35" s="33">
        <v>0</v>
      </c>
      <c r="Z35" s="33">
        <v>0.26830806045099997</v>
      </c>
      <c r="AA35" s="33">
        <v>17.562753838999999</v>
      </c>
      <c r="AB35" s="33">
        <v>0.96299118977999998</v>
      </c>
    </row>
    <row r="36" spans="1:28" x14ac:dyDescent="0.25">
      <c r="A36" s="35">
        <v>39</v>
      </c>
      <c r="B36" t="s">
        <v>35</v>
      </c>
      <c r="C36" s="33">
        <v>1.9103823100599999</v>
      </c>
      <c r="D36" s="33">
        <v>0.15405948733300001</v>
      </c>
      <c r="E36" s="33">
        <v>0.34568125496699997</v>
      </c>
      <c r="F36" s="33">
        <v>6.1237090392999996E-3</v>
      </c>
      <c r="G36" s="33">
        <v>0</v>
      </c>
      <c r="H36" s="33">
        <v>0</v>
      </c>
      <c r="I36" s="33">
        <v>20.1077605762</v>
      </c>
      <c r="J36" s="33">
        <v>0.55394461314999999</v>
      </c>
      <c r="K36" s="33">
        <v>8.0304986098299995</v>
      </c>
      <c r="L36" s="33">
        <v>4.7341631325200001E-2</v>
      </c>
      <c r="M36" s="33">
        <v>0</v>
      </c>
      <c r="N36" s="33">
        <v>5.9360711992100003E-2</v>
      </c>
      <c r="O36" s="33">
        <v>0</v>
      </c>
      <c r="P36" s="33">
        <v>1.6445653876599999</v>
      </c>
      <c r="Q36" s="33">
        <v>106.96298711</v>
      </c>
      <c r="R36" s="33">
        <v>0.34568131054000001</v>
      </c>
      <c r="S36" s="33">
        <v>20.107765097600002</v>
      </c>
      <c r="T36" s="33">
        <v>5.9360726821E-2</v>
      </c>
      <c r="U36" s="33">
        <v>142.50089909900001</v>
      </c>
      <c r="V36" s="33">
        <v>162.954582061</v>
      </c>
      <c r="W36" s="33">
        <v>0.34756352537200003</v>
      </c>
      <c r="X36" s="33">
        <v>11.5408856356</v>
      </c>
      <c r="Y36" s="33">
        <v>0</v>
      </c>
      <c r="Z36" s="33">
        <v>2.4474327965199998</v>
      </c>
      <c r="AA36" s="33">
        <v>162.954414482</v>
      </c>
      <c r="AB36" s="33">
        <v>9.2077987591700001</v>
      </c>
    </row>
    <row r="37" spans="1:28" x14ac:dyDescent="0.25">
      <c r="A37" s="35">
        <v>40</v>
      </c>
      <c r="B37" t="s">
        <v>36</v>
      </c>
      <c r="C37" s="33">
        <v>0.67188464552799998</v>
      </c>
      <c r="D37" s="33">
        <v>6.1994671952200001E-2</v>
      </c>
      <c r="E37" s="33">
        <v>0.149035451894</v>
      </c>
      <c r="F37" s="33">
        <v>2.1167086239800002E-3</v>
      </c>
      <c r="G37" s="33">
        <v>0</v>
      </c>
      <c r="H37" s="33">
        <v>0</v>
      </c>
      <c r="I37" s="33">
        <v>6.8704139926899996</v>
      </c>
      <c r="J37" s="33">
        <v>0.19558516193299999</v>
      </c>
      <c r="K37" s="33">
        <v>2.8274149259099999</v>
      </c>
      <c r="L37" s="33">
        <v>1.7825964712699999E-2</v>
      </c>
      <c r="M37" s="33">
        <v>0</v>
      </c>
      <c r="N37" s="33">
        <v>2.0498311027200001E-2</v>
      </c>
      <c r="O37" s="33">
        <v>0</v>
      </c>
      <c r="P37" s="33">
        <v>0.60496588337199997</v>
      </c>
      <c r="Q37" s="33">
        <v>39.5547090946</v>
      </c>
      <c r="R37" s="33">
        <v>0.149035379739</v>
      </c>
      <c r="S37" s="33">
        <v>6.8704069480000003</v>
      </c>
      <c r="T37" s="33">
        <v>2.04983168686E-2</v>
      </c>
      <c r="U37" s="33">
        <v>52.260962987299997</v>
      </c>
      <c r="V37" s="33">
        <v>59.280432664300001</v>
      </c>
      <c r="W37" s="33">
        <v>0.141336189334</v>
      </c>
      <c r="X37" s="33">
        <v>4.0259222575200004</v>
      </c>
      <c r="Y37" s="33">
        <v>0</v>
      </c>
      <c r="Z37" s="33">
        <v>0.93228890182599999</v>
      </c>
      <c r="AA37" s="33">
        <v>59.280449985499999</v>
      </c>
      <c r="AB37" s="33">
        <v>3.3768491150100002</v>
      </c>
    </row>
    <row r="38" spans="1:28" x14ac:dyDescent="0.25">
      <c r="A38" s="35">
        <v>41</v>
      </c>
      <c r="B38" t="s">
        <v>37</v>
      </c>
      <c r="C38" s="33">
        <v>0.57855815494100005</v>
      </c>
      <c r="D38" s="33">
        <v>4.5648836339399999E-2</v>
      </c>
      <c r="E38" s="33">
        <v>0.11849895667099999</v>
      </c>
      <c r="F38" s="33">
        <v>1.91458817942E-3</v>
      </c>
      <c r="G38" s="33">
        <v>0</v>
      </c>
      <c r="H38" s="33">
        <v>0</v>
      </c>
      <c r="I38" s="33">
        <v>5.9869899789699996</v>
      </c>
      <c r="J38" s="33">
        <v>0.16785772135400001</v>
      </c>
      <c r="K38" s="33">
        <v>2.4218919752499999</v>
      </c>
      <c r="L38" s="33">
        <v>1.39137608968E-2</v>
      </c>
      <c r="M38" s="33">
        <v>0</v>
      </c>
      <c r="N38" s="33">
        <v>1.8443523056699999E-2</v>
      </c>
      <c r="O38" s="33">
        <v>0</v>
      </c>
      <c r="P38" s="33">
        <v>0.50950025267300003</v>
      </c>
      <c r="Q38" s="33">
        <v>32.732331055499998</v>
      </c>
      <c r="R38" s="33">
        <v>0.11849890878700001</v>
      </c>
      <c r="S38" s="33">
        <v>5.9869907407999996</v>
      </c>
      <c r="T38" s="33">
        <v>1.8443539089899999E-2</v>
      </c>
      <c r="U38" s="33">
        <v>43.418455637599997</v>
      </c>
      <c r="V38" s="33">
        <v>49.523873894600001</v>
      </c>
      <c r="W38" s="33">
        <v>0.10256211602900001</v>
      </c>
      <c r="X38" s="33">
        <v>3.32556573406</v>
      </c>
      <c r="Y38" s="33">
        <v>0</v>
      </c>
      <c r="Z38" s="33">
        <v>0.75098727368600005</v>
      </c>
      <c r="AA38" s="33">
        <v>49.523911188900001</v>
      </c>
      <c r="AB38" s="33">
        <v>2.8880241409599998</v>
      </c>
    </row>
    <row r="39" spans="1:28" x14ac:dyDescent="0.25">
      <c r="A39" s="35">
        <v>42</v>
      </c>
      <c r="B39" t="s">
        <v>130</v>
      </c>
      <c r="C39" s="33">
        <v>1.9902429563599999</v>
      </c>
      <c r="D39" s="33">
        <v>0.14840492722500001</v>
      </c>
      <c r="E39" s="33">
        <v>0.42429209012000002</v>
      </c>
      <c r="F39" s="33">
        <v>6.6409993619699998E-3</v>
      </c>
      <c r="G39" s="33">
        <v>0</v>
      </c>
      <c r="H39" s="33">
        <v>0</v>
      </c>
      <c r="I39" s="33">
        <v>20.632837477700001</v>
      </c>
      <c r="J39" s="33">
        <v>0.57663892354099999</v>
      </c>
      <c r="K39" s="33">
        <v>8.3254691551200004</v>
      </c>
      <c r="L39" s="33">
        <v>4.6496240136800003E-2</v>
      </c>
      <c r="M39" s="33">
        <v>0</v>
      </c>
      <c r="N39" s="33">
        <v>6.3925505059899995E-2</v>
      </c>
      <c r="O39" s="33">
        <v>0</v>
      </c>
      <c r="P39" s="33">
        <v>1.7270887961900001</v>
      </c>
      <c r="Q39" s="33">
        <v>110.61717897699999</v>
      </c>
      <c r="R39" s="33">
        <v>0.42429203159399997</v>
      </c>
      <c r="S39" s="33">
        <v>20.632854912700001</v>
      </c>
      <c r="T39" s="33">
        <v>6.3925547348000003E-2</v>
      </c>
      <c r="U39" s="33">
        <v>147.128516859</v>
      </c>
      <c r="V39" s="33">
        <v>168.18570533600001</v>
      </c>
      <c r="W39" s="33">
        <v>0.33166408391399999</v>
      </c>
      <c r="X39" s="33">
        <v>11.4326144366</v>
      </c>
      <c r="Y39" s="33">
        <v>0</v>
      </c>
      <c r="Z39" s="33">
        <v>2.54470572517</v>
      </c>
      <c r="AA39" s="33">
        <v>168.185552777</v>
      </c>
      <c r="AB39" s="33">
        <v>9.8114819689899999</v>
      </c>
    </row>
    <row r="40" spans="1:28" x14ac:dyDescent="0.25">
      <c r="A40" s="35">
        <v>44</v>
      </c>
      <c r="B40" t="s">
        <v>39</v>
      </c>
      <c r="C40" s="33">
        <v>4.4926210857500003E-2</v>
      </c>
      <c r="D40" s="33">
        <v>3.4993356642300001E-3</v>
      </c>
      <c r="E40" s="33">
        <v>9.8747118998900006E-3</v>
      </c>
      <c r="F40" s="33">
        <v>1.4976539125400001E-4</v>
      </c>
      <c r="G40" s="33">
        <v>0</v>
      </c>
      <c r="H40" s="33">
        <v>0</v>
      </c>
      <c r="I40" s="33">
        <v>0.46422437975300002</v>
      </c>
      <c r="J40" s="33">
        <v>1.3033144803399999E-2</v>
      </c>
      <c r="K40" s="33">
        <v>0.18789200714099999</v>
      </c>
      <c r="L40" s="33">
        <v>1.06927695286E-3</v>
      </c>
      <c r="M40" s="33">
        <v>0</v>
      </c>
      <c r="N40" s="33">
        <v>1.44131327254E-3</v>
      </c>
      <c r="O40" s="33">
        <v>0</v>
      </c>
      <c r="P40" s="33">
        <v>3.9645830415599999E-2</v>
      </c>
      <c r="Q40" s="33">
        <v>2.5399365824400002</v>
      </c>
      <c r="R40" s="33">
        <v>9.8747015529999996E-3</v>
      </c>
      <c r="S40" s="33">
        <v>0.46422480760000001</v>
      </c>
      <c r="T40" s="33">
        <v>1.4413109684000001E-3</v>
      </c>
      <c r="U40" s="33">
        <v>3.3676459553</v>
      </c>
      <c r="V40" s="33">
        <v>3.8417340242</v>
      </c>
      <c r="W40" s="33">
        <v>7.8494980989500009E-3</v>
      </c>
      <c r="X40" s="33">
        <v>0.255665045589</v>
      </c>
      <c r="Y40" s="33">
        <v>0</v>
      </c>
      <c r="Z40" s="33">
        <v>5.8666273423400001E-2</v>
      </c>
      <c r="AA40" s="33">
        <v>3.84173703557</v>
      </c>
      <c r="AB40" s="33">
        <v>0.22532154136300001</v>
      </c>
    </row>
    <row r="41" spans="1:28" x14ac:dyDescent="0.25">
      <c r="A41" s="35">
        <v>45</v>
      </c>
      <c r="B41" t="s">
        <v>40</v>
      </c>
      <c r="C41" s="33">
        <v>0.80478503107999999</v>
      </c>
      <c r="D41" s="33">
        <v>6.8457835341500003E-2</v>
      </c>
      <c r="E41" s="33">
        <v>0.16866105177400001</v>
      </c>
      <c r="F41" s="33">
        <v>2.6433825753999999E-3</v>
      </c>
      <c r="G41" s="33">
        <v>0</v>
      </c>
      <c r="H41" s="33">
        <v>0</v>
      </c>
      <c r="I41" s="33">
        <v>8.1928129936600005</v>
      </c>
      <c r="J41" s="33">
        <v>0.23398976404499999</v>
      </c>
      <c r="K41" s="33">
        <v>3.3702049116400001</v>
      </c>
      <c r="L41" s="33">
        <v>2.00828286913E-2</v>
      </c>
      <c r="M41" s="33">
        <v>0</v>
      </c>
      <c r="N41" s="33">
        <v>2.54368677593E-2</v>
      </c>
      <c r="O41" s="33">
        <v>0</v>
      </c>
      <c r="P41" s="33">
        <v>0.72657550870200005</v>
      </c>
      <c r="Q41" s="33">
        <v>46.796658254699999</v>
      </c>
      <c r="R41" s="33">
        <v>0.16866068493</v>
      </c>
      <c r="S41" s="33">
        <v>8.1928131261000008</v>
      </c>
      <c r="T41" s="33">
        <v>2.5436882585000001E-2</v>
      </c>
      <c r="U41" s="33">
        <v>61.792081353900002</v>
      </c>
      <c r="V41" s="33">
        <v>70.153565435900006</v>
      </c>
      <c r="W41" s="33">
        <v>0.154774908371</v>
      </c>
      <c r="X41" s="33">
        <v>4.5934651511000002</v>
      </c>
      <c r="Y41" s="33">
        <v>0</v>
      </c>
      <c r="Z41" s="33">
        <v>1.0790079096</v>
      </c>
      <c r="AA41" s="33">
        <v>70.153547083999996</v>
      </c>
      <c r="AB41" s="33">
        <v>4.1129478732100004</v>
      </c>
    </row>
    <row r="42" spans="1:28" x14ac:dyDescent="0.25">
      <c r="A42" s="35">
        <v>46</v>
      </c>
      <c r="B42" t="s">
        <v>41</v>
      </c>
      <c r="C42" s="33">
        <v>0.28195368143400001</v>
      </c>
      <c r="D42" s="33">
        <v>2.0428253543699999E-2</v>
      </c>
      <c r="E42" s="33">
        <v>5.7847252985500003E-2</v>
      </c>
      <c r="F42" s="33">
        <v>8.9517408104500002E-4</v>
      </c>
      <c r="G42" s="33">
        <v>0</v>
      </c>
      <c r="H42" s="33">
        <v>0</v>
      </c>
      <c r="I42" s="33">
        <v>3.07575697002</v>
      </c>
      <c r="J42" s="33">
        <v>8.1462790648799993E-2</v>
      </c>
      <c r="K42" s="33">
        <v>1.1877637673999999</v>
      </c>
      <c r="L42" s="33">
        <v>6.73582964626E-3</v>
      </c>
      <c r="M42" s="33">
        <v>0</v>
      </c>
      <c r="N42" s="33">
        <v>8.7349254078499996E-3</v>
      </c>
      <c r="O42" s="33">
        <v>0</v>
      </c>
      <c r="P42" s="33">
        <v>0.229600045153</v>
      </c>
      <c r="Q42" s="33">
        <v>15.009569341200001</v>
      </c>
      <c r="R42" s="33">
        <v>5.7847215568000002E-2</v>
      </c>
      <c r="S42" s="33">
        <v>3.0757534095999999</v>
      </c>
      <c r="T42" s="33">
        <v>8.7349159552E-3</v>
      </c>
      <c r="U42" s="33">
        <v>20.207434961699999</v>
      </c>
      <c r="V42" s="33">
        <v>23.341039566700001</v>
      </c>
      <c r="W42" s="33">
        <v>4.5733599170399999E-2</v>
      </c>
      <c r="X42" s="33">
        <v>1.77464776912</v>
      </c>
      <c r="Y42" s="33">
        <v>0</v>
      </c>
      <c r="Z42" s="33">
        <v>0.35091451865599999</v>
      </c>
      <c r="AA42" s="33">
        <v>23.341012275800001</v>
      </c>
      <c r="AB42" s="33">
        <v>1.27650745292</v>
      </c>
    </row>
    <row r="43" spans="1:28" x14ac:dyDescent="0.25">
      <c r="A43" s="35">
        <v>47</v>
      </c>
      <c r="B43" t="s">
        <v>42</v>
      </c>
      <c r="C43" s="33">
        <v>1.1218155329299999</v>
      </c>
      <c r="D43" s="33">
        <v>9.6136454718299999E-2</v>
      </c>
      <c r="E43" s="33">
        <v>0.22385988205099999</v>
      </c>
      <c r="F43" s="33">
        <v>3.6119152752399999E-3</v>
      </c>
      <c r="G43" s="33">
        <v>0</v>
      </c>
      <c r="H43" s="33">
        <v>0</v>
      </c>
      <c r="I43" s="33">
        <v>11.427142930600001</v>
      </c>
      <c r="J43" s="33">
        <v>0.325991148994</v>
      </c>
      <c r="K43" s="33">
        <v>4.7103559241499999</v>
      </c>
      <c r="L43" s="33">
        <v>2.8442681594399999E-2</v>
      </c>
      <c r="M43" s="33">
        <v>0</v>
      </c>
      <c r="N43" s="33">
        <v>3.4847271978100003E-2</v>
      </c>
      <c r="O43" s="33">
        <v>0</v>
      </c>
      <c r="P43" s="33">
        <v>0.99653037933599997</v>
      </c>
      <c r="Q43" s="33">
        <v>64.669594950100006</v>
      </c>
      <c r="R43" s="33">
        <v>0.223859964662</v>
      </c>
      <c r="S43" s="33">
        <v>11.427148841499999</v>
      </c>
      <c r="T43" s="33">
        <v>3.4847267052699998E-2</v>
      </c>
      <c r="U43" s="33">
        <v>85.652367992099997</v>
      </c>
      <c r="V43" s="33">
        <v>97.303253740100004</v>
      </c>
      <c r="W43" s="33">
        <v>0.217776423276</v>
      </c>
      <c r="X43" s="33">
        <v>6.6183695574400003</v>
      </c>
      <c r="Y43" s="33">
        <v>0</v>
      </c>
      <c r="Z43" s="33">
        <v>1.4934033287599999</v>
      </c>
      <c r="AA43" s="33">
        <v>97.303325152400006</v>
      </c>
      <c r="AB43" s="33">
        <v>5.5983935856900002</v>
      </c>
    </row>
    <row r="44" spans="1:28" x14ac:dyDescent="0.25">
      <c r="A44" s="35">
        <v>48</v>
      </c>
      <c r="B44" t="s">
        <v>43</v>
      </c>
      <c r="C44" s="33">
        <v>2.9316147502900001</v>
      </c>
      <c r="D44" s="33">
        <v>0.19793747523499999</v>
      </c>
      <c r="E44" s="33">
        <v>0.68107523828100003</v>
      </c>
      <c r="F44" s="33">
        <v>9.8671158910500004E-3</v>
      </c>
      <c r="G44" s="33">
        <v>0</v>
      </c>
      <c r="H44" s="33">
        <v>0</v>
      </c>
      <c r="I44" s="33">
        <v>30.9382110114</v>
      </c>
      <c r="J44" s="33">
        <v>0.84732455722699995</v>
      </c>
      <c r="K44" s="33">
        <v>12.2575038819</v>
      </c>
      <c r="L44" s="33">
        <v>6.5442082558099995E-2</v>
      </c>
      <c r="M44" s="33">
        <v>0</v>
      </c>
      <c r="N44" s="33">
        <v>9.5112908078300001E-2</v>
      </c>
      <c r="O44" s="33">
        <v>0</v>
      </c>
      <c r="P44" s="33">
        <v>2.4702354845999999</v>
      </c>
      <c r="Q44" s="33">
        <v>157.703049077</v>
      </c>
      <c r="R44" s="33">
        <v>0.68107538236300003</v>
      </c>
      <c r="S44" s="33">
        <v>30.938165440900001</v>
      </c>
      <c r="T44" s="33">
        <v>9.5112817154600002E-2</v>
      </c>
      <c r="U44" s="33">
        <v>210.924359713</v>
      </c>
      <c r="V44" s="33">
        <v>242.54383294499999</v>
      </c>
      <c r="W44" s="33">
        <v>0.43808049374899999</v>
      </c>
      <c r="X44" s="33">
        <v>16.968177988400001</v>
      </c>
      <c r="Y44" s="33">
        <v>0</v>
      </c>
      <c r="Z44" s="33">
        <v>3.6653566869900001</v>
      </c>
      <c r="AA44" s="33">
        <v>242.543795687</v>
      </c>
      <c r="AB44" s="33">
        <v>14.0586069117</v>
      </c>
    </row>
    <row r="45" spans="1:28" x14ac:dyDescent="0.25">
      <c r="A45" s="35">
        <v>49</v>
      </c>
      <c r="B45" t="s">
        <v>44</v>
      </c>
      <c r="C45" s="33">
        <v>0.63008104116300001</v>
      </c>
      <c r="D45" s="33">
        <v>4.9285695412000001E-2</v>
      </c>
      <c r="E45" s="33">
        <v>0.12909458539999999</v>
      </c>
      <c r="F45" s="33">
        <v>2.0879993913199999E-3</v>
      </c>
      <c r="G45" s="33">
        <v>0</v>
      </c>
      <c r="H45" s="33">
        <v>0</v>
      </c>
      <c r="I45" s="33">
        <v>6.5292350728699997</v>
      </c>
      <c r="J45" s="33">
        <v>0.18276742490100001</v>
      </c>
      <c r="K45" s="33">
        <v>2.6372464040499999</v>
      </c>
      <c r="L45" s="33">
        <v>1.5084017626800001E-2</v>
      </c>
      <c r="M45" s="33">
        <v>0</v>
      </c>
      <c r="N45" s="33">
        <v>2.0113963013600002E-2</v>
      </c>
      <c r="O45" s="33">
        <v>0</v>
      </c>
      <c r="P45" s="33">
        <v>0.55365355281299999</v>
      </c>
      <c r="Q45" s="33">
        <v>35.5507549672</v>
      </c>
      <c r="R45" s="33">
        <v>0.12909473254600001</v>
      </c>
      <c r="S45" s="33">
        <v>6.5292235241899998</v>
      </c>
      <c r="T45" s="33">
        <v>2.0114003395799999E-2</v>
      </c>
      <c r="U45" s="33">
        <v>47.176068902600001</v>
      </c>
      <c r="V45" s="33">
        <v>53.834335810699997</v>
      </c>
      <c r="W45" s="33">
        <v>0.11064478216400001</v>
      </c>
      <c r="X45" s="33">
        <v>3.6207567758099999</v>
      </c>
      <c r="Y45" s="33">
        <v>0</v>
      </c>
      <c r="Z45" s="33">
        <v>0.81530665681600001</v>
      </c>
      <c r="AA45" s="33">
        <v>53.834403956000003</v>
      </c>
      <c r="AB45" s="33">
        <v>3.1394938300100002</v>
      </c>
    </row>
    <row r="46" spans="1:28" x14ac:dyDescent="0.25">
      <c r="A46" s="35">
        <v>50</v>
      </c>
      <c r="B46" t="s">
        <v>45</v>
      </c>
      <c r="C46" s="33">
        <v>3.7243584439799998E-2</v>
      </c>
      <c r="D46" s="33">
        <v>3.0299349841200001E-3</v>
      </c>
      <c r="E46" s="33">
        <v>7.8159760536399992E-3</v>
      </c>
      <c r="F46" s="33">
        <v>1.23273071421E-4</v>
      </c>
      <c r="G46" s="33">
        <v>0</v>
      </c>
      <c r="H46" s="33">
        <v>0</v>
      </c>
      <c r="I46" s="33">
        <v>0.38206148331899997</v>
      </c>
      <c r="J46" s="33">
        <v>1.08160367423E-2</v>
      </c>
      <c r="K46" s="33">
        <v>0.15585990657099999</v>
      </c>
      <c r="L46" s="33">
        <v>9.0717061516100005E-4</v>
      </c>
      <c r="M46" s="33">
        <v>0</v>
      </c>
      <c r="N46" s="33">
        <v>1.18621664888E-3</v>
      </c>
      <c r="O46" s="33">
        <v>0</v>
      </c>
      <c r="P46" s="33">
        <v>3.32322344913E-2</v>
      </c>
      <c r="Q46" s="33">
        <v>2.1345598449900001</v>
      </c>
      <c r="R46" s="33">
        <v>7.8159606919999992E-3</v>
      </c>
      <c r="S46" s="33">
        <v>0.38206188149999998</v>
      </c>
      <c r="T46" s="33">
        <v>1.1862181224999999E-3</v>
      </c>
      <c r="U46" s="33">
        <v>2.8245140861300002</v>
      </c>
      <c r="V46" s="33">
        <v>3.21438872973</v>
      </c>
      <c r="W46" s="33">
        <v>6.82370335497E-3</v>
      </c>
      <c r="X46" s="33">
        <v>0.21224909338600001</v>
      </c>
      <c r="Y46" s="33">
        <v>0</v>
      </c>
      <c r="Z46" s="33">
        <v>4.9106635689900001E-2</v>
      </c>
      <c r="AA46" s="33">
        <v>3.2143925325899998</v>
      </c>
      <c r="AB46" s="33">
        <v>0.18850332958800001</v>
      </c>
    </row>
    <row r="47" spans="1:28" x14ac:dyDescent="0.25">
      <c r="A47" s="35">
        <v>51</v>
      </c>
      <c r="B47" t="s">
        <v>46</v>
      </c>
      <c r="C47" s="33">
        <v>1.0710375222699999</v>
      </c>
      <c r="D47" s="33">
        <v>8.7081811757900002E-2</v>
      </c>
      <c r="E47" s="33">
        <v>0.227640514391</v>
      </c>
      <c r="F47" s="33">
        <v>3.5454049267099998E-3</v>
      </c>
      <c r="G47" s="33">
        <v>0</v>
      </c>
      <c r="H47" s="33">
        <v>0</v>
      </c>
      <c r="I47" s="33">
        <v>10.988712766000001</v>
      </c>
      <c r="J47" s="33">
        <v>0.31103926617400002</v>
      </c>
      <c r="K47" s="33">
        <v>4.4821227456099999</v>
      </c>
      <c r="L47" s="33">
        <v>2.6079756497399999E-2</v>
      </c>
      <c r="M47" s="33">
        <v>0</v>
      </c>
      <c r="N47" s="33">
        <v>3.4117524928E-2</v>
      </c>
      <c r="O47" s="33">
        <v>0</v>
      </c>
      <c r="P47" s="33">
        <v>0.95553301402699997</v>
      </c>
      <c r="Q47" s="33">
        <v>61.373682789599997</v>
      </c>
      <c r="R47" s="33">
        <v>0.227640514293</v>
      </c>
      <c r="S47" s="33">
        <v>10.9887176772</v>
      </c>
      <c r="T47" s="33">
        <v>3.41175274906E-2</v>
      </c>
      <c r="U47" s="33">
        <v>81.213197741900004</v>
      </c>
      <c r="V47" s="33">
        <v>92.429535164300006</v>
      </c>
      <c r="W47" s="33">
        <v>0.19610608209300001</v>
      </c>
      <c r="X47" s="33">
        <v>6.1036612432800004</v>
      </c>
      <c r="Y47" s="33">
        <v>0</v>
      </c>
      <c r="Z47" s="33">
        <v>1.4142689229800001</v>
      </c>
      <c r="AA47" s="33">
        <v>92.429527995000001</v>
      </c>
      <c r="AB47" s="33">
        <v>5.4202213663899999</v>
      </c>
    </row>
    <row r="48" spans="1:28" x14ac:dyDescent="0.25">
      <c r="A48" s="35">
        <v>53</v>
      </c>
      <c r="B48" t="s">
        <v>47</v>
      </c>
      <c r="C48" s="33">
        <v>1.2063345316</v>
      </c>
      <c r="D48" s="33">
        <v>8.6117788081299995E-2</v>
      </c>
      <c r="E48" s="33">
        <v>0.24787984833999999</v>
      </c>
      <c r="F48" s="33">
        <v>4.05365079038E-3</v>
      </c>
      <c r="G48" s="33">
        <v>0</v>
      </c>
      <c r="H48" s="33">
        <v>0</v>
      </c>
      <c r="I48" s="33">
        <v>12.675431956900001</v>
      </c>
      <c r="J48" s="33">
        <v>0.34917670796799999</v>
      </c>
      <c r="K48" s="33">
        <v>5.04295908897</v>
      </c>
      <c r="L48" s="33">
        <v>2.7555163450299999E-2</v>
      </c>
      <c r="M48" s="33">
        <v>0</v>
      </c>
      <c r="N48" s="33">
        <v>3.9047940139899998E-2</v>
      </c>
      <c r="O48" s="33">
        <v>0</v>
      </c>
      <c r="P48" s="33">
        <v>1.03653716039</v>
      </c>
      <c r="Q48" s="33">
        <v>66.206554619499997</v>
      </c>
      <c r="R48" s="33">
        <v>0.24787944747599999</v>
      </c>
      <c r="S48" s="33">
        <v>12.675457125599999</v>
      </c>
      <c r="T48" s="33">
        <v>3.9047931760200001E-2</v>
      </c>
      <c r="U48" s="33">
        <v>88.225921018999998</v>
      </c>
      <c r="V48" s="33">
        <v>101.149205514</v>
      </c>
      <c r="W48" s="33">
        <v>0.191613461732</v>
      </c>
      <c r="X48" s="33">
        <v>6.9136843830199997</v>
      </c>
      <c r="Y48" s="33">
        <v>0</v>
      </c>
      <c r="Z48" s="33">
        <v>1.51163044033</v>
      </c>
      <c r="AA48" s="33">
        <v>101.149024649</v>
      </c>
      <c r="AB48" s="33">
        <v>5.9006928779800001</v>
      </c>
    </row>
    <row r="49" spans="1:28" x14ac:dyDescent="0.25">
      <c r="A49" s="35">
        <v>54</v>
      </c>
      <c r="B49" t="s">
        <v>48</v>
      </c>
      <c r="C49" s="33">
        <v>0.35779044974800001</v>
      </c>
      <c r="D49" s="33">
        <v>2.7868915924499998E-2</v>
      </c>
      <c r="E49" s="33">
        <v>7.1852524017900002E-2</v>
      </c>
      <c r="F49" s="33">
        <v>1.1662160296800001E-3</v>
      </c>
      <c r="G49" s="33">
        <v>0</v>
      </c>
      <c r="H49" s="33">
        <v>0</v>
      </c>
      <c r="I49" s="33">
        <v>3.6785674795199998</v>
      </c>
      <c r="J49" s="33">
        <v>0.10370235696000001</v>
      </c>
      <c r="K49" s="33">
        <v>1.5010386849899999</v>
      </c>
      <c r="L49" s="33">
        <v>8.6461693094000008E-3</v>
      </c>
      <c r="M49" s="33">
        <v>0</v>
      </c>
      <c r="N49" s="33">
        <v>1.12469002982E-2</v>
      </c>
      <c r="O49" s="33">
        <v>0</v>
      </c>
      <c r="P49" s="33">
        <v>0.30860378245800002</v>
      </c>
      <c r="Q49" s="33">
        <v>19.945990217199999</v>
      </c>
      <c r="R49" s="33">
        <v>7.1852513635999996E-2</v>
      </c>
      <c r="S49" s="33">
        <v>3.6785664722</v>
      </c>
      <c r="T49" s="33">
        <v>1.12469089234E-2</v>
      </c>
      <c r="U49" s="33">
        <v>26.561462449</v>
      </c>
      <c r="V49" s="33">
        <v>30.311885782000001</v>
      </c>
      <c r="W49" s="33">
        <v>6.2625638435000006E-2</v>
      </c>
      <c r="X49" s="33">
        <v>2.1195016284200001</v>
      </c>
      <c r="Y49" s="33">
        <v>0</v>
      </c>
      <c r="Z49" s="33">
        <v>0.45937637010299998</v>
      </c>
      <c r="AA49" s="33">
        <v>30.311857695400001</v>
      </c>
      <c r="AB49" s="33">
        <v>1.7381798185799999</v>
      </c>
    </row>
    <row r="50" spans="1:28" x14ac:dyDescent="0.25">
      <c r="A50" s="35">
        <v>55</v>
      </c>
      <c r="B50" t="s">
        <v>49</v>
      </c>
      <c r="C50" s="33">
        <v>1.18157309419</v>
      </c>
      <c r="D50" s="33">
        <v>8.6694704951699994E-2</v>
      </c>
      <c r="E50" s="33">
        <v>0.244741205982</v>
      </c>
      <c r="F50" s="33">
        <v>3.75585854623E-3</v>
      </c>
      <c r="G50" s="33">
        <v>0</v>
      </c>
      <c r="H50" s="33">
        <v>0</v>
      </c>
      <c r="I50" s="33">
        <v>12.838484102300001</v>
      </c>
      <c r="J50" s="33">
        <v>0.34152297714300001</v>
      </c>
      <c r="K50" s="33">
        <v>4.97624870854</v>
      </c>
      <c r="L50" s="33">
        <v>2.8343773833100001E-2</v>
      </c>
      <c r="M50" s="33">
        <v>0</v>
      </c>
      <c r="N50" s="33">
        <v>3.6623123449800003E-2</v>
      </c>
      <c r="O50" s="33">
        <v>0</v>
      </c>
      <c r="P50" s="33">
        <v>0.96846533628700004</v>
      </c>
      <c r="Q50" s="33">
        <v>63.271159738199998</v>
      </c>
      <c r="R50" s="33">
        <v>0.24474123078999999</v>
      </c>
      <c r="S50" s="33">
        <v>12.838484336900001</v>
      </c>
      <c r="T50" s="33">
        <v>3.6623127796999999E-2</v>
      </c>
      <c r="U50" s="33">
        <v>85.074557758400005</v>
      </c>
      <c r="V50" s="33">
        <v>98.157744261399998</v>
      </c>
      <c r="W50" s="33">
        <v>0.19427040348399999</v>
      </c>
      <c r="X50" s="33">
        <v>7.4020584729100003</v>
      </c>
      <c r="Y50" s="33">
        <v>0</v>
      </c>
      <c r="Z50" s="33">
        <v>1.48006088921</v>
      </c>
      <c r="AA50" s="33">
        <v>98.157727809299999</v>
      </c>
      <c r="AB50" s="33">
        <v>5.3891209202199999</v>
      </c>
    </row>
    <row r="51" spans="1:28" x14ac:dyDescent="0.25">
      <c r="A51" s="35">
        <v>56</v>
      </c>
      <c r="B51" t="s">
        <v>50</v>
      </c>
      <c r="C51" s="33">
        <v>0.210382367711</v>
      </c>
      <c r="D51" s="33">
        <v>1.81248767507E-2</v>
      </c>
      <c r="E51" s="33">
        <v>4.18442989771E-2</v>
      </c>
      <c r="F51" s="33">
        <v>6.8583958861499999E-4</v>
      </c>
      <c r="G51" s="33">
        <v>0</v>
      </c>
      <c r="H51" s="33">
        <v>0</v>
      </c>
      <c r="I51" s="33">
        <v>2.1445574035699999</v>
      </c>
      <c r="J51" s="33">
        <v>6.1176252948900001E-2</v>
      </c>
      <c r="K51" s="33">
        <v>0.88183205150900001</v>
      </c>
      <c r="L51" s="33">
        <v>5.3045633718899997E-3</v>
      </c>
      <c r="M51" s="33">
        <v>0</v>
      </c>
      <c r="N51" s="33">
        <v>6.6065258538100004E-3</v>
      </c>
      <c r="O51" s="33">
        <v>0</v>
      </c>
      <c r="P51" s="33">
        <v>0.189614438513</v>
      </c>
      <c r="Q51" s="33">
        <v>12.246166969200001</v>
      </c>
      <c r="R51" s="33">
        <v>4.1844340780000003E-2</v>
      </c>
      <c r="S51" s="33">
        <v>2.1445571704000002</v>
      </c>
      <c r="T51" s="33">
        <v>6.6065166810000001E-3</v>
      </c>
      <c r="U51" s="33">
        <v>16.176268163900001</v>
      </c>
      <c r="V51" s="33">
        <v>18.362675105000001</v>
      </c>
      <c r="W51" s="33">
        <v>4.1037535065199998E-2</v>
      </c>
      <c r="X51" s="33">
        <v>1.2127086839600001</v>
      </c>
      <c r="Y51" s="33">
        <v>0</v>
      </c>
      <c r="Z51" s="33">
        <v>0.281285328078</v>
      </c>
      <c r="AA51" s="33">
        <v>18.362666244500002</v>
      </c>
      <c r="AB51" s="33">
        <v>1.07055182384</v>
      </c>
    </row>
    <row r="52" spans="1:28" s="35" customFormat="1" x14ac:dyDescent="0.25"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</row>
    <row r="53" spans="1:28" s="35" customFormat="1" x14ac:dyDescent="0.25"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</row>
    <row r="54" spans="1:28" s="35" customFormat="1" x14ac:dyDescent="0.25">
      <c r="B54" s="35" t="s">
        <v>321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</row>
    <row r="55" spans="1:28" s="35" customFormat="1" x14ac:dyDescent="0.25">
      <c r="B55" s="35" t="s">
        <v>1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</row>
    <row r="56" spans="1:28" s="35" customFormat="1" x14ac:dyDescent="0.25">
      <c r="B56" s="35" t="s">
        <v>11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</row>
    <row r="57" spans="1:28" s="35" customFormat="1" x14ac:dyDescent="0.25">
      <c r="B57" s="35" t="s">
        <v>58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</row>
    <row r="58" spans="1:28" s="35" customFormat="1" x14ac:dyDescent="0.25">
      <c r="B58" s="35" t="s">
        <v>75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</row>
    <row r="59" spans="1:28" s="35" customFormat="1" x14ac:dyDescent="0.25">
      <c r="B59" s="35" t="s">
        <v>333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</row>
    <row r="60" spans="1:28" s="35" customFormat="1" x14ac:dyDescent="0.25"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</row>
    <row r="62" spans="1:28" x14ac:dyDescent="0.25">
      <c r="B62" s="2" t="s">
        <v>56</v>
      </c>
      <c r="C62" s="1">
        <f>SUM(C3:C51)</f>
        <v>40.581099646365708</v>
      </c>
      <c r="D62" s="1">
        <f t="shared" ref="D62:AB62" si="0">SUM(D3:D51)</f>
        <v>3.2589949795042714</v>
      </c>
      <c r="E62" s="1">
        <f t="shared" si="0"/>
        <v>8.4820686334322009</v>
      </c>
      <c r="F62" s="1">
        <f t="shared" si="0"/>
        <v>0.13251959003948521</v>
      </c>
      <c r="G62" s="1">
        <f t="shared" si="0"/>
        <v>0</v>
      </c>
      <c r="H62" s="1">
        <f t="shared" si="0"/>
        <v>0</v>
      </c>
      <c r="I62" s="1">
        <f t="shared" si="0"/>
        <v>421.43321304935591</v>
      </c>
      <c r="J62" s="1">
        <f t="shared" si="0"/>
        <v>11.774127506325158</v>
      </c>
      <c r="K62" s="1">
        <f t="shared" si="0"/>
        <v>170.16325919867771</v>
      </c>
      <c r="L62" s="1">
        <f t="shared" si="0"/>
        <v>0.99192533340831168</v>
      </c>
      <c r="M62" s="1">
        <f t="shared" si="0"/>
        <v>0</v>
      </c>
      <c r="N62" s="1">
        <f t="shared" si="0"/>
        <v>1.2795081062832783</v>
      </c>
      <c r="O62" s="1">
        <f t="shared" si="0"/>
        <v>0</v>
      </c>
      <c r="P62" s="1">
        <f t="shared" si="0"/>
        <v>35.52700914375459</v>
      </c>
      <c r="Q62" s="1">
        <f t="shared" si="0"/>
        <v>2294.1263661549447</v>
      </c>
      <c r="R62" s="1">
        <f t="shared" si="0"/>
        <v>8.4820668713789988</v>
      </c>
      <c r="S62" s="1">
        <f t="shared" si="0"/>
        <v>421.43322987182006</v>
      </c>
      <c r="T62" s="1">
        <f t="shared" si="0"/>
        <v>1.2795081052006001</v>
      </c>
      <c r="U62" s="1">
        <f t="shared" si="0"/>
        <v>3046.4643841129291</v>
      </c>
      <c r="V62" s="1">
        <f t="shared" si="0"/>
        <v>3476.3793818756303</v>
      </c>
      <c r="W62" s="1">
        <f t="shared" si="0"/>
        <v>7.3398322082679508</v>
      </c>
      <c r="X62" s="1">
        <f t="shared" si="0"/>
        <v>237.74740495575992</v>
      </c>
      <c r="Y62" s="1">
        <f t="shared" si="0"/>
        <v>0</v>
      </c>
      <c r="Z62" s="1">
        <f t="shared" si="0"/>
        <v>53.049286719224604</v>
      </c>
      <c r="AA62" s="1">
        <f t="shared" si="0"/>
        <v>3476.379478304345</v>
      </c>
      <c r="AB62" s="1">
        <f t="shared" si="0"/>
        <v>200.39293758591023</v>
      </c>
    </row>
    <row r="63" spans="1:28" x14ac:dyDescent="0.25">
      <c r="B63" s="35" t="s">
        <v>336</v>
      </c>
      <c r="C63" s="33">
        <f>+C3+C5+C8+C9+C11+C12+C14+C15+C16+C17+C18+C19+C20+C21+C22+C23+C24+C25+C26+C28+C30+C31+C33+C34+C35+C36+C37+C39+C40+C41+C42+C43+C44+C46+C47+C49+C50</f>
        <v>33.595652336382102</v>
      </c>
      <c r="D63" s="33">
        <f t="shared" ref="D63:AB63" si="1">+D3+D5+D8+D9+D11+D12+D14+D15+D16+D17+D18+D19+D20+D21+D22+D23+D24+D25+D26+D28+D30+D31+D33+D34+D35+D36+D37+D39+D40+D41+D42+D43+D44+D46+D47+D49+D50</f>
        <v>2.6846844231974405</v>
      </c>
      <c r="E63" s="33">
        <f t="shared" si="1"/>
        <v>7.0309483430377302</v>
      </c>
      <c r="F63" s="33">
        <f t="shared" si="1"/>
        <v>0.10957447584184404</v>
      </c>
      <c r="G63" s="33">
        <f t="shared" si="1"/>
        <v>0</v>
      </c>
      <c r="H63" s="33">
        <f t="shared" si="1"/>
        <v>0</v>
      </c>
      <c r="I63" s="33">
        <f t="shared" si="1"/>
        <v>349.60016229433899</v>
      </c>
      <c r="J63" s="33">
        <f t="shared" si="1"/>
        <v>9.7453907030153974</v>
      </c>
      <c r="K63" s="33">
        <f t="shared" si="1"/>
        <v>140.90159856087001</v>
      </c>
      <c r="L63" s="33">
        <f t="shared" si="1"/>
        <v>0.82014347249280095</v>
      </c>
      <c r="M63" s="33">
        <f t="shared" si="1"/>
        <v>0</v>
      </c>
      <c r="N63" s="33">
        <f t="shared" si="1"/>
        <v>1.0584289902062503</v>
      </c>
      <c r="O63" s="33">
        <f t="shared" si="1"/>
        <v>0</v>
      </c>
      <c r="P63" s="33">
        <f t="shared" si="1"/>
        <v>29.313235743305004</v>
      </c>
      <c r="Q63" s="33">
        <f t="shared" si="1"/>
        <v>1893.8476122225002</v>
      </c>
      <c r="R63" s="33">
        <f t="shared" si="1"/>
        <v>7.0309475730639992</v>
      </c>
      <c r="S63" s="33">
        <f t="shared" si="1"/>
        <v>349.60018260065004</v>
      </c>
      <c r="T63" s="33">
        <f t="shared" si="1"/>
        <v>1.0584289798277997</v>
      </c>
      <c r="U63" s="33">
        <f t="shared" si="1"/>
        <v>2516.4852661144291</v>
      </c>
      <c r="V63" s="33">
        <f t="shared" si="1"/>
        <v>2873.1160460641299</v>
      </c>
      <c r="W63" s="33">
        <f t="shared" si="1"/>
        <v>6.0446486070674199</v>
      </c>
      <c r="X63" s="33">
        <f t="shared" si="1"/>
        <v>197.49849883361901</v>
      </c>
      <c r="Y63" s="33">
        <f t="shared" si="1"/>
        <v>0</v>
      </c>
      <c r="Z63" s="33">
        <f t="shared" si="1"/>
        <v>43.825899528401308</v>
      </c>
      <c r="AA63" s="33">
        <f t="shared" si="1"/>
        <v>2873.1162560169792</v>
      </c>
      <c r="AB63" s="33">
        <f t="shared" si="1"/>
        <v>165.24402024240297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5"/>
  <sheetViews>
    <sheetView workbookViewId="0">
      <pane xSplit="1" ySplit="2" topLeftCell="B5" activePane="bottomRight" state="frozen"/>
      <selection pane="topRight" activeCell="B1" sqref="B1"/>
      <selection pane="bottomLeft" activeCell="A3" sqref="A3"/>
      <selection pane="bottomRight" activeCell="J2" sqref="J2"/>
    </sheetView>
  </sheetViews>
  <sheetFormatPr defaultRowHeight="15" x14ac:dyDescent="0.25"/>
  <cols>
    <col min="1" max="1" width="17.85546875" customWidth="1"/>
    <col min="2" max="8" width="9.140625" style="33"/>
    <col min="10" max="10" width="14.28515625" bestFit="1" customWidth="1"/>
    <col min="11" max="11" width="12" style="33" bestFit="1" customWidth="1"/>
    <col min="12" max="12" width="14.28515625" style="33" bestFit="1" customWidth="1"/>
    <col min="13" max="20" width="12" style="33" bestFit="1" customWidth="1"/>
    <col min="21" max="21" width="14.28515625" style="33" bestFit="1" customWidth="1"/>
    <col min="22" max="63" width="12" style="33" bestFit="1" customWidth="1"/>
  </cols>
  <sheetData>
    <row r="1" spans="1:71" x14ac:dyDescent="0.25">
      <c r="B1" s="33" t="s">
        <v>343</v>
      </c>
      <c r="J1" s="35" t="s">
        <v>465</v>
      </c>
      <c r="BM1" s="35" t="s">
        <v>430</v>
      </c>
    </row>
    <row r="2" spans="1:71" x14ac:dyDescent="0.25">
      <c r="A2" s="7" t="s">
        <v>52</v>
      </c>
      <c r="B2" s="33" t="s">
        <v>59</v>
      </c>
      <c r="C2" s="33" t="s">
        <v>57</v>
      </c>
      <c r="D2" s="33" t="s">
        <v>60</v>
      </c>
      <c r="E2" s="33" t="s">
        <v>54</v>
      </c>
      <c r="F2" s="33" t="s">
        <v>53</v>
      </c>
      <c r="G2" s="33" t="s">
        <v>61</v>
      </c>
      <c r="H2" s="33" t="s">
        <v>62</v>
      </c>
      <c r="J2" s="24" t="s">
        <v>310</v>
      </c>
      <c r="K2" s="33" t="s">
        <v>131</v>
      </c>
      <c r="L2" s="33" t="s">
        <v>132</v>
      </c>
      <c r="M2" s="33" t="s">
        <v>133</v>
      </c>
      <c r="N2" s="33" t="s">
        <v>64</v>
      </c>
      <c r="O2" s="33" t="s">
        <v>134</v>
      </c>
      <c r="P2" s="33" t="s">
        <v>59</v>
      </c>
      <c r="Q2" s="33" t="s">
        <v>136</v>
      </c>
      <c r="R2" s="33" t="s">
        <v>137</v>
      </c>
      <c r="S2" s="33" t="s">
        <v>138</v>
      </c>
      <c r="T2" s="33" t="s">
        <v>139</v>
      </c>
      <c r="U2" s="33" t="s">
        <v>140</v>
      </c>
      <c r="V2" s="33" t="s">
        <v>141</v>
      </c>
      <c r="W2" s="33" t="s">
        <v>142</v>
      </c>
      <c r="X2" s="33" t="s">
        <v>143</v>
      </c>
      <c r="Y2" s="33" t="s">
        <v>144</v>
      </c>
      <c r="Z2" s="33" t="s">
        <v>57</v>
      </c>
      <c r="AA2" s="33" t="s">
        <v>128</v>
      </c>
      <c r="AB2" s="33" t="s">
        <v>145</v>
      </c>
      <c r="AC2" s="33" t="s">
        <v>146</v>
      </c>
      <c r="AD2" s="33" t="s">
        <v>60</v>
      </c>
      <c r="AE2" s="33" t="s">
        <v>147</v>
      </c>
      <c r="AF2" s="33" t="s">
        <v>148</v>
      </c>
      <c r="AG2" s="33" t="s">
        <v>149</v>
      </c>
      <c r="AH2" s="33" t="s">
        <v>150</v>
      </c>
      <c r="AI2" s="33" t="s">
        <v>151</v>
      </c>
      <c r="AJ2" s="33" t="s">
        <v>152</v>
      </c>
      <c r="AK2" s="33" t="s">
        <v>153</v>
      </c>
      <c r="AL2" s="33" t="s">
        <v>154</v>
      </c>
      <c r="AM2" s="33" t="s">
        <v>155</v>
      </c>
      <c r="AN2" s="33" t="s">
        <v>156</v>
      </c>
      <c r="AO2" s="33" t="s">
        <v>54</v>
      </c>
      <c r="AP2" s="33" t="s">
        <v>53</v>
      </c>
      <c r="AQ2" s="33" t="s">
        <v>157</v>
      </c>
      <c r="AR2" s="33" t="s">
        <v>158</v>
      </c>
      <c r="AS2" s="33" t="s">
        <v>159</v>
      </c>
      <c r="AT2" s="33" t="s">
        <v>160</v>
      </c>
      <c r="AU2" s="33" t="s">
        <v>161</v>
      </c>
      <c r="AV2" s="33" t="s">
        <v>162</v>
      </c>
      <c r="AW2" s="33" t="s">
        <v>163</v>
      </c>
      <c r="AX2" s="33" t="s">
        <v>164</v>
      </c>
      <c r="AY2" s="33" t="s">
        <v>165</v>
      </c>
      <c r="AZ2" s="33" t="s">
        <v>166</v>
      </c>
      <c r="BA2" s="33" t="s">
        <v>167</v>
      </c>
      <c r="BB2" s="33" t="s">
        <v>168</v>
      </c>
      <c r="BC2" s="33" t="s">
        <v>169</v>
      </c>
      <c r="BD2" s="33" t="s">
        <v>61</v>
      </c>
      <c r="BE2" s="33" t="s">
        <v>170</v>
      </c>
      <c r="BF2" s="33" t="s">
        <v>171</v>
      </c>
      <c r="BG2" s="33" t="s">
        <v>172</v>
      </c>
      <c r="BH2" s="33" t="s">
        <v>173</v>
      </c>
      <c r="BI2" s="33" t="s">
        <v>174</v>
      </c>
      <c r="BJ2" s="33" t="s">
        <v>175</v>
      </c>
      <c r="BK2" s="33" t="s">
        <v>176</v>
      </c>
      <c r="BM2" s="33" t="s">
        <v>59</v>
      </c>
      <c r="BN2" s="33" t="s">
        <v>57</v>
      </c>
      <c r="BO2" s="33" t="s">
        <v>60</v>
      </c>
      <c r="BP2" s="33" t="s">
        <v>54</v>
      </c>
      <c r="BQ2" s="33" t="s">
        <v>53</v>
      </c>
      <c r="BR2" s="33" t="s">
        <v>61</v>
      </c>
      <c r="BS2" s="33" t="s">
        <v>62</v>
      </c>
    </row>
    <row r="3" spans="1:71" x14ac:dyDescent="0.25">
      <c r="A3" s="32" t="s">
        <v>121</v>
      </c>
      <c r="B3" s="33">
        <v>83220.391453071294</v>
      </c>
      <c r="C3" s="33">
        <v>525.77790420389397</v>
      </c>
      <c r="D3" s="33">
        <v>10907.7374415388</v>
      </c>
      <c r="E3" s="33">
        <v>19214.8360325543</v>
      </c>
      <c r="F3" s="33">
        <v>9042.2588070484508</v>
      </c>
      <c r="G3" s="33">
        <v>3925.07399832796</v>
      </c>
      <c r="H3" s="33">
        <v>21322.6344548909</v>
      </c>
      <c r="J3" t="s">
        <v>121</v>
      </c>
      <c r="K3" s="33">
        <v>0</v>
      </c>
      <c r="L3" s="33">
        <v>0</v>
      </c>
      <c r="M3" s="33">
        <v>0</v>
      </c>
      <c r="N3" s="33">
        <v>0</v>
      </c>
      <c r="O3" s="33">
        <v>0</v>
      </c>
      <c r="P3" s="33">
        <v>0</v>
      </c>
      <c r="Q3" s="33">
        <v>0</v>
      </c>
      <c r="R3" s="33">
        <v>0</v>
      </c>
      <c r="S3" s="33">
        <v>0</v>
      </c>
      <c r="T3" s="33">
        <v>0</v>
      </c>
      <c r="U3" s="33">
        <v>0</v>
      </c>
      <c r="V3" s="33">
        <v>0</v>
      </c>
      <c r="W3" s="33">
        <v>0</v>
      </c>
      <c r="X3" s="33">
        <v>0</v>
      </c>
      <c r="Y3" s="33">
        <v>0</v>
      </c>
      <c r="Z3" s="33">
        <v>0</v>
      </c>
      <c r="AA3" s="33">
        <v>0</v>
      </c>
      <c r="AB3" s="33">
        <v>0</v>
      </c>
      <c r="AC3" s="33">
        <v>0</v>
      </c>
      <c r="AD3" s="33">
        <v>0</v>
      </c>
      <c r="AE3" s="33">
        <v>0</v>
      </c>
      <c r="AF3" s="33">
        <v>0</v>
      </c>
      <c r="AG3" s="33">
        <v>0</v>
      </c>
      <c r="AH3" s="33">
        <v>0</v>
      </c>
      <c r="AI3" s="33">
        <v>0</v>
      </c>
      <c r="AJ3" s="33">
        <v>0</v>
      </c>
      <c r="AK3" s="33">
        <v>0</v>
      </c>
      <c r="AL3" s="33">
        <v>0</v>
      </c>
      <c r="AM3" s="33">
        <v>0</v>
      </c>
      <c r="AN3" s="33">
        <v>0</v>
      </c>
      <c r="AO3" s="33">
        <v>0</v>
      </c>
      <c r="AP3" s="33">
        <v>0</v>
      </c>
      <c r="AQ3" s="33">
        <v>0</v>
      </c>
      <c r="AR3" s="33">
        <v>0</v>
      </c>
      <c r="AS3" s="33">
        <v>0</v>
      </c>
      <c r="AT3" s="33">
        <v>0</v>
      </c>
      <c r="AU3" s="33">
        <v>0</v>
      </c>
      <c r="AV3" s="33">
        <v>0</v>
      </c>
      <c r="AW3" s="33">
        <v>0</v>
      </c>
      <c r="AX3" s="33">
        <v>0</v>
      </c>
      <c r="AY3" s="33">
        <v>0</v>
      </c>
      <c r="AZ3" s="33">
        <v>0</v>
      </c>
      <c r="BA3" s="33">
        <v>0</v>
      </c>
      <c r="BB3" s="33">
        <v>0</v>
      </c>
      <c r="BC3" s="33">
        <v>0</v>
      </c>
      <c r="BD3" s="33">
        <v>0</v>
      </c>
      <c r="BE3" s="33">
        <v>0</v>
      </c>
      <c r="BF3" s="33">
        <v>0</v>
      </c>
      <c r="BG3" s="33">
        <v>0</v>
      </c>
      <c r="BH3" s="33">
        <v>0</v>
      </c>
      <c r="BI3" s="33">
        <v>0</v>
      </c>
      <c r="BJ3" s="33">
        <v>0</v>
      </c>
      <c r="BK3" s="33">
        <v>0</v>
      </c>
      <c r="BM3" s="30">
        <f t="shared" ref="BM3:BM47" si="0">+(P3-B3)/B3</f>
        <v>-1</v>
      </c>
      <c r="BN3" s="30">
        <f>+(Z3-C3)/C3</f>
        <v>-1</v>
      </c>
      <c r="BO3" s="30">
        <f>+(AD3-D3)/D3</f>
        <v>-1</v>
      </c>
      <c r="BP3" s="30">
        <f>+(AO3-E3)/E3</f>
        <v>-1</v>
      </c>
      <c r="BQ3" s="30">
        <f>+(AP3-F3)/F3</f>
        <v>-1</v>
      </c>
      <c r="BR3" s="30">
        <f>+(BD3-G3)/G3</f>
        <v>-1</v>
      </c>
      <c r="BS3" s="30">
        <f>+(BJ3-H3)/H3</f>
        <v>-1</v>
      </c>
    </row>
    <row r="4" spans="1:71" x14ac:dyDescent="0.25">
      <c r="A4" s="7" t="s">
        <v>77</v>
      </c>
      <c r="B4" s="33">
        <v>31153.536385138901</v>
      </c>
      <c r="C4" s="33">
        <v>2294.0351751746098</v>
      </c>
      <c r="D4" s="33">
        <v>3121.81497155425</v>
      </c>
      <c r="E4" s="33">
        <v>6406.0782655381799</v>
      </c>
      <c r="F4" s="33">
        <v>2052.7203714867701</v>
      </c>
      <c r="G4" s="33">
        <v>1052.0744728971499</v>
      </c>
      <c r="H4" s="33">
        <v>6887.7070784461903</v>
      </c>
      <c r="J4" t="s">
        <v>77</v>
      </c>
      <c r="K4" s="33">
        <v>0</v>
      </c>
      <c r="L4" s="33">
        <v>0</v>
      </c>
      <c r="M4" s="33">
        <v>0</v>
      </c>
      <c r="N4" s="33">
        <v>0</v>
      </c>
      <c r="O4" s="33">
        <v>0</v>
      </c>
      <c r="P4" s="33">
        <v>0</v>
      </c>
      <c r="Q4" s="33">
        <v>0</v>
      </c>
      <c r="R4" s="33">
        <v>0</v>
      </c>
      <c r="S4" s="33">
        <v>0</v>
      </c>
      <c r="T4" s="33">
        <v>0</v>
      </c>
      <c r="U4" s="33">
        <v>0</v>
      </c>
      <c r="V4" s="33">
        <v>0</v>
      </c>
      <c r="W4" s="33">
        <v>0</v>
      </c>
      <c r="X4" s="33">
        <v>0</v>
      </c>
      <c r="Y4" s="33">
        <v>0</v>
      </c>
      <c r="Z4" s="33">
        <v>0</v>
      </c>
      <c r="AA4" s="33">
        <v>0</v>
      </c>
      <c r="AB4" s="33">
        <v>0</v>
      </c>
      <c r="AC4" s="33">
        <v>0</v>
      </c>
      <c r="AD4" s="33">
        <v>0</v>
      </c>
      <c r="AE4" s="33">
        <v>0</v>
      </c>
      <c r="AF4" s="33">
        <v>0</v>
      </c>
      <c r="AG4" s="33">
        <v>0</v>
      </c>
      <c r="AH4" s="33">
        <v>0</v>
      </c>
      <c r="AI4" s="33">
        <v>0</v>
      </c>
      <c r="AJ4" s="33">
        <v>0</v>
      </c>
      <c r="AK4" s="33">
        <v>0</v>
      </c>
      <c r="AL4" s="33">
        <v>0</v>
      </c>
      <c r="AM4" s="33">
        <v>0</v>
      </c>
      <c r="AN4" s="33">
        <v>0</v>
      </c>
      <c r="AO4" s="33">
        <v>0</v>
      </c>
      <c r="AP4" s="33">
        <v>0</v>
      </c>
      <c r="AQ4" s="33">
        <v>0</v>
      </c>
      <c r="AR4" s="33">
        <v>0</v>
      </c>
      <c r="AS4" s="33">
        <v>0</v>
      </c>
      <c r="AT4" s="33">
        <v>0</v>
      </c>
      <c r="AU4" s="33">
        <v>0</v>
      </c>
      <c r="AV4" s="33">
        <v>0</v>
      </c>
      <c r="AW4" s="33">
        <v>0</v>
      </c>
      <c r="AX4" s="33">
        <v>0</v>
      </c>
      <c r="AY4" s="33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33">
        <v>0</v>
      </c>
      <c r="BF4" s="33">
        <v>0</v>
      </c>
      <c r="BG4" s="33">
        <v>0</v>
      </c>
      <c r="BH4" s="33">
        <v>0</v>
      </c>
      <c r="BI4" s="33">
        <v>0</v>
      </c>
      <c r="BJ4" s="33">
        <v>0</v>
      </c>
      <c r="BK4" s="33">
        <v>0</v>
      </c>
      <c r="BM4" s="30">
        <f t="shared" si="0"/>
        <v>-1</v>
      </c>
      <c r="BN4" s="30">
        <f t="shared" ref="BN4:BN51" si="1">+(Z4-C4)/C4</f>
        <v>-1</v>
      </c>
      <c r="BO4" s="30">
        <f t="shared" ref="BO4:BO51" si="2">+(AD4-D4)/D4</f>
        <v>-1</v>
      </c>
      <c r="BP4" s="30">
        <f t="shared" ref="BP4:BP51" si="3">+(AO4-E4)/E4</f>
        <v>-1</v>
      </c>
      <c r="BQ4" s="30">
        <f t="shared" ref="BQ4:BQ51" si="4">+(AP4-F4)/F4</f>
        <v>-1</v>
      </c>
      <c r="BR4" s="30">
        <f t="shared" ref="BR4:BR51" si="5">+(BD4-G4)/G4</f>
        <v>-1</v>
      </c>
      <c r="BS4" s="30">
        <f t="shared" ref="BS4:BS51" si="6">+(BJ4-H4)/H4</f>
        <v>-1</v>
      </c>
    </row>
    <row r="5" spans="1:71" x14ac:dyDescent="0.25">
      <c r="A5" s="7" t="s">
        <v>71</v>
      </c>
      <c r="B5" s="33">
        <v>118701.221874272</v>
      </c>
      <c r="C5" s="33">
        <v>6784.7539433031898</v>
      </c>
      <c r="D5" s="33">
        <v>15767.9342716309</v>
      </c>
      <c r="E5" s="33">
        <v>33329.757383777003</v>
      </c>
      <c r="F5" s="33">
        <v>12871.2454885148</v>
      </c>
      <c r="G5" s="33">
        <v>8004.0323434128604</v>
      </c>
      <c r="H5" s="33">
        <v>34637.834965026203</v>
      </c>
      <c r="J5" t="s">
        <v>71</v>
      </c>
      <c r="K5" s="33">
        <v>0.21637734711199999</v>
      </c>
      <c r="L5" s="33">
        <v>0.16152383028799999</v>
      </c>
      <c r="M5" s="33">
        <v>4.7610057838300003E-2</v>
      </c>
      <c r="N5" s="33">
        <v>0.69901726612100001</v>
      </c>
      <c r="O5" s="33">
        <v>2.1592935509300002</v>
      </c>
      <c r="P5" s="33">
        <v>45.311076351600001</v>
      </c>
      <c r="Q5" s="33">
        <v>1.09351084079</v>
      </c>
      <c r="R5" s="33">
        <v>0.39356559996000001</v>
      </c>
      <c r="S5" s="33">
        <v>0</v>
      </c>
      <c r="T5" s="33">
        <v>0.23732597201200001</v>
      </c>
      <c r="U5" s="33">
        <v>0.20656282747499999</v>
      </c>
      <c r="V5" s="33">
        <v>0.24195274392800001</v>
      </c>
      <c r="W5" s="33">
        <v>0.21736340153299999</v>
      </c>
      <c r="X5" s="33">
        <v>1.0724200797E-2</v>
      </c>
      <c r="Y5" s="33">
        <v>0</v>
      </c>
      <c r="Z5" s="33">
        <v>1.0051852819399999E-2</v>
      </c>
      <c r="AA5" s="33">
        <v>0</v>
      </c>
      <c r="AB5" s="33">
        <v>27.2180750343</v>
      </c>
      <c r="AC5" s="33">
        <v>2.78238784812</v>
      </c>
      <c r="AD5" s="33">
        <v>30.2424156264</v>
      </c>
      <c r="AE5" s="33">
        <v>0</v>
      </c>
      <c r="AF5" s="33">
        <v>0.84379886450899999</v>
      </c>
      <c r="AG5" s="33">
        <v>0</v>
      </c>
      <c r="AH5" s="33">
        <v>7.8028282775799997</v>
      </c>
      <c r="AI5" s="33">
        <v>1.90450316088E-3</v>
      </c>
      <c r="AJ5" s="33">
        <v>5.9840473552800002E-4</v>
      </c>
      <c r="AK5" s="33">
        <v>2.3334524931499998</v>
      </c>
      <c r="AL5" s="33">
        <v>8.3235745740900004E-4</v>
      </c>
      <c r="AM5" s="33">
        <v>0</v>
      </c>
      <c r="AN5" s="33">
        <v>1.1093492507E-4</v>
      </c>
      <c r="AO5" s="33">
        <v>3.90621405006</v>
      </c>
      <c r="AP5" s="33">
        <v>3.5946488786700002</v>
      </c>
      <c r="AQ5" s="33">
        <v>0.31156517138200002</v>
      </c>
      <c r="AR5" s="33">
        <v>0.41477176099700003</v>
      </c>
      <c r="AS5" s="33">
        <v>0</v>
      </c>
      <c r="AT5" s="33">
        <v>0</v>
      </c>
      <c r="AU5" s="33">
        <v>0.20208497715500001</v>
      </c>
      <c r="AV5" s="33">
        <v>0</v>
      </c>
      <c r="AW5" s="33">
        <v>0.20841987025799999</v>
      </c>
      <c r="AX5" s="33">
        <v>0</v>
      </c>
      <c r="AY5" s="33">
        <v>3.8035659760700001E-3</v>
      </c>
      <c r="AZ5" s="33">
        <v>0.83367207350200001</v>
      </c>
      <c r="BA5" s="33">
        <v>8.1084530718700005E-4</v>
      </c>
      <c r="BB5" s="33">
        <v>8.9489850471500005E-3</v>
      </c>
      <c r="BC5" s="33">
        <v>1.16760969372E-5</v>
      </c>
      <c r="BD5" s="33">
        <v>11.740231507400001</v>
      </c>
      <c r="BE5" s="33">
        <v>0</v>
      </c>
      <c r="BF5" s="33">
        <v>1.30158448387E-2</v>
      </c>
      <c r="BG5" s="33">
        <v>2.0215742582799998</v>
      </c>
      <c r="BH5" s="33">
        <v>0</v>
      </c>
      <c r="BI5" s="33">
        <v>1.93302101997</v>
      </c>
      <c r="BJ5" s="33">
        <v>14.1015656123</v>
      </c>
      <c r="BK5" s="33">
        <v>2.2970579870700001</v>
      </c>
      <c r="BM5" s="30">
        <f t="shared" si="0"/>
        <v>-0.99961827624319155</v>
      </c>
      <c r="BN5" s="30">
        <f t="shared" si="1"/>
        <v>-0.99999851846464827</v>
      </c>
      <c r="BO5" s="30">
        <f t="shared" si="2"/>
        <v>-0.99808203058781064</v>
      </c>
      <c r="BP5" s="30">
        <f t="shared" si="3"/>
        <v>-0.99988280100556737</v>
      </c>
      <c r="BQ5" s="30">
        <f t="shared" si="4"/>
        <v>-0.99972072252977551</v>
      </c>
      <c r="BR5" s="30">
        <f t="shared" si="5"/>
        <v>-0.99853321038650455</v>
      </c>
      <c r="BS5" s="30">
        <f t="shared" si="6"/>
        <v>-0.99959288547836389</v>
      </c>
    </row>
    <row r="6" spans="1:71" x14ac:dyDescent="0.25">
      <c r="A6" s="7" t="s">
        <v>122</v>
      </c>
      <c r="B6" s="33">
        <v>106989.539981867</v>
      </c>
      <c r="C6" s="33">
        <v>4222.8917398154399</v>
      </c>
      <c r="D6" s="33">
        <v>14916.5382026485</v>
      </c>
      <c r="E6" s="33">
        <v>33548.672238156003</v>
      </c>
      <c r="F6" s="33">
        <v>12396.4993539512</v>
      </c>
      <c r="G6" s="33">
        <v>8992.22509987175</v>
      </c>
      <c r="H6" s="33">
        <v>37270.600210748496</v>
      </c>
      <c r="J6" t="s">
        <v>122</v>
      </c>
      <c r="K6" s="33">
        <v>593.58399550299998</v>
      </c>
      <c r="L6" s="33">
        <v>92.268302660900005</v>
      </c>
      <c r="M6" s="33">
        <v>390.614950534</v>
      </c>
      <c r="N6" s="33">
        <v>1161.4457434799999</v>
      </c>
      <c r="O6" s="33">
        <v>37746.090916399997</v>
      </c>
      <c r="P6" s="33">
        <v>58162.401050300003</v>
      </c>
      <c r="Q6" s="33">
        <v>1584.7432126900001</v>
      </c>
      <c r="R6" s="33">
        <v>721.04737879300001</v>
      </c>
      <c r="S6" s="33">
        <v>851.07968478299995</v>
      </c>
      <c r="T6" s="33">
        <v>618.356963221</v>
      </c>
      <c r="U6" s="33">
        <v>117.996028739</v>
      </c>
      <c r="V6" s="33">
        <v>39.167102189700003</v>
      </c>
      <c r="W6" s="33">
        <v>172.50392400699999</v>
      </c>
      <c r="X6" s="33">
        <v>12.379362181899999</v>
      </c>
      <c r="Y6" s="33">
        <v>264.91853546999999</v>
      </c>
      <c r="Z6" s="33">
        <v>2433.57281977</v>
      </c>
      <c r="AA6" s="33">
        <v>14.285689247500001</v>
      </c>
      <c r="AB6" s="33">
        <v>6862.6632433300001</v>
      </c>
      <c r="AC6" s="33">
        <v>723.34734172200001</v>
      </c>
      <c r="AD6" s="33">
        <v>7625.1776872399996</v>
      </c>
      <c r="AE6" s="33">
        <v>7.0650546735199997</v>
      </c>
      <c r="AF6" s="33">
        <v>802.37214067699995</v>
      </c>
      <c r="AG6" s="33">
        <v>154.44324895099999</v>
      </c>
      <c r="AH6" s="33">
        <v>9596.0955293200004</v>
      </c>
      <c r="AI6" s="33">
        <v>186.62885001399999</v>
      </c>
      <c r="AJ6" s="33">
        <v>30.312157277699999</v>
      </c>
      <c r="AK6" s="33">
        <v>460.62650043799999</v>
      </c>
      <c r="AL6" s="33">
        <v>129.946174926</v>
      </c>
      <c r="AM6" s="33">
        <v>9.4798777537099994</v>
      </c>
      <c r="AN6" s="33">
        <v>174.41306403900001</v>
      </c>
      <c r="AO6" s="33">
        <v>21473.794465200001</v>
      </c>
      <c r="AP6" s="33">
        <v>6991.0394857700003</v>
      </c>
      <c r="AQ6" s="33">
        <v>14482.754979400001</v>
      </c>
      <c r="AR6" s="33">
        <v>4450.2263264900002</v>
      </c>
      <c r="AS6" s="33">
        <v>22.131922706000001</v>
      </c>
      <c r="AT6" s="33">
        <v>3.5366596669899999</v>
      </c>
      <c r="AU6" s="33">
        <v>2017.90219856</v>
      </c>
      <c r="AV6" s="33">
        <v>17.6232345112</v>
      </c>
      <c r="AW6" s="33">
        <v>1057.1159448200001</v>
      </c>
      <c r="AX6" s="33">
        <v>5.1068845935500002</v>
      </c>
      <c r="AY6" s="33">
        <v>10.4523435683</v>
      </c>
      <c r="AZ6" s="33">
        <v>1941.9078600299999</v>
      </c>
      <c r="BA6" s="33">
        <v>631.41252963800002</v>
      </c>
      <c r="BB6" s="33">
        <v>127.826455243</v>
      </c>
      <c r="BC6" s="33">
        <v>10.985144375200001</v>
      </c>
      <c r="BD6" s="33">
        <v>3721.04660461</v>
      </c>
      <c r="BE6" s="33">
        <v>43.530023137500002</v>
      </c>
      <c r="BF6" s="33">
        <v>43.141409613299999</v>
      </c>
      <c r="BG6" s="33">
        <v>2587.6252063100001</v>
      </c>
      <c r="BH6" s="33">
        <v>1.05401875274</v>
      </c>
      <c r="BI6" s="33">
        <v>3773.99547811</v>
      </c>
      <c r="BJ6" s="33">
        <v>19028.885489699998</v>
      </c>
      <c r="BK6" s="33">
        <v>1989.5754494400001</v>
      </c>
      <c r="BM6" s="30">
        <f t="shared" si="0"/>
        <v>-0.45637301496802779</v>
      </c>
      <c r="BN6" s="30">
        <f t="shared" si="1"/>
        <v>-0.42371887092792049</v>
      </c>
      <c r="BO6" s="30">
        <f t="shared" si="2"/>
        <v>-0.48881050122701297</v>
      </c>
      <c r="BP6" s="30">
        <f t="shared" si="3"/>
        <v>-0.35992118219280372</v>
      </c>
      <c r="BQ6" s="30">
        <f t="shared" si="4"/>
        <v>-0.43604728349848942</v>
      </c>
      <c r="BR6" s="30">
        <f t="shared" si="5"/>
        <v>-0.58619289850038669</v>
      </c>
      <c r="BS6" s="30">
        <f t="shared" si="6"/>
        <v>-0.48943978948285777</v>
      </c>
    </row>
    <row r="7" spans="1:71" x14ac:dyDescent="0.25">
      <c r="A7" s="7" t="s">
        <v>123</v>
      </c>
      <c r="B7" s="33">
        <v>1018511.74448151</v>
      </c>
      <c r="C7" s="33">
        <v>85957.317414945894</v>
      </c>
      <c r="D7" s="33">
        <v>106105.574076427</v>
      </c>
      <c r="E7" s="33">
        <v>238298.600592909</v>
      </c>
      <c r="F7" s="33">
        <v>95657.660018007606</v>
      </c>
      <c r="G7" s="33">
        <v>19848.257164888601</v>
      </c>
      <c r="H7" s="33">
        <v>300687.11173613701</v>
      </c>
      <c r="J7" t="s">
        <v>123</v>
      </c>
      <c r="K7" s="33">
        <v>10325.0926755</v>
      </c>
      <c r="L7" s="33">
        <v>673.49006697100003</v>
      </c>
      <c r="M7" s="33">
        <v>7762.6266269400003</v>
      </c>
      <c r="N7" s="33">
        <v>15481.8467922</v>
      </c>
      <c r="O7" s="33">
        <v>612558.20305699995</v>
      </c>
      <c r="P7" s="33">
        <v>929734.05999400001</v>
      </c>
      <c r="Q7" s="33">
        <v>18546.843691099999</v>
      </c>
      <c r="R7" s="33">
        <v>9373.7393788099998</v>
      </c>
      <c r="S7" s="33">
        <v>11598.9380996</v>
      </c>
      <c r="T7" s="33">
        <v>10374.6952566</v>
      </c>
      <c r="U7" s="33">
        <v>861.31193782299999</v>
      </c>
      <c r="V7" s="33">
        <v>584.75010256999997</v>
      </c>
      <c r="W7" s="33">
        <v>1924.0078335999999</v>
      </c>
      <c r="X7" s="33">
        <v>308.54146725300001</v>
      </c>
      <c r="Y7" s="33">
        <v>5436.9516356599997</v>
      </c>
      <c r="Z7" s="33">
        <v>85610.6024989</v>
      </c>
      <c r="AA7" s="33">
        <v>10763.6020156</v>
      </c>
      <c r="AB7" s="33">
        <v>83752.134517900005</v>
      </c>
      <c r="AC7" s="33">
        <v>8722.8543370999996</v>
      </c>
      <c r="AD7" s="33">
        <v>93059.738957499998</v>
      </c>
      <c r="AE7" s="33">
        <v>206.932961987</v>
      </c>
      <c r="AF7" s="33">
        <v>10878.853001199999</v>
      </c>
      <c r="AG7" s="33">
        <v>1058.7393987999999</v>
      </c>
      <c r="AH7" s="33">
        <v>151380.49146799999</v>
      </c>
      <c r="AI7" s="33">
        <v>1321.21839338</v>
      </c>
      <c r="AJ7" s="33">
        <v>286.55423789000002</v>
      </c>
      <c r="AK7" s="33">
        <v>7379.7389661400002</v>
      </c>
      <c r="AL7" s="33">
        <v>960.13938149299997</v>
      </c>
      <c r="AM7" s="33">
        <v>116.49698088</v>
      </c>
      <c r="AN7" s="33">
        <v>1743.6411266699999</v>
      </c>
      <c r="AO7" s="33">
        <v>193847.29117700001</v>
      </c>
      <c r="AP7" s="33">
        <v>85797.947415600007</v>
      </c>
      <c r="AQ7" s="33">
        <v>108049.343761</v>
      </c>
      <c r="AR7" s="33">
        <v>45885.570832899997</v>
      </c>
      <c r="AS7" s="33">
        <v>139.893372024</v>
      </c>
      <c r="AT7" s="33">
        <v>27.6671538881</v>
      </c>
      <c r="AU7" s="33">
        <v>16798.5749368</v>
      </c>
      <c r="AV7" s="33">
        <v>116.995015239</v>
      </c>
      <c r="AW7" s="33">
        <v>18484.7947265</v>
      </c>
      <c r="AX7" s="33">
        <v>80.687434867199997</v>
      </c>
      <c r="AY7" s="33">
        <v>134.14972050899999</v>
      </c>
      <c r="AZ7" s="33">
        <v>30579.636374099999</v>
      </c>
      <c r="BA7" s="33">
        <v>4715.8796750399997</v>
      </c>
      <c r="BB7" s="33">
        <v>1818.8515220199999</v>
      </c>
      <c r="BC7" s="33">
        <v>75.7196667714</v>
      </c>
      <c r="BD7" s="33">
        <v>17208.851373900001</v>
      </c>
      <c r="BE7" s="33">
        <v>184.31855685400001</v>
      </c>
      <c r="BF7" s="33">
        <v>1033.2292171500001</v>
      </c>
      <c r="BG7" s="33">
        <v>34996.149089500002</v>
      </c>
      <c r="BH7" s="33">
        <v>17.999760008399999</v>
      </c>
      <c r="BI7" s="33">
        <v>63519.0818335</v>
      </c>
      <c r="BJ7" s="33">
        <v>280133.66186400002</v>
      </c>
      <c r="BK7" s="33">
        <v>23084.7523138</v>
      </c>
      <c r="BM7" s="30">
        <f t="shared" si="0"/>
        <v>-8.7164124487051187E-2</v>
      </c>
      <c r="BN7" s="30">
        <f t="shared" si="1"/>
        <v>-4.0335706891849628E-3</v>
      </c>
      <c r="BO7" s="30">
        <f t="shared" si="2"/>
        <v>-0.12295145879452282</v>
      </c>
      <c r="BP7" s="30">
        <f t="shared" si="3"/>
        <v>-0.18653617480467791</v>
      </c>
      <c r="BQ7" s="30">
        <f t="shared" si="4"/>
        <v>-0.10307290185178586</v>
      </c>
      <c r="BR7" s="30">
        <f t="shared" si="5"/>
        <v>-0.13297922175543384</v>
      </c>
      <c r="BS7" s="30">
        <f t="shared" si="6"/>
        <v>-6.8354941299157937E-2</v>
      </c>
    </row>
    <row r="8" spans="1:71" x14ac:dyDescent="0.25">
      <c r="A8" s="7" t="s">
        <v>72</v>
      </c>
      <c r="B8" s="33">
        <v>1302134.7408177401</v>
      </c>
      <c r="C8" s="33">
        <v>107100.24688309401</v>
      </c>
      <c r="D8" s="33">
        <v>222884.97624569401</v>
      </c>
      <c r="E8" s="33">
        <v>348753.23231167498</v>
      </c>
      <c r="F8" s="33">
        <v>101811.83120741601</v>
      </c>
      <c r="G8" s="33">
        <v>24556.391941560902</v>
      </c>
      <c r="H8" s="33">
        <v>387702.24067770003</v>
      </c>
      <c r="J8" t="s">
        <v>72</v>
      </c>
      <c r="K8" s="33">
        <v>8827.6392167899994</v>
      </c>
      <c r="L8" s="33">
        <v>1244.01405931</v>
      </c>
      <c r="M8" s="33">
        <v>6498.32440503</v>
      </c>
      <c r="N8" s="33">
        <v>13152.628291200001</v>
      </c>
      <c r="O8" s="33">
        <v>575876.45270100003</v>
      </c>
      <c r="P8" s="33">
        <v>1280890.7718400001</v>
      </c>
      <c r="Q8" s="33">
        <v>17078.131331100001</v>
      </c>
      <c r="R8" s="33">
        <v>8818.47475132</v>
      </c>
      <c r="S8" s="33">
        <v>13214.958187800001</v>
      </c>
      <c r="T8" s="33">
        <v>8561.8679712600006</v>
      </c>
      <c r="U8" s="33">
        <v>1590.8731563599999</v>
      </c>
      <c r="V8" s="33">
        <v>1388.5735793700001</v>
      </c>
      <c r="W8" s="33">
        <v>2744.3702474800002</v>
      </c>
      <c r="X8" s="33">
        <v>304.99969073599999</v>
      </c>
      <c r="Y8" s="33">
        <v>9219.7927611199993</v>
      </c>
      <c r="Z8" s="33">
        <v>106708.139305</v>
      </c>
      <c r="AA8" s="33">
        <v>18781.512478199998</v>
      </c>
      <c r="AB8" s="33">
        <v>197041.62989899999</v>
      </c>
      <c r="AC8" s="33">
        <v>20509.305986799998</v>
      </c>
      <c r="AD8" s="33">
        <v>218939.50946500001</v>
      </c>
      <c r="AE8" s="33">
        <v>393.40091502799999</v>
      </c>
      <c r="AF8" s="33">
        <v>13113.064393799999</v>
      </c>
      <c r="AG8" s="33">
        <v>1975.3620749900001</v>
      </c>
      <c r="AH8" s="33">
        <v>237062.57942600001</v>
      </c>
      <c r="AI8" s="33">
        <v>2496.6375370000001</v>
      </c>
      <c r="AJ8" s="33">
        <v>249.461134829</v>
      </c>
      <c r="AK8" s="33">
        <v>11503.4508683</v>
      </c>
      <c r="AL8" s="33">
        <v>1975.6397438199999</v>
      </c>
      <c r="AM8" s="33">
        <v>158.77625666200001</v>
      </c>
      <c r="AN8" s="33">
        <v>1347.7097536900001</v>
      </c>
      <c r="AO8" s="33">
        <v>293956.53245</v>
      </c>
      <c r="AP8" s="33">
        <v>93001.621740300005</v>
      </c>
      <c r="AQ8" s="33">
        <v>200954.91071</v>
      </c>
      <c r="AR8" s="33">
        <v>54940.962718700001</v>
      </c>
      <c r="AS8" s="33">
        <v>212.05612228999999</v>
      </c>
      <c r="AT8" s="33">
        <v>62.5731639081</v>
      </c>
      <c r="AU8" s="33">
        <v>27090.635929799999</v>
      </c>
      <c r="AV8" s="33">
        <v>115.002036409</v>
      </c>
      <c r="AW8" s="33">
        <v>12472.709037299999</v>
      </c>
      <c r="AX8" s="33">
        <v>71.758568208200003</v>
      </c>
      <c r="AY8" s="33">
        <v>181.105119683</v>
      </c>
      <c r="AZ8" s="33">
        <v>23570.290761</v>
      </c>
      <c r="BA8" s="33">
        <v>6628.12013647</v>
      </c>
      <c r="BB8" s="33">
        <v>2805.8122725799999</v>
      </c>
      <c r="BC8" s="33">
        <v>142.82254292100001</v>
      </c>
      <c r="BD8" s="33">
        <v>24277.864735399999</v>
      </c>
      <c r="BE8" s="33">
        <v>168.710858976</v>
      </c>
      <c r="BF8" s="33">
        <v>1567.99583697</v>
      </c>
      <c r="BG8" s="33">
        <v>50406.100995499997</v>
      </c>
      <c r="BH8" s="33">
        <v>38.755659884099998</v>
      </c>
      <c r="BI8" s="33">
        <v>76231.504887899995</v>
      </c>
      <c r="BJ8" s="33">
        <v>382585.24809399998</v>
      </c>
      <c r="BK8" s="33">
        <v>36904.655898899997</v>
      </c>
      <c r="BM8" s="30">
        <f t="shared" si="0"/>
        <v>-1.6314724054131934E-2</v>
      </c>
      <c r="BN8" s="30">
        <f t="shared" si="1"/>
        <v>-3.6611267434519417E-3</v>
      </c>
      <c r="BO8" s="30">
        <f t="shared" si="2"/>
        <v>-1.7701806766665017E-2</v>
      </c>
      <c r="BP8" s="30">
        <f t="shared" si="3"/>
        <v>-0.1571216974777859</v>
      </c>
      <c r="BQ8" s="30">
        <f t="shared" si="4"/>
        <v>-8.653424030029884E-2</v>
      </c>
      <c r="BR8" s="30">
        <f t="shared" si="5"/>
        <v>-1.1342350571034204E-2</v>
      </c>
      <c r="BS8" s="30">
        <f t="shared" si="6"/>
        <v>-1.3198253832001567E-2</v>
      </c>
    </row>
    <row r="9" spans="1:71" x14ac:dyDescent="0.25">
      <c r="A9" s="7" t="s">
        <v>124</v>
      </c>
      <c r="B9" s="33">
        <v>157419.52945002401</v>
      </c>
      <c r="C9" s="33">
        <v>66937.043257939702</v>
      </c>
      <c r="D9" s="33">
        <v>44186.155520186097</v>
      </c>
      <c r="E9" s="33">
        <v>102218.294476956</v>
      </c>
      <c r="F9" s="33">
        <v>19597.962690085798</v>
      </c>
      <c r="G9" s="33">
        <v>2868.9358308032201</v>
      </c>
      <c r="H9" s="33">
        <v>75295.116902190697</v>
      </c>
      <c r="J9" t="s">
        <v>124</v>
      </c>
      <c r="K9" s="33">
        <v>1406.8073861</v>
      </c>
      <c r="L9" s="33">
        <v>130.74645703100001</v>
      </c>
      <c r="M9" s="33">
        <v>1237.30235193</v>
      </c>
      <c r="N9" s="33">
        <v>2497.6950245500002</v>
      </c>
      <c r="O9" s="33">
        <v>84130.240372100001</v>
      </c>
      <c r="P9" s="33">
        <v>111543.242602</v>
      </c>
      <c r="Q9" s="33">
        <v>2670.3013477999998</v>
      </c>
      <c r="R9" s="33">
        <v>1409.3299444700001</v>
      </c>
      <c r="S9" s="33">
        <v>1229.7331707200001</v>
      </c>
      <c r="T9" s="33">
        <v>1199.3856739800001</v>
      </c>
      <c r="U9" s="33">
        <v>167.20069541500001</v>
      </c>
      <c r="V9" s="33">
        <v>250.47904980800001</v>
      </c>
      <c r="W9" s="33">
        <v>474.98190646900002</v>
      </c>
      <c r="X9" s="33">
        <v>149.65590270999999</v>
      </c>
      <c r="Y9" s="33">
        <v>1222.7123473199999</v>
      </c>
      <c r="Z9" s="33">
        <v>64457.601657899999</v>
      </c>
      <c r="AA9" s="33">
        <v>20822.968661300001</v>
      </c>
      <c r="AB9" s="33">
        <v>31944.924109200001</v>
      </c>
      <c r="AC9" s="33">
        <v>3299.2589454200001</v>
      </c>
      <c r="AD9" s="33">
        <v>35494.662104399998</v>
      </c>
      <c r="AE9" s="33">
        <v>165.608204997</v>
      </c>
      <c r="AF9" s="33">
        <v>3172.7213547000001</v>
      </c>
      <c r="AG9" s="33">
        <v>408.728498156</v>
      </c>
      <c r="AH9" s="33">
        <v>35156.756826899997</v>
      </c>
      <c r="AI9" s="33">
        <v>312.73242172200003</v>
      </c>
      <c r="AJ9" s="33">
        <v>57.8275769551</v>
      </c>
      <c r="AK9" s="33">
        <v>2262.4508271200002</v>
      </c>
      <c r="AL9" s="33">
        <v>315.71279187800002</v>
      </c>
      <c r="AM9" s="33">
        <v>23.997298566400001</v>
      </c>
      <c r="AN9" s="33">
        <v>171.20917233</v>
      </c>
      <c r="AO9" s="33">
        <v>68221.859519699996</v>
      </c>
      <c r="AP9" s="33">
        <v>12011.9938275</v>
      </c>
      <c r="AQ9" s="33">
        <v>56209.865692200001</v>
      </c>
      <c r="AR9" s="33">
        <v>7451.7410583299998</v>
      </c>
      <c r="AS9" s="33">
        <v>28.568337659899999</v>
      </c>
      <c r="AT9" s="33">
        <v>8.3524373749599992</v>
      </c>
      <c r="AU9" s="33">
        <v>3949.1866212499999</v>
      </c>
      <c r="AV9" s="33">
        <v>30.8694384277</v>
      </c>
      <c r="AW9" s="33">
        <v>877.54207377800003</v>
      </c>
      <c r="AX9" s="33">
        <v>7.8899758042699997</v>
      </c>
      <c r="AY9" s="33">
        <v>23.115332374299999</v>
      </c>
      <c r="AZ9" s="33">
        <v>2080.54528183</v>
      </c>
      <c r="BA9" s="33">
        <v>1235.8514670100001</v>
      </c>
      <c r="BB9" s="33">
        <v>194.14132784399999</v>
      </c>
      <c r="BC9" s="33">
        <v>26.909870974499999</v>
      </c>
      <c r="BD9" s="33">
        <v>2412.5647932900001</v>
      </c>
      <c r="BE9" s="33">
        <v>6.9524360962799996</v>
      </c>
      <c r="BF9" s="33">
        <v>383.84593184400001</v>
      </c>
      <c r="BG9" s="33">
        <v>6421.2298632299999</v>
      </c>
      <c r="BH9" s="33">
        <v>8.8956033064900009</v>
      </c>
      <c r="BI9" s="33">
        <v>13018.1858608</v>
      </c>
      <c r="BJ9" s="33">
        <v>62720.424163999996</v>
      </c>
      <c r="BK9" s="33">
        <v>4855.45931767</v>
      </c>
      <c r="BM9" s="30">
        <f t="shared" si="0"/>
        <v>-0.29142690877238558</v>
      </c>
      <c r="BN9" s="30">
        <f t="shared" si="1"/>
        <v>-3.7041397100335854E-2</v>
      </c>
      <c r="BO9" s="30">
        <f t="shared" si="2"/>
        <v>-0.19670173413967773</v>
      </c>
      <c r="BP9" s="30">
        <f t="shared" si="3"/>
        <v>-0.33258659940682272</v>
      </c>
      <c r="BQ9" s="30">
        <f t="shared" si="4"/>
        <v>-0.38707946241898816</v>
      </c>
      <c r="BR9" s="30">
        <f t="shared" si="5"/>
        <v>-0.15907328167233672</v>
      </c>
      <c r="BS9" s="30">
        <f t="shared" si="6"/>
        <v>-0.16700542154048828</v>
      </c>
    </row>
    <row r="10" spans="1:71" x14ac:dyDescent="0.25">
      <c r="A10" s="7" t="s">
        <v>125</v>
      </c>
      <c r="B10" s="33">
        <v>175797.148320423</v>
      </c>
      <c r="C10" s="33">
        <v>115370.257683741</v>
      </c>
      <c r="D10" s="33">
        <v>80854.630330336397</v>
      </c>
      <c r="E10" s="33">
        <v>228355.326253476</v>
      </c>
      <c r="F10" s="33">
        <v>33487.722163524399</v>
      </c>
      <c r="G10" s="33">
        <v>11236.249813935199</v>
      </c>
      <c r="H10" s="33">
        <v>106006.565735695</v>
      </c>
      <c r="J10" t="s">
        <v>125</v>
      </c>
      <c r="K10" s="33">
        <v>1477.12490908</v>
      </c>
      <c r="L10" s="33">
        <v>84.831098556300006</v>
      </c>
      <c r="M10" s="33">
        <v>1363.0072280500001</v>
      </c>
      <c r="N10" s="33">
        <v>2044.4849682900001</v>
      </c>
      <c r="O10" s="33">
        <v>40686.210658199998</v>
      </c>
      <c r="P10" s="33">
        <v>79988.884172499995</v>
      </c>
      <c r="Q10" s="33">
        <v>2515.3973430699998</v>
      </c>
      <c r="R10" s="33">
        <v>1095.7943811800001</v>
      </c>
      <c r="S10" s="33">
        <v>1068.4162611199999</v>
      </c>
      <c r="T10" s="33">
        <v>1206.3562135499999</v>
      </c>
      <c r="U10" s="33">
        <v>108.48442106500001</v>
      </c>
      <c r="V10" s="33">
        <v>292.93765042400003</v>
      </c>
      <c r="W10" s="33">
        <v>457.62016855399997</v>
      </c>
      <c r="X10" s="33">
        <v>186.741011955</v>
      </c>
      <c r="Y10" s="33">
        <v>1136.0393022400001</v>
      </c>
      <c r="Z10" s="33">
        <v>70913.135992099997</v>
      </c>
      <c r="AA10" s="33">
        <v>43560.439240599997</v>
      </c>
      <c r="AB10" s="33">
        <v>35170.103636599997</v>
      </c>
      <c r="AC10" s="33">
        <v>3615.20683852</v>
      </c>
      <c r="AD10" s="33">
        <v>39078.248125600003</v>
      </c>
      <c r="AE10" s="33">
        <v>196.97820559199999</v>
      </c>
      <c r="AF10" s="33">
        <v>3277.44339971</v>
      </c>
      <c r="AG10" s="33">
        <v>581.46008289400004</v>
      </c>
      <c r="AH10" s="33">
        <v>30812.0876565</v>
      </c>
      <c r="AI10" s="33">
        <v>658.24762490600006</v>
      </c>
      <c r="AJ10" s="33">
        <v>35.437341997499999</v>
      </c>
      <c r="AK10" s="33">
        <v>2558.5501691499999</v>
      </c>
      <c r="AL10" s="33">
        <v>450.12554528599998</v>
      </c>
      <c r="AM10" s="33">
        <v>25.041394643899999</v>
      </c>
      <c r="AN10" s="33">
        <v>187.26160772099999</v>
      </c>
      <c r="AO10" s="33">
        <v>119170.42381399999</v>
      </c>
      <c r="AP10" s="33">
        <v>14676.7525649</v>
      </c>
      <c r="AQ10" s="33">
        <v>104493.67124900001</v>
      </c>
      <c r="AR10" s="33">
        <v>10445.066130900001</v>
      </c>
      <c r="AS10" s="33">
        <v>17.096081945800002</v>
      </c>
      <c r="AT10" s="33">
        <v>11.9482506876</v>
      </c>
      <c r="AU10" s="33">
        <v>6184.9948698400003</v>
      </c>
      <c r="AV10" s="33">
        <v>14.975971273800001</v>
      </c>
      <c r="AW10" s="33">
        <v>530.64135176399998</v>
      </c>
      <c r="AX10" s="33">
        <v>8.2694233260000001</v>
      </c>
      <c r="AY10" s="33">
        <v>16.961185976399999</v>
      </c>
      <c r="AZ10" s="33">
        <v>1509.6088885900001</v>
      </c>
      <c r="BA10" s="33">
        <v>1703.86264742</v>
      </c>
      <c r="BB10" s="33">
        <v>146.566190248</v>
      </c>
      <c r="BC10" s="33">
        <v>41.991895589099997</v>
      </c>
      <c r="BD10" s="33">
        <v>5383.77967713</v>
      </c>
      <c r="BE10" s="33">
        <v>45.70806486</v>
      </c>
      <c r="BF10" s="33">
        <v>410.044587245</v>
      </c>
      <c r="BG10" s="33">
        <v>5230.2607622599999</v>
      </c>
      <c r="BH10" s="33">
        <v>10.5472290402</v>
      </c>
      <c r="BI10" s="33">
        <v>11699.6308916</v>
      </c>
      <c r="BJ10" s="33">
        <v>58466.968312999998</v>
      </c>
      <c r="BK10" s="33">
        <v>4082.2538677299999</v>
      </c>
      <c r="BM10" s="30">
        <f t="shared" si="0"/>
        <v>-0.54499327812357135</v>
      </c>
      <c r="BN10" s="30">
        <f t="shared" si="1"/>
        <v>-0.38534300420398815</v>
      </c>
      <c r="BO10" s="30">
        <f t="shared" si="2"/>
        <v>-0.51668509316110289</v>
      </c>
      <c r="BP10" s="30">
        <f t="shared" si="3"/>
        <v>-0.47813600072669205</v>
      </c>
      <c r="BQ10" s="30">
        <f t="shared" si="4"/>
        <v>-0.56172735508161076</v>
      </c>
      <c r="BR10" s="30">
        <f t="shared" si="5"/>
        <v>-0.52085617832623876</v>
      </c>
      <c r="BS10" s="30">
        <f t="shared" si="6"/>
        <v>-0.44845899018391894</v>
      </c>
    </row>
    <row r="11" spans="1:71" x14ac:dyDescent="0.25">
      <c r="A11" s="7" t="s">
        <v>126</v>
      </c>
      <c r="B11" s="33">
        <v>464689.94723020302</v>
      </c>
      <c r="C11" s="33">
        <v>141854.76198006701</v>
      </c>
      <c r="D11" s="33">
        <v>176384.31134177101</v>
      </c>
      <c r="E11" s="33">
        <v>644316.81417499203</v>
      </c>
      <c r="F11" s="33">
        <v>121094.692302832</v>
      </c>
      <c r="G11" s="33">
        <v>10660.7238341578</v>
      </c>
      <c r="H11" s="33">
        <v>225451.65682771499</v>
      </c>
      <c r="J11" t="s">
        <v>126</v>
      </c>
      <c r="K11" s="33">
        <v>1291.9636213599999</v>
      </c>
      <c r="L11" s="33">
        <v>37.079776830999997</v>
      </c>
      <c r="M11" s="33">
        <v>1298.1416509799999</v>
      </c>
      <c r="N11" s="33">
        <v>2132.0582337300002</v>
      </c>
      <c r="O11" s="33">
        <v>27063.800712799999</v>
      </c>
      <c r="P11" s="33">
        <v>62002.310661199997</v>
      </c>
      <c r="Q11" s="33">
        <v>2223.3728179099999</v>
      </c>
      <c r="R11" s="33">
        <v>976.74560552699995</v>
      </c>
      <c r="S11" s="33">
        <v>929.84762843299995</v>
      </c>
      <c r="T11" s="33">
        <v>1136.0795707499999</v>
      </c>
      <c r="U11" s="33">
        <v>47.418997021099997</v>
      </c>
      <c r="V11" s="33">
        <v>158.92513853299999</v>
      </c>
      <c r="W11" s="33">
        <v>396.00224024900001</v>
      </c>
      <c r="X11" s="33">
        <v>186.939722813</v>
      </c>
      <c r="Y11" s="33">
        <v>920.74626101599995</v>
      </c>
      <c r="Z11" s="33">
        <v>41306.322752300002</v>
      </c>
      <c r="AA11" s="33">
        <v>14319.816627800001</v>
      </c>
      <c r="AB11" s="33">
        <v>20687.924110700002</v>
      </c>
      <c r="AC11" s="33">
        <v>2139.98680049</v>
      </c>
      <c r="AD11" s="33">
        <v>22986.8360498</v>
      </c>
      <c r="AE11" s="33">
        <v>187.08648238200001</v>
      </c>
      <c r="AF11" s="33">
        <v>3132.5146738799999</v>
      </c>
      <c r="AG11" s="33">
        <v>498.731303207</v>
      </c>
      <c r="AH11" s="33">
        <v>28584.271601</v>
      </c>
      <c r="AI11" s="33">
        <v>694.271586942</v>
      </c>
      <c r="AJ11" s="33">
        <v>37.311740714400003</v>
      </c>
      <c r="AK11" s="33">
        <v>1185.1094478</v>
      </c>
      <c r="AL11" s="33">
        <v>418.13704724000002</v>
      </c>
      <c r="AM11" s="33">
        <v>27.6938271687</v>
      </c>
      <c r="AN11" s="33">
        <v>188.236827549</v>
      </c>
      <c r="AO11" s="33">
        <v>76675.808953900007</v>
      </c>
      <c r="AP11" s="33">
        <v>13420.0904135</v>
      </c>
      <c r="AQ11" s="33">
        <v>63255.718540299997</v>
      </c>
      <c r="AR11" s="33">
        <v>10385.7036305</v>
      </c>
      <c r="AS11" s="33">
        <v>32.338168730699998</v>
      </c>
      <c r="AT11" s="33">
        <v>11.565181302599999</v>
      </c>
      <c r="AU11" s="33">
        <v>6097.8900169199997</v>
      </c>
      <c r="AV11" s="33">
        <v>19.129443498299999</v>
      </c>
      <c r="AW11" s="33">
        <v>797.33303163100004</v>
      </c>
      <c r="AX11" s="33">
        <v>8.8818328124899999</v>
      </c>
      <c r="AY11" s="33">
        <v>21.3422979877</v>
      </c>
      <c r="AZ11" s="33">
        <v>1678.94644973</v>
      </c>
      <c r="BA11" s="33">
        <v>1519.4545190900001</v>
      </c>
      <c r="BB11" s="33">
        <v>148.98858755399999</v>
      </c>
      <c r="BC11" s="33">
        <v>38.025258795100001</v>
      </c>
      <c r="BD11" s="33">
        <v>1500.7302387100001</v>
      </c>
      <c r="BE11" s="33">
        <v>3.6148424852700001</v>
      </c>
      <c r="BF11" s="33">
        <v>382.48395376899998</v>
      </c>
      <c r="BG11" s="33">
        <v>4765.3551423700001</v>
      </c>
      <c r="BH11" s="33">
        <v>5.0813672748099998</v>
      </c>
      <c r="BI11" s="33">
        <v>11772.670744499999</v>
      </c>
      <c r="BJ11" s="33">
        <v>54399.5035059</v>
      </c>
      <c r="BK11" s="33">
        <v>3441.8042864499998</v>
      </c>
      <c r="BM11" s="30">
        <f t="shared" si="0"/>
        <v>-0.86657273084824304</v>
      </c>
      <c r="BN11" s="30">
        <f t="shared" si="1"/>
        <v>-0.70881257579421797</v>
      </c>
      <c r="BO11" s="30">
        <f t="shared" si="2"/>
        <v>-0.86967754742506787</v>
      </c>
      <c r="BP11" s="30">
        <f t="shared" si="3"/>
        <v>-0.88099672821346642</v>
      </c>
      <c r="BQ11" s="30">
        <f t="shared" si="4"/>
        <v>-0.88917688993387733</v>
      </c>
      <c r="BR11" s="30">
        <f t="shared" si="5"/>
        <v>-0.8592281103932603</v>
      </c>
      <c r="BS11" s="30">
        <f t="shared" si="6"/>
        <v>-0.75870878807747744</v>
      </c>
    </row>
    <row r="12" spans="1:71" x14ac:dyDescent="0.25">
      <c r="A12" s="7" t="s">
        <v>73</v>
      </c>
      <c r="B12" s="33">
        <v>543612.53189456195</v>
      </c>
      <c r="C12" s="33">
        <v>25700.1248581211</v>
      </c>
      <c r="D12" s="33">
        <v>101066.155844362</v>
      </c>
      <c r="E12" s="33">
        <v>111162.605737773</v>
      </c>
      <c r="F12" s="33">
        <v>54365.1571197144</v>
      </c>
      <c r="G12" s="33">
        <v>13060.852397774799</v>
      </c>
      <c r="H12" s="33">
        <v>144658.03035968699</v>
      </c>
      <c r="J12" t="s">
        <v>73</v>
      </c>
      <c r="K12" s="33">
        <v>1873.2248265999999</v>
      </c>
      <c r="L12" s="33">
        <v>163.35492300499999</v>
      </c>
      <c r="M12" s="33">
        <v>1423.3410723300001</v>
      </c>
      <c r="N12" s="33">
        <v>2631.3229921100001</v>
      </c>
      <c r="O12" s="33">
        <v>223200.623467</v>
      </c>
      <c r="P12" s="33">
        <v>287982.69692700001</v>
      </c>
      <c r="Q12" s="33">
        <v>2947.3596604300001</v>
      </c>
      <c r="R12" s="33">
        <v>2506.84208128</v>
      </c>
      <c r="S12" s="33">
        <v>2886.18778221</v>
      </c>
      <c r="T12" s="33">
        <v>1887.4227928299999</v>
      </c>
      <c r="U12" s="33">
        <v>208.906055939</v>
      </c>
      <c r="V12" s="33">
        <v>266.07451952999998</v>
      </c>
      <c r="W12" s="33">
        <v>432.19504284099997</v>
      </c>
      <c r="X12" s="33">
        <v>52.059347277599997</v>
      </c>
      <c r="Y12" s="33">
        <v>1548.4531829800001</v>
      </c>
      <c r="Z12" s="33">
        <v>14718.0512425</v>
      </c>
      <c r="AA12" s="33">
        <v>523.24431896500005</v>
      </c>
      <c r="AB12" s="33">
        <v>41202.7957991</v>
      </c>
      <c r="AC12" s="33">
        <v>4312.5011687799997</v>
      </c>
      <c r="AD12" s="33">
        <v>45781.3714874</v>
      </c>
      <c r="AE12" s="33">
        <v>56.963419203400001</v>
      </c>
      <c r="AF12" s="33">
        <v>2269.6714579200002</v>
      </c>
      <c r="AG12" s="33">
        <v>185.67362842200001</v>
      </c>
      <c r="AH12" s="33">
        <v>44489.856683099999</v>
      </c>
      <c r="AI12" s="33">
        <v>184.04476165299999</v>
      </c>
      <c r="AJ12" s="33">
        <v>341.29425111699999</v>
      </c>
      <c r="AK12" s="33">
        <v>2780.1644240099999</v>
      </c>
      <c r="AL12" s="33">
        <v>141.546927694</v>
      </c>
      <c r="AM12" s="33">
        <v>107.472376748</v>
      </c>
      <c r="AN12" s="33">
        <v>441.66547793400002</v>
      </c>
      <c r="AO12" s="33">
        <v>37397.357330300001</v>
      </c>
      <c r="AP12" s="33">
        <v>23004.3520536</v>
      </c>
      <c r="AQ12" s="33">
        <v>14393.005276800001</v>
      </c>
      <c r="AR12" s="33">
        <v>10659.526239999999</v>
      </c>
      <c r="AS12" s="33">
        <v>20.8698308504</v>
      </c>
      <c r="AT12" s="33">
        <v>9.3728794016699997</v>
      </c>
      <c r="AU12" s="33">
        <v>3736.96513611</v>
      </c>
      <c r="AV12" s="33">
        <v>255.864074582</v>
      </c>
      <c r="AW12" s="33">
        <v>4565.2575604800004</v>
      </c>
      <c r="AX12" s="33">
        <v>16.922439965399999</v>
      </c>
      <c r="AY12" s="33">
        <v>115.28296455500001</v>
      </c>
      <c r="AZ12" s="33">
        <v>8830.1482453999997</v>
      </c>
      <c r="BA12" s="33">
        <v>646.18264411300004</v>
      </c>
      <c r="BB12" s="33">
        <v>619.23017962200004</v>
      </c>
      <c r="BC12" s="33">
        <v>11.2671687693</v>
      </c>
      <c r="BD12" s="33">
        <v>6662.3078362200004</v>
      </c>
      <c r="BE12" s="33">
        <v>24.086181892300001</v>
      </c>
      <c r="BF12" s="33">
        <v>268.39529701200001</v>
      </c>
      <c r="BG12" s="33">
        <v>11503.391012399999</v>
      </c>
      <c r="BH12" s="33">
        <v>5.3857438233700003</v>
      </c>
      <c r="BI12" s="33">
        <v>14805.583670100001</v>
      </c>
      <c r="BJ12" s="33">
        <v>74973.467105999996</v>
      </c>
      <c r="BK12" s="33">
        <v>7024.96093741</v>
      </c>
      <c r="BM12" s="30">
        <f t="shared" si="0"/>
        <v>-0.47024271879211094</v>
      </c>
      <c r="BN12" s="30">
        <f t="shared" si="1"/>
        <v>-0.4273159634923262</v>
      </c>
      <c r="BO12" s="30">
        <f t="shared" si="2"/>
        <v>-0.54701580262039895</v>
      </c>
      <c r="BP12" s="30">
        <f t="shared" si="3"/>
        <v>-0.66357969856771359</v>
      </c>
      <c r="BQ12" s="30">
        <f t="shared" si="4"/>
        <v>-0.57685485939195513</v>
      </c>
      <c r="BR12" s="30">
        <f t="shared" si="5"/>
        <v>-0.48990252448185773</v>
      </c>
      <c r="BS12" s="30">
        <f t="shared" si="6"/>
        <v>-0.48171928706908862</v>
      </c>
    </row>
    <row r="13" spans="1:71" x14ac:dyDescent="0.25">
      <c r="A13" s="7" t="s">
        <v>86</v>
      </c>
      <c r="B13" s="33">
        <v>6287.59800318406</v>
      </c>
      <c r="C13" s="33">
        <v>7.1226133246548198</v>
      </c>
      <c r="D13" s="33">
        <v>603.69547938036203</v>
      </c>
      <c r="E13" s="33">
        <v>2135.9838439671498</v>
      </c>
      <c r="F13" s="33">
        <v>573.64798481176501</v>
      </c>
      <c r="G13" s="33">
        <v>35.382843070869001</v>
      </c>
      <c r="H13" s="33">
        <v>1621.73930863845</v>
      </c>
      <c r="J13" t="s">
        <v>86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  <c r="AK13" s="33">
        <v>0</v>
      </c>
      <c r="AL13" s="33">
        <v>0</v>
      </c>
      <c r="AM13" s="33">
        <v>0</v>
      </c>
      <c r="AN13" s="33">
        <v>0</v>
      </c>
      <c r="AO13" s="33">
        <v>0</v>
      </c>
      <c r="AP13" s="33">
        <v>0</v>
      </c>
      <c r="AQ13" s="33">
        <v>0</v>
      </c>
      <c r="AR13" s="33">
        <v>0</v>
      </c>
      <c r="AS13" s="33">
        <v>0</v>
      </c>
      <c r="AT13" s="33">
        <v>0</v>
      </c>
      <c r="AU13" s="33">
        <v>0</v>
      </c>
      <c r="AV13" s="33">
        <v>0</v>
      </c>
      <c r="AW13" s="33">
        <v>0</v>
      </c>
      <c r="AX13" s="33">
        <v>0</v>
      </c>
      <c r="AY13" s="33">
        <v>0</v>
      </c>
      <c r="AZ13" s="33">
        <v>0</v>
      </c>
      <c r="BA13" s="33">
        <v>0</v>
      </c>
      <c r="BB13" s="33">
        <v>0</v>
      </c>
      <c r="BC13" s="33">
        <v>0</v>
      </c>
      <c r="BD13" s="33">
        <v>0</v>
      </c>
      <c r="BE13" s="33">
        <v>0</v>
      </c>
      <c r="BF13" s="33">
        <v>0</v>
      </c>
      <c r="BG13" s="33">
        <v>0</v>
      </c>
      <c r="BH13" s="33">
        <v>0</v>
      </c>
      <c r="BI13" s="33">
        <v>0</v>
      </c>
      <c r="BJ13" s="33">
        <v>0</v>
      </c>
      <c r="BK13" s="33">
        <v>0</v>
      </c>
      <c r="BM13" s="30">
        <f t="shared" si="0"/>
        <v>-1</v>
      </c>
      <c r="BN13" s="30">
        <f t="shared" si="1"/>
        <v>-1</v>
      </c>
      <c r="BO13" s="30">
        <f t="shared" si="2"/>
        <v>-1</v>
      </c>
      <c r="BP13" s="30">
        <f t="shared" si="3"/>
        <v>-1</v>
      </c>
      <c r="BQ13" s="30">
        <f t="shared" si="4"/>
        <v>-1</v>
      </c>
      <c r="BR13" s="30">
        <f t="shared" si="5"/>
        <v>-1</v>
      </c>
      <c r="BS13" s="30">
        <f t="shared" si="6"/>
        <v>-1</v>
      </c>
    </row>
    <row r="14" spans="1:71" x14ac:dyDescent="0.25">
      <c r="A14" s="7" t="s">
        <v>87</v>
      </c>
      <c r="B14" s="33">
        <v>10784.0690527113</v>
      </c>
      <c r="C14" s="33">
        <v>22.844456405775698</v>
      </c>
      <c r="D14" s="33">
        <v>2880.7857662054398</v>
      </c>
      <c r="E14" s="33">
        <v>16634.7358977728</v>
      </c>
      <c r="F14" s="33">
        <v>3606.2220500967401</v>
      </c>
      <c r="G14" s="33">
        <v>358.668493608125</v>
      </c>
      <c r="H14" s="33">
        <v>2250.3809254632101</v>
      </c>
      <c r="J14" t="s">
        <v>243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3">
        <v>0</v>
      </c>
      <c r="AK14" s="33">
        <v>0</v>
      </c>
      <c r="AL14" s="33">
        <v>0</v>
      </c>
      <c r="AM14" s="33">
        <v>0</v>
      </c>
      <c r="AN14" s="33">
        <v>0</v>
      </c>
      <c r="AO14" s="33">
        <v>0</v>
      </c>
      <c r="AP14" s="33">
        <v>0</v>
      </c>
      <c r="AQ14" s="33">
        <v>0</v>
      </c>
      <c r="AR14" s="33">
        <v>0</v>
      </c>
      <c r="AS14" s="33">
        <v>0</v>
      </c>
      <c r="AT14" s="33">
        <v>0</v>
      </c>
      <c r="AU14" s="33">
        <v>0</v>
      </c>
      <c r="AV14" s="33">
        <v>0</v>
      </c>
      <c r="AW14" s="33">
        <v>0</v>
      </c>
      <c r="AX14" s="33">
        <v>0</v>
      </c>
      <c r="AY14" s="33">
        <v>0</v>
      </c>
      <c r="AZ14" s="33">
        <v>0</v>
      </c>
      <c r="BA14" s="33">
        <v>0</v>
      </c>
      <c r="BB14" s="33">
        <v>0</v>
      </c>
      <c r="BC14" s="33">
        <v>0</v>
      </c>
      <c r="BD14" s="33">
        <v>0</v>
      </c>
      <c r="BE14" s="33">
        <v>0</v>
      </c>
      <c r="BF14" s="33">
        <v>0</v>
      </c>
      <c r="BG14" s="33">
        <v>0</v>
      </c>
      <c r="BH14" s="33">
        <v>0</v>
      </c>
      <c r="BI14" s="33">
        <v>0</v>
      </c>
      <c r="BJ14" s="33">
        <v>0</v>
      </c>
      <c r="BK14" s="33">
        <v>0</v>
      </c>
      <c r="BM14" s="30">
        <f t="shared" si="0"/>
        <v>-1</v>
      </c>
      <c r="BN14" s="30">
        <f t="shared" si="1"/>
        <v>-1</v>
      </c>
      <c r="BO14" s="30">
        <f t="shared" si="2"/>
        <v>-1</v>
      </c>
      <c r="BP14" s="30">
        <f t="shared" si="3"/>
        <v>-1</v>
      </c>
      <c r="BQ14" s="30">
        <f t="shared" si="4"/>
        <v>-1</v>
      </c>
      <c r="BR14" s="30">
        <f t="shared" si="5"/>
        <v>-1</v>
      </c>
      <c r="BS14" s="30">
        <f t="shared" si="6"/>
        <v>-1</v>
      </c>
    </row>
    <row r="15" spans="1:71" x14ac:dyDescent="0.25">
      <c r="A15" s="18" t="s">
        <v>88</v>
      </c>
      <c r="B15" s="51">
        <v>6156.7760034862904</v>
      </c>
      <c r="C15" s="51">
        <v>2.9677902271538801</v>
      </c>
      <c r="D15" s="51">
        <v>1162.3180875967701</v>
      </c>
      <c r="E15" s="51">
        <v>718.63470342568303</v>
      </c>
      <c r="F15" s="51">
        <v>213.80560396935701</v>
      </c>
      <c r="G15" s="51">
        <v>48.5598047685287</v>
      </c>
      <c r="H15" s="51">
        <v>1402.0659576969899</v>
      </c>
      <c r="J15" t="s">
        <v>88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3">
        <v>0</v>
      </c>
      <c r="AK15" s="33">
        <v>0</v>
      </c>
      <c r="AL15" s="33">
        <v>0</v>
      </c>
      <c r="AM15" s="33">
        <v>0</v>
      </c>
      <c r="AN15" s="33">
        <v>0</v>
      </c>
      <c r="AO15" s="33">
        <v>0</v>
      </c>
      <c r="AP15" s="33">
        <v>0</v>
      </c>
      <c r="AQ15" s="33">
        <v>0</v>
      </c>
      <c r="AR15" s="33">
        <v>0</v>
      </c>
      <c r="AS15" s="33">
        <v>0</v>
      </c>
      <c r="AT15" s="33">
        <v>0</v>
      </c>
      <c r="AU15" s="33">
        <v>0</v>
      </c>
      <c r="AV15" s="33">
        <v>0</v>
      </c>
      <c r="AW15" s="33">
        <v>0</v>
      </c>
      <c r="AX15" s="33">
        <v>0</v>
      </c>
      <c r="AY15" s="33">
        <v>0</v>
      </c>
      <c r="AZ15" s="33">
        <v>0</v>
      </c>
      <c r="BA15" s="33">
        <v>0</v>
      </c>
      <c r="BB15" s="33">
        <v>0</v>
      </c>
      <c r="BC15" s="33">
        <v>0</v>
      </c>
      <c r="BD15" s="33">
        <v>0</v>
      </c>
      <c r="BE15" s="33">
        <v>0</v>
      </c>
      <c r="BF15" s="33">
        <v>0</v>
      </c>
      <c r="BG15" s="33">
        <v>0</v>
      </c>
      <c r="BH15" s="33">
        <v>0</v>
      </c>
      <c r="BI15" s="33">
        <v>0</v>
      </c>
      <c r="BJ15" s="33">
        <v>0</v>
      </c>
      <c r="BK15" s="33">
        <v>0</v>
      </c>
      <c r="BM15" s="30">
        <f t="shared" si="0"/>
        <v>-1</v>
      </c>
      <c r="BN15" s="30">
        <f t="shared" si="1"/>
        <v>-1</v>
      </c>
      <c r="BO15" s="30">
        <f t="shared" si="2"/>
        <v>-1</v>
      </c>
      <c r="BP15" s="30">
        <f t="shared" si="3"/>
        <v>-1</v>
      </c>
      <c r="BQ15" s="30">
        <f t="shared" si="4"/>
        <v>-1</v>
      </c>
      <c r="BR15" s="30">
        <f t="shared" si="5"/>
        <v>-1</v>
      </c>
      <c r="BS15" s="30">
        <f t="shared" si="6"/>
        <v>-1</v>
      </c>
    </row>
    <row r="16" spans="1:71" x14ac:dyDescent="0.25">
      <c r="A16" s="3" t="s">
        <v>89</v>
      </c>
      <c r="B16" s="33">
        <v>22773.662601869997</v>
      </c>
      <c r="C16" s="33">
        <v>5856.4021132000007</v>
      </c>
      <c r="D16" s="33">
        <v>8870.6066949199976</v>
      </c>
      <c r="E16" s="33">
        <v>3492.140118642491</v>
      </c>
      <c r="F16" s="33">
        <v>1691.96502204174</v>
      </c>
      <c r="G16" s="33">
        <v>1400.8573686999989</v>
      </c>
      <c r="H16" s="33">
        <v>38010.986154163591</v>
      </c>
      <c r="J16" t="s">
        <v>244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33">
        <v>0</v>
      </c>
      <c r="AL16" s="33">
        <v>0</v>
      </c>
      <c r="AM16" s="33">
        <v>0</v>
      </c>
      <c r="AN16" s="33">
        <v>0</v>
      </c>
      <c r="AO16" s="33">
        <v>0</v>
      </c>
      <c r="AP16" s="33">
        <v>0</v>
      </c>
      <c r="AQ16" s="33">
        <v>0</v>
      </c>
      <c r="AR16" s="33">
        <v>0</v>
      </c>
      <c r="AS16" s="33">
        <v>0</v>
      </c>
      <c r="AT16" s="33">
        <v>0</v>
      </c>
      <c r="AU16" s="33">
        <v>0</v>
      </c>
      <c r="AV16" s="33">
        <v>0</v>
      </c>
      <c r="AW16" s="33">
        <v>0</v>
      </c>
      <c r="AX16" s="33">
        <v>0</v>
      </c>
      <c r="AY16" s="33">
        <v>0</v>
      </c>
      <c r="AZ16" s="33">
        <v>0</v>
      </c>
      <c r="BA16" s="33">
        <v>0</v>
      </c>
      <c r="BB16" s="33">
        <v>0</v>
      </c>
      <c r="BC16" s="33">
        <v>0</v>
      </c>
      <c r="BD16" s="33">
        <v>0</v>
      </c>
      <c r="BE16" s="33">
        <v>0</v>
      </c>
      <c r="BF16" s="33">
        <v>0</v>
      </c>
      <c r="BG16" s="33">
        <v>0</v>
      </c>
      <c r="BH16" s="33">
        <v>0</v>
      </c>
      <c r="BI16" s="33">
        <v>0</v>
      </c>
      <c r="BJ16" s="33">
        <v>0</v>
      </c>
      <c r="BK16" s="33">
        <v>0</v>
      </c>
      <c r="BM16" s="30">
        <f t="shared" si="0"/>
        <v>-1</v>
      </c>
      <c r="BN16" s="30">
        <f t="shared" si="1"/>
        <v>-1</v>
      </c>
      <c r="BO16" s="30">
        <f t="shared" si="2"/>
        <v>-1</v>
      </c>
      <c r="BP16" s="30">
        <f t="shared" si="3"/>
        <v>-1</v>
      </c>
      <c r="BQ16" s="30">
        <f t="shared" si="4"/>
        <v>-1</v>
      </c>
      <c r="BR16" s="30">
        <f t="shared" si="5"/>
        <v>-1</v>
      </c>
      <c r="BS16" s="30">
        <f t="shared" si="6"/>
        <v>-1</v>
      </c>
    </row>
    <row r="17" spans="1:71" x14ac:dyDescent="0.25">
      <c r="A17" s="3" t="s">
        <v>90</v>
      </c>
      <c r="B17" s="33">
        <v>83196.159329659989</v>
      </c>
      <c r="C17" s="33">
        <v>7074.3563766999996</v>
      </c>
      <c r="D17" s="33">
        <v>38750.203545170014</v>
      </c>
      <c r="E17" s="33">
        <v>7605.5861242999972</v>
      </c>
      <c r="F17" s="33">
        <v>5654.5152267000003</v>
      </c>
      <c r="G17" s="33">
        <v>4917.2385933699989</v>
      </c>
      <c r="H17" s="33">
        <v>102789.52383128993</v>
      </c>
      <c r="J17" t="s">
        <v>245</v>
      </c>
      <c r="K17" s="33">
        <v>655.56881351899995</v>
      </c>
      <c r="L17" s="33">
        <v>0</v>
      </c>
      <c r="M17" s="33">
        <v>746.57654401299999</v>
      </c>
      <c r="N17" s="33">
        <v>2315.5214926600001</v>
      </c>
      <c r="O17" s="33">
        <v>508.96155822700001</v>
      </c>
      <c r="P17" s="33">
        <v>83192.995286300007</v>
      </c>
      <c r="Q17" s="33">
        <v>814.84965932299997</v>
      </c>
      <c r="R17" s="33">
        <v>1408.3122510200001</v>
      </c>
      <c r="S17" s="33">
        <v>3833.54212418</v>
      </c>
      <c r="T17" s="33">
        <v>671.87825754599999</v>
      </c>
      <c r="U17" s="33">
        <v>0</v>
      </c>
      <c r="V17" s="33">
        <v>267.46754344499999</v>
      </c>
      <c r="W17" s="33">
        <v>374.82390777799998</v>
      </c>
      <c r="X17" s="33">
        <v>19.332984243799999</v>
      </c>
      <c r="Y17" s="33">
        <v>2701.1449439799999</v>
      </c>
      <c r="Z17" s="33">
        <v>7074.3487616100001</v>
      </c>
      <c r="AA17" s="33">
        <v>4274.6132381999996</v>
      </c>
      <c r="AB17" s="33">
        <v>34873.687457599997</v>
      </c>
      <c r="AC17" s="33">
        <v>3607.1864446599998</v>
      </c>
      <c r="AD17" s="33">
        <v>38748.341445700004</v>
      </c>
      <c r="AE17" s="33">
        <v>113.670954417</v>
      </c>
      <c r="AF17" s="33">
        <v>1372.2847291800001</v>
      </c>
      <c r="AG17" s="33">
        <v>29.456789992099999</v>
      </c>
      <c r="AH17" s="33">
        <v>70726.667480799995</v>
      </c>
      <c r="AI17" s="33">
        <v>22.6284157917</v>
      </c>
      <c r="AJ17" s="33">
        <v>145.41458458899999</v>
      </c>
      <c r="AK17" s="33">
        <v>1692.54062755</v>
      </c>
      <c r="AL17" s="33">
        <v>20.6391460838</v>
      </c>
      <c r="AM17" s="33">
        <v>0.82743921151699995</v>
      </c>
      <c r="AN17" s="33">
        <v>128.36571423699999</v>
      </c>
      <c r="AO17" s="33">
        <v>7605.4685874099996</v>
      </c>
      <c r="AP17" s="33">
        <v>5654.3168805400001</v>
      </c>
      <c r="AQ17" s="33">
        <v>1951.15170687</v>
      </c>
      <c r="AR17" s="33">
        <v>1953.67098938</v>
      </c>
      <c r="AS17" s="33">
        <v>1.6716525471699999</v>
      </c>
      <c r="AT17" s="33">
        <v>0.66324273814099999</v>
      </c>
      <c r="AU17" s="33">
        <v>376.31795796900002</v>
      </c>
      <c r="AV17" s="33">
        <v>30.985472015100001</v>
      </c>
      <c r="AW17" s="33">
        <v>1086.1032454199999</v>
      </c>
      <c r="AX17" s="33">
        <v>28.496003760000001</v>
      </c>
      <c r="AY17" s="33">
        <v>14.333933508599999</v>
      </c>
      <c r="AZ17" s="33">
        <v>1863.2775868199999</v>
      </c>
      <c r="BA17" s="33">
        <v>80.056674327699994</v>
      </c>
      <c r="BB17" s="33">
        <v>130.49374328299999</v>
      </c>
      <c r="BC17" s="33">
        <v>2.06504820439</v>
      </c>
      <c r="BD17" s="33">
        <v>4916.7868692700004</v>
      </c>
      <c r="BE17" s="33">
        <v>69.547171488100005</v>
      </c>
      <c r="BF17" s="33">
        <v>3104.6734849999998</v>
      </c>
      <c r="BG17" s="33">
        <v>11264.218976300001</v>
      </c>
      <c r="BH17" s="33">
        <v>4.9742328346700004</v>
      </c>
      <c r="BI17" s="33">
        <v>30736.5716072</v>
      </c>
      <c r="BJ17" s="33">
        <v>102785.05376</v>
      </c>
      <c r="BK17" s="33">
        <v>7833.4470578800001</v>
      </c>
      <c r="BM17" s="30">
        <f t="shared" si="0"/>
        <v>-3.8031122896490641E-5</v>
      </c>
      <c r="BN17" s="30">
        <f t="shared" si="1"/>
        <v>-1.0764357340790695E-6</v>
      </c>
      <c r="BO17" s="30">
        <f t="shared" si="2"/>
        <v>-4.8053927454596157E-5</v>
      </c>
      <c r="BP17" s="30">
        <f t="shared" si="3"/>
        <v>-1.5454021304429986E-5</v>
      </c>
      <c r="BQ17" s="30">
        <f t="shared" si="4"/>
        <v>-3.5077482692713751E-5</v>
      </c>
      <c r="BR17" s="30">
        <f t="shared" si="5"/>
        <v>-9.1865401977355403E-5</v>
      </c>
      <c r="BS17" s="30">
        <f t="shared" si="6"/>
        <v>-4.3487615501289122E-5</v>
      </c>
    </row>
    <row r="18" spans="1:71" x14ac:dyDescent="0.25">
      <c r="A18" s="3" t="s">
        <v>91</v>
      </c>
      <c r="B18" s="33">
        <v>10402.097903109998</v>
      </c>
      <c r="C18" s="33">
        <v>2720.2802953100004</v>
      </c>
      <c r="D18" s="33">
        <v>14181.388075169998</v>
      </c>
      <c r="E18" s="33">
        <v>1364.1110265999987</v>
      </c>
      <c r="F18" s="33">
        <v>1047.0202907708695</v>
      </c>
      <c r="G18" s="33">
        <v>509.91904939999995</v>
      </c>
      <c r="H18" s="33">
        <v>12314.956371003147</v>
      </c>
      <c r="J18" t="s">
        <v>246</v>
      </c>
      <c r="K18" s="33">
        <v>59.0302767043</v>
      </c>
      <c r="L18" s="33">
        <v>0</v>
      </c>
      <c r="M18" s="33">
        <v>59.733246938599997</v>
      </c>
      <c r="N18" s="33">
        <v>174.33787094499999</v>
      </c>
      <c r="O18" s="33">
        <v>58.745331812099998</v>
      </c>
      <c r="P18" s="33">
        <v>4621.1269507300003</v>
      </c>
      <c r="Q18" s="33">
        <v>50.160436198799999</v>
      </c>
      <c r="R18" s="33">
        <v>79.059610829099995</v>
      </c>
      <c r="S18" s="33">
        <v>144.74532819699999</v>
      </c>
      <c r="T18" s="33">
        <v>54.414502710000001</v>
      </c>
      <c r="U18" s="33">
        <v>0</v>
      </c>
      <c r="V18" s="33">
        <v>72.735040579400007</v>
      </c>
      <c r="W18" s="33">
        <v>19.670871727400002</v>
      </c>
      <c r="X18" s="33">
        <v>1.3792320095599999</v>
      </c>
      <c r="Y18" s="33">
        <v>112.469798244</v>
      </c>
      <c r="Z18" s="33">
        <v>1355.7005217200001</v>
      </c>
      <c r="AA18" s="33">
        <v>0</v>
      </c>
      <c r="AB18" s="33">
        <v>8413.5297117999999</v>
      </c>
      <c r="AC18" s="33">
        <v>862.12565309199999</v>
      </c>
      <c r="AD18" s="33">
        <v>9348.3904054699997</v>
      </c>
      <c r="AE18" s="33">
        <v>4.5245293156299997</v>
      </c>
      <c r="AF18" s="33">
        <v>103.69500375</v>
      </c>
      <c r="AG18" s="33">
        <v>0.916093219465</v>
      </c>
      <c r="AH18" s="33">
        <v>3000.3158613000001</v>
      </c>
      <c r="AI18" s="33">
        <v>2.3916562961199999</v>
      </c>
      <c r="AJ18" s="33">
        <v>0.84688312747700001</v>
      </c>
      <c r="AK18" s="33">
        <v>286.00543284999998</v>
      </c>
      <c r="AL18" s="33">
        <v>0.93497736183900004</v>
      </c>
      <c r="AM18" s="33">
        <v>8.5580353621399999E-2</v>
      </c>
      <c r="AN18" s="33">
        <v>2.0022825223099998</v>
      </c>
      <c r="AO18" s="33">
        <v>670.21825913099997</v>
      </c>
      <c r="AP18" s="33">
        <v>549.00600650399997</v>
      </c>
      <c r="AQ18" s="33">
        <v>121.212252628</v>
      </c>
      <c r="AR18" s="33">
        <v>106.73362290999999</v>
      </c>
      <c r="AS18" s="33">
        <v>2.3883866907E-2</v>
      </c>
      <c r="AT18" s="33">
        <v>3.38383096061E-2</v>
      </c>
      <c r="AU18" s="33">
        <v>22.997308476200001</v>
      </c>
      <c r="AV18" s="33">
        <v>1.1254139916300001</v>
      </c>
      <c r="AW18" s="33">
        <v>72.312761344199998</v>
      </c>
      <c r="AX18" s="33">
        <v>0.21121697558899999</v>
      </c>
      <c r="AY18" s="33">
        <v>0.94572933855800001</v>
      </c>
      <c r="AZ18" s="33">
        <v>149.343504467</v>
      </c>
      <c r="BA18" s="33">
        <v>2.7571037627399999</v>
      </c>
      <c r="BB18" s="33">
        <v>5.9777169375600003</v>
      </c>
      <c r="BC18" s="33">
        <v>9.3835540821299995E-2</v>
      </c>
      <c r="BD18" s="33">
        <v>300.14032771699999</v>
      </c>
      <c r="BE18" s="33">
        <v>2.8815654643799999</v>
      </c>
      <c r="BF18" s="33">
        <v>111.987268382</v>
      </c>
      <c r="BG18" s="33">
        <v>410.23465198399998</v>
      </c>
      <c r="BH18" s="33">
        <v>0.61016022265400005</v>
      </c>
      <c r="BI18" s="33">
        <v>1584.12484462</v>
      </c>
      <c r="BJ18" s="33">
        <v>4778.3394522600001</v>
      </c>
      <c r="BK18" s="33">
        <v>317.00153453799999</v>
      </c>
      <c r="BM18" s="30">
        <f t="shared" si="0"/>
        <v>-0.55575048477976874</v>
      </c>
      <c r="BN18" s="30">
        <f t="shared" si="1"/>
        <v>-0.50163204723522592</v>
      </c>
      <c r="BO18" s="30">
        <f t="shared" si="2"/>
        <v>-0.34079863297458374</v>
      </c>
      <c r="BP18" s="30">
        <f t="shared" si="3"/>
        <v>-0.50867763249337805</v>
      </c>
      <c r="BQ18" s="30">
        <f t="shared" si="4"/>
        <v>-0.47564912414467736</v>
      </c>
      <c r="BR18" s="30">
        <f t="shared" si="5"/>
        <v>-0.41139612636522926</v>
      </c>
      <c r="BS18" s="30">
        <f t="shared" si="6"/>
        <v>-0.61198892563589591</v>
      </c>
    </row>
    <row r="19" spans="1:71" x14ac:dyDescent="0.25">
      <c r="A19" s="3" t="s">
        <v>92</v>
      </c>
      <c r="B19" s="33">
        <v>57403.947463019991</v>
      </c>
      <c r="C19" s="33">
        <v>5705.6863973299978</v>
      </c>
      <c r="D19" s="33">
        <v>37449.60626470999</v>
      </c>
      <c r="E19" s="33">
        <v>9321.3220878320881</v>
      </c>
      <c r="F19" s="33">
        <v>7304.1626789671991</v>
      </c>
      <c r="G19" s="33">
        <v>500.1164751658801</v>
      </c>
      <c r="H19" s="33">
        <v>20456.828400611052</v>
      </c>
      <c r="J19" t="s">
        <v>247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3">
        <v>0</v>
      </c>
      <c r="AF19" s="33">
        <v>0</v>
      </c>
      <c r="AG19" s="33"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33">
        <v>0</v>
      </c>
      <c r="AO19" s="33">
        <v>0</v>
      </c>
      <c r="AP19" s="33">
        <v>0</v>
      </c>
      <c r="AQ19" s="33">
        <v>0</v>
      </c>
      <c r="AR19" s="33">
        <v>0</v>
      </c>
      <c r="AS19" s="33">
        <v>0</v>
      </c>
      <c r="AT19" s="33">
        <v>0</v>
      </c>
      <c r="AU19" s="33">
        <v>0</v>
      </c>
      <c r="AV19" s="33">
        <v>0</v>
      </c>
      <c r="AW19" s="33">
        <v>0</v>
      </c>
      <c r="AX19" s="33">
        <v>0</v>
      </c>
      <c r="AY19" s="33">
        <v>0</v>
      </c>
      <c r="AZ19" s="33">
        <v>0</v>
      </c>
      <c r="BA19" s="33">
        <v>0</v>
      </c>
      <c r="BB19" s="33">
        <v>0</v>
      </c>
      <c r="BC19" s="33">
        <v>0</v>
      </c>
      <c r="BD19" s="33">
        <v>0</v>
      </c>
      <c r="BE19" s="33">
        <v>0</v>
      </c>
      <c r="BF19" s="33">
        <v>0</v>
      </c>
      <c r="BG19" s="33">
        <v>0</v>
      </c>
      <c r="BH19" s="33">
        <v>0</v>
      </c>
      <c r="BI19" s="33">
        <v>0</v>
      </c>
      <c r="BJ19" s="33">
        <v>0</v>
      </c>
      <c r="BK19" s="33">
        <v>0</v>
      </c>
      <c r="BM19" s="30">
        <f t="shared" si="0"/>
        <v>-1</v>
      </c>
      <c r="BN19" s="30">
        <f t="shared" si="1"/>
        <v>-1</v>
      </c>
      <c r="BO19" s="30">
        <f t="shared" si="2"/>
        <v>-1</v>
      </c>
      <c r="BP19" s="30">
        <f t="shared" si="3"/>
        <v>-1</v>
      </c>
      <c r="BQ19" s="30">
        <f t="shared" si="4"/>
        <v>-1</v>
      </c>
      <c r="BR19" s="30">
        <f t="shared" si="5"/>
        <v>-1</v>
      </c>
      <c r="BS19" s="30">
        <f t="shared" si="6"/>
        <v>-1</v>
      </c>
    </row>
    <row r="20" spans="1:71" x14ac:dyDescent="0.25">
      <c r="A20" s="3" t="s">
        <v>93</v>
      </c>
      <c r="B20" s="33">
        <v>69944.258802050186</v>
      </c>
      <c r="C20" s="33">
        <v>12550.092789889995</v>
      </c>
      <c r="D20" s="33">
        <v>29536.958873020012</v>
      </c>
      <c r="E20" s="33">
        <v>6169.2547990471603</v>
      </c>
      <c r="F20" s="33">
        <v>4287.4224841271052</v>
      </c>
      <c r="G20" s="33">
        <v>2378.7059153207183</v>
      </c>
      <c r="H20" s="33">
        <v>84522.034634333104</v>
      </c>
      <c r="J20" t="s">
        <v>248</v>
      </c>
      <c r="K20" s="33">
        <v>430.563921236</v>
      </c>
      <c r="L20" s="33">
        <v>0</v>
      </c>
      <c r="M20" s="33">
        <v>420.97089674699998</v>
      </c>
      <c r="N20" s="33">
        <v>1034.05064416</v>
      </c>
      <c r="O20" s="33">
        <v>579.04270597100003</v>
      </c>
      <c r="P20" s="33">
        <v>48887.055567700001</v>
      </c>
      <c r="Q20" s="33">
        <v>537.10909912600005</v>
      </c>
      <c r="R20" s="33">
        <v>1091.73117508</v>
      </c>
      <c r="S20" s="33">
        <v>1934.0611408300001</v>
      </c>
      <c r="T20" s="33">
        <v>425.30728186699997</v>
      </c>
      <c r="U20" s="33">
        <v>0</v>
      </c>
      <c r="V20" s="33">
        <v>147.34394164299999</v>
      </c>
      <c r="W20" s="33">
        <v>232.294437547</v>
      </c>
      <c r="X20" s="33">
        <v>11.6733620048</v>
      </c>
      <c r="Y20" s="33">
        <v>1380.32302566</v>
      </c>
      <c r="Z20" s="33">
        <v>10546.5574743</v>
      </c>
      <c r="AA20" s="33">
        <v>1143.1320165100001</v>
      </c>
      <c r="AB20" s="33">
        <v>18896.127911700001</v>
      </c>
      <c r="AC20" s="33">
        <v>1952.2258883300001</v>
      </c>
      <c r="AD20" s="33">
        <v>20995.697741700002</v>
      </c>
      <c r="AE20" s="33">
        <v>60.6935449594</v>
      </c>
      <c r="AF20" s="33">
        <v>738.20144357900006</v>
      </c>
      <c r="AG20" s="33">
        <v>24.621824189200002</v>
      </c>
      <c r="AH20" s="33">
        <v>37935.380299500001</v>
      </c>
      <c r="AI20" s="33">
        <v>13.5597792964</v>
      </c>
      <c r="AJ20" s="33">
        <v>42.087702893500001</v>
      </c>
      <c r="AK20" s="33">
        <v>969.16278281699999</v>
      </c>
      <c r="AL20" s="33">
        <v>16.470217732799998</v>
      </c>
      <c r="AM20" s="33">
        <v>0.33515204991300002</v>
      </c>
      <c r="AN20" s="33">
        <v>41.422911570700002</v>
      </c>
      <c r="AO20" s="33">
        <v>4451.4613927299997</v>
      </c>
      <c r="AP20" s="33">
        <v>3144.47670604</v>
      </c>
      <c r="AQ20" s="33">
        <v>1306.9846867000001</v>
      </c>
      <c r="AR20" s="33">
        <v>1061.21148189</v>
      </c>
      <c r="AS20" s="33">
        <v>0.62838174473800001</v>
      </c>
      <c r="AT20" s="33">
        <v>0.458727849952</v>
      </c>
      <c r="AU20" s="33">
        <v>212.42472620199999</v>
      </c>
      <c r="AV20" s="33">
        <v>14.283446078500001</v>
      </c>
      <c r="AW20" s="33">
        <v>617.60470418900002</v>
      </c>
      <c r="AX20" s="33">
        <v>8.5953632654900005</v>
      </c>
      <c r="AY20" s="33">
        <v>6.4696742554200002</v>
      </c>
      <c r="AZ20" s="33">
        <v>1056.17573683</v>
      </c>
      <c r="BA20" s="33">
        <v>67.144184507099993</v>
      </c>
      <c r="BB20" s="33">
        <v>51.457030236400001</v>
      </c>
      <c r="BC20" s="33">
        <v>1.57449733505</v>
      </c>
      <c r="BD20" s="33">
        <v>1696.3957239900001</v>
      </c>
      <c r="BE20" s="33">
        <v>23.0270556774</v>
      </c>
      <c r="BF20" s="33">
        <v>1605.51726547</v>
      </c>
      <c r="BG20" s="33">
        <v>5791.4547672999997</v>
      </c>
      <c r="BH20" s="33">
        <v>3.94962603384</v>
      </c>
      <c r="BI20" s="33">
        <v>18621.860972099999</v>
      </c>
      <c r="BJ20" s="33">
        <v>57205.673432900003</v>
      </c>
      <c r="BK20" s="33">
        <v>4343.6640051499999</v>
      </c>
      <c r="BM20" s="30">
        <f t="shared" si="0"/>
        <v>-0.30105692154011304</v>
      </c>
      <c r="BN20" s="30">
        <f t="shared" si="1"/>
        <v>-0.15964306791452473</v>
      </c>
      <c r="BO20" s="30">
        <f t="shared" si="2"/>
        <v>-0.28917198849208092</v>
      </c>
      <c r="BP20" s="30">
        <f t="shared" si="3"/>
        <v>-0.27844423066826052</v>
      </c>
      <c r="BQ20" s="30">
        <f t="shared" si="4"/>
        <v>-0.2665810944264343</v>
      </c>
      <c r="BR20" s="30">
        <f t="shared" si="5"/>
        <v>-0.28684091923096056</v>
      </c>
      <c r="BS20" s="30">
        <f t="shared" si="6"/>
        <v>-0.32318627112576764</v>
      </c>
    </row>
    <row r="21" spans="1:71" x14ac:dyDescent="0.25">
      <c r="A21" s="3" t="s">
        <v>94</v>
      </c>
      <c r="B21" s="33">
        <v>15950.064774090004</v>
      </c>
      <c r="C21" s="33">
        <v>3048.7186924099997</v>
      </c>
      <c r="D21" s="33">
        <v>11871.914114599998</v>
      </c>
      <c r="E21" s="33">
        <v>2224.5566160300014</v>
      </c>
      <c r="F21" s="33">
        <v>1622.5244658277804</v>
      </c>
      <c r="G21" s="33">
        <v>155.81351630505003</v>
      </c>
      <c r="H21" s="33">
        <v>13318.231821550433</v>
      </c>
      <c r="J21" t="s">
        <v>249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3">
        <v>0</v>
      </c>
      <c r="AI21" s="33">
        <v>0</v>
      </c>
      <c r="AJ21" s="33">
        <v>0</v>
      </c>
      <c r="AK21" s="33">
        <v>0</v>
      </c>
      <c r="AL21" s="33">
        <v>0</v>
      </c>
      <c r="AM21" s="33">
        <v>0</v>
      </c>
      <c r="AN21" s="33">
        <v>0</v>
      </c>
      <c r="AO21" s="33">
        <v>0</v>
      </c>
      <c r="AP21" s="33">
        <v>0</v>
      </c>
      <c r="AQ21" s="33">
        <v>0</v>
      </c>
      <c r="AR21" s="33">
        <v>0</v>
      </c>
      <c r="AS21" s="33">
        <v>0</v>
      </c>
      <c r="AT21" s="33">
        <v>0</v>
      </c>
      <c r="AU21" s="33">
        <v>0</v>
      </c>
      <c r="AV21" s="33">
        <v>0</v>
      </c>
      <c r="AW21" s="33">
        <v>0</v>
      </c>
      <c r="AX21" s="33">
        <v>0</v>
      </c>
      <c r="AY21" s="33">
        <v>0</v>
      </c>
      <c r="AZ21" s="33">
        <v>0</v>
      </c>
      <c r="BA21" s="33">
        <v>0</v>
      </c>
      <c r="BB21" s="33">
        <v>0</v>
      </c>
      <c r="BC21" s="33">
        <v>0</v>
      </c>
      <c r="BD21" s="33">
        <v>0</v>
      </c>
      <c r="BE21" s="33">
        <v>0</v>
      </c>
      <c r="BF21" s="33">
        <v>0</v>
      </c>
      <c r="BG21" s="33">
        <v>0</v>
      </c>
      <c r="BH21" s="33">
        <v>0</v>
      </c>
      <c r="BI21" s="33">
        <v>0</v>
      </c>
      <c r="BJ21" s="33">
        <v>0</v>
      </c>
      <c r="BK21" s="33">
        <v>0</v>
      </c>
      <c r="BM21" s="30">
        <f t="shared" si="0"/>
        <v>-1</v>
      </c>
      <c r="BN21" s="30">
        <f t="shared" si="1"/>
        <v>-1</v>
      </c>
      <c r="BO21" s="30">
        <f t="shared" si="2"/>
        <v>-1</v>
      </c>
      <c r="BP21" s="30">
        <f t="shared" si="3"/>
        <v>-1</v>
      </c>
      <c r="BQ21" s="30">
        <f t="shared" si="4"/>
        <v>-1</v>
      </c>
      <c r="BR21" s="30">
        <f t="shared" si="5"/>
        <v>-1</v>
      </c>
      <c r="BS21" s="30">
        <f t="shared" si="6"/>
        <v>-1</v>
      </c>
    </row>
    <row r="22" spans="1:71" x14ac:dyDescent="0.25">
      <c r="A22" s="3" t="s">
        <v>95</v>
      </c>
      <c r="B22" s="33">
        <v>267314.90473116632</v>
      </c>
      <c r="C22" s="33">
        <v>36777.200529579983</v>
      </c>
      <c r="D22" s="33">
        <v>14351.821323244829</v>
      </c>
      <c r="E22" s="33">
        <v>42574.725361023178</v>
      </c>
      <c r="F22" s="33">
        <v>32993.986413503291</v>
      </c>
      <c r="G22" s="33">
        <v>650.78991234181024</v>
      </c>
      <c r="H22" s="33">
        <v>106784.27964345028</v>
      </c>
      <c r="J22" t="s">
        <v>250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33">
        <v>0</v>
      </c>
      <c r="AG22" s="33">
        <v>0</v>
      </c>
      <c r="AH22" s="33">
        <v>0</v>
      </c>
      <c r="AI22" s="33">
        <v>0</v>
      </c>
      <c r="AJ22" s="33">
        <v>0</v>
      </c>
      <c r="AK22" s="33">
        <v>0</v>
      </c>
      <c r="AL22" s="33">
        <v>0</v>
      </c>
      <c r="AM22" s="33">
        <v>0</v>
      </c>
      <c r="AN22" s="33">
        <v>0</v>
      </c>
      <c r="AO22" s="33">
        <v>0</v>
      </c>
      <c r="AP22" s="33">
        <v>0</v>
      </c>
      <c r="AQ22" s="33">
        <v>0</v>
      </c>
      <c r="AR22" s="33">
        <v>0</v>
      </c>
      <c r="AS22" s="33">
        <v>0</v>
      </c>
      <c r="AT22" s="33">
        <v>0</v>
      </c>
      <c r="AU22" s="33">
        <v>0</v>
      </c>
      <c r="AV22" s="33">
        <v>0</v>
      </c>
      <c r="AW22" s="33">
        <v>0</v>
      </c>
      <c r="AX22" s="33">
        <v>0</v>
      </c>
      <c r="AY22" s="33">
        <v>0</v>
      </c>
      <c r="AZ22" s="33">
        <v>0</v>
      </c>
      <c r="BA22" s="33">
        <v>0</v>
      </c>
      <c r="BB22" s="33">
        <v>0</v>
      </c>
      <c r="BC22" s="33">
        <v>0</v>
      </c>
      <c r="BD22" s="33">
        <v>0</v>
      </c>
      <c r="BE22" s="33">
        <v>0</v>
      </c>
      <c r="BF22" s="33">
        <v>0</v>
      </c>
      <c r="BG22" s="33">
        <v>0</v>
      </c>
      <c r="BH22" s="33">
        <v>0</v>
      </c>
      <c r="BI22" s="33">
        <v>0</v>
      </c>
      <c r="BJ22" s="33">
        <v>0</v>
      </c>
      <c r="BK22" s="33">
        <v>0</v>
      </c>
      <c r="BM22" s="30">
        <f t="shared" si="0"/>
        <v>-1</v>
      </c>
      <c r="BN22" s="30">
        <f t="shared" si="1"/>
        <v>-1</v>
      </c>
      <c r="BO22" s="30">
        <f t="shared" si="2"/>
        <v>-1</v>
      </c>
      <c r="BP22" s="30">
        <f t="shared" si="3"/>
        <v>-1</v>
      </c>
      <c r="BQ22" s="30">
        <f t="shared" si="4"/>
        <v>-1</v>
      </c>
      <c r="BR22" s="30">
        <f t="shared" si="5"/>
        <v>-1</v>
      </c>
      <c r="BS22" s="30">
        <f t="shared" si="6"/>
        <v>-1</v>
      </c>
    </row>
    <row r="23" spans="1:71" x14ac:dyDescent="0.25">
      <c r="A23" s="3" t="s">
        <v>96</v>
      </c>
      <c r="B23" s="33">
        <v>126012.57846874495</v>
      </c>
      <c r="C23" s="33">
        <v>28084.168362870008</v>
      </c>
      <c r="D23" s="33">
        <v>52056.157722739801</v>
      </c>
      <c r="E23" s="33">
        <v>19708.804825215677</v>
      </c>
      <c r="F23" s="33">
        <v>12339.796050645633</v>
      </c>
      <c r="G23" s="33">
        <v>7398.9030833359784</v>
      </c>
      <c r="H23" s="33">
        <v>124672.02624539906</v>
      </c>
      <c r="J23" t="s">
        <v>251</v>
      </c>
      <c r="K23" s="33">
        <v>1764.2104242800001</v>
      </c>
      <c r="L23" s="33">
        <v>0</v>
      </c>
      <c r="M23" s="33">
        <v>1516.8595255099999</v>
      </c>
      <c r="N23" s="33">
        <v>2422.0270261999999</v>
      </c>
      <c r="O23" s="33">
        <v>2591.9314364900001</v>
      </c>
      <c r="P23" s="33">
        <v>126011.412108</v>
      </c>
      <c r="Q23" s="33">
        <v>1574.23291853</v>
      </c>
      <c r="R23" s="33">
        <v>2141.6696747400001</v>
      </c>
      <c r="S23" s="33">
        <v>4412.1875727799998</v>
      </c>
      <c r="T23" s="33">
        <v>1702.60968781</v>
      </c>
      <c r="U23" s="33">
        <v>0</v>
      </c>
      <c r="V23" s="33">
        <v>337.43584301599998</v>
      </c>
      <c r="W23" s="33">
        <v>497.64651721899997</v>
      </c>
      <c r="X23" s="33">
        <v>41.637208490500001</v>
      </c>
      <c r="Y23" s="33">
        <v>3311.8601512300002</v>
      </c>
      <c r="Z23" s="33">
        <v>28084.125393900002</v>
      </c>
      <c r="AA23" s="33">
        <v>13327.140141600001</v>
      </c>
      <c r="AB23" s="33">
        <v>46851.044525199999</v>
      </c>
      <c r="AC23" s="33">
        <v>4868.2463290200003</v>
      </c>
      <c r="AD23" s="33">
        <v>52056.7266972</v>
      </c>
      <c r="AE23" s="33">
        <v>171.07382903199999</v>
      </c>
      <c r="AF23" s="33">
        <v>2018.36477223</v>
      </c>
      <c r="AG23" s="33">
        <v>149.92694170999999</v>
      </c>
      <c r="AH23" s="33">
        <v>79115.151601899997</v>
      </c>
      <c r="AI23" s="33">
        <v>74.927202121899995</v>
      </c>
      <c r="AJ23" s="33">
        <v>126.657227159</v>
      </c>
      <c r="AK23" s="33">
        <v>3353.4259329699998</v>
      </c>
      <c r="AL23" s="33">
        <v>100.499960077</v>
      </c>
      <c r="AM23" s="33">
        <v>1.78416673148</v>
      </c>
      <c r="AN23" s="33">
        <v>150.913628622</v>
      </c>
      <c r="AO23" s="33">
        <v>19708.777158199999</v>
      </c>
      <c r="AP23" s="33">
        <v>12339.7484135</v>
      </c>
      <c r="AQ23" s="33">
        <v>7369.0287446299999</v>
      </c>
      <c r="AR23" s="33">
        <v>4743.6918481900002</v>
      </c>
      <c r="AS23" s="33">
        <v>2.5396664224999999</v>
      </c>
      <c r="AT23" s="33">
        <v>2.5017383027700002</v>
      </c>
      <c r="AU23" s="33">
        <v>1231.1699834000001</v>
      </c>
      <c r="AV23" s="33">
        <v>38.257416685999999</v>
      </c>
      <c r="AW23" s="33">
        <v>2414.2957152600002</v>
      </c>
      <c r="AX23" s="33">
        <v>28.4412986643</v>
      </c>
      <c r="AY23" s="33">
        <v>25.179408533099998</v>
      </c>
      <c r="AZ23" s="33">
        <v>4011.7498730000002</v>
      </c>
      <c r="BA23" s="33">
        <v>412.35732272899997</v>
      </c>
      <c r="BB23" s="33">
        <v>205.701350824</v>
      </c>
      <c r="BC23" s="33">
        <v>9.4116853969100003</v>
      </c>
      <c r="BD23" s="33">
        <v>7398.2440641900002</v>
      </c>
      <c r="BE23" s="33">
        <v>106.35870743700001</v>
      </c>
      <c r="BF23" s="33">
        <v>4312.9062599600002</v>
      </c>
      <c r="BG23" s="33">
        <v>12209.5630399</v>
      </c>
      <c r="BH23" s="33">
        <v>12.957135795899999</v>
      </c>
      <c r="BI23" s="33">
        <v>38164.357379200002</v>
      </c>
      <c r="BJ23" s="33">
        <v>124668.972247</v>
      </c>
      <c r="BK23" s="33">
        <v>8729.5626830599995</v>
      </c>
      <c r="BM23" s="30">
        <f t="shared" si="0"/>
        <v>-9.2559073000306452E-6</v>
      </c>
      <c r="BN23" s="30">
        <f t="shared" si="1"/>
        <v>-1.530006851247107E-6</v>
      </c>
      <c r="BO23" s="30">
        <f t="shared" si="2"/>
        <v>1.0930012607329144E-5</v>
      </c>
      <c r="BP23" s="30">
        <f t="shared" si="3"/>
        <v>-1.4037896221268822E-6</v>
      </c>
      <c r="BQ23" s="30">
        <f t="shared" si="4"/>
        <v>-3.8604483767723158E-6</v>
      </c>
      <c r="BR23" s="30">
        <f t="shared" si="5"/>
        <v>-8.9069844347931169E-5</v>
      </c>
      <c r="BS23" s="30">
        <f t="shared" si="6"/>
        <v>-2.4496260236028091E-5</v>
      </c>
    </row>
    <row r="24" spans="1:71" x14ac:dyDescent="0.25">
      <c r="A24" s="3" t="s">
        <v>97</v>
      </c>
      <c r="B24" s="33">
        <v>93668.065302060073</v>
      </c>
      <c r="C24" s="33">
        <v>1201.9732579400002</v>
      </c>
      <c r="D24" s="33">
        <v>44664.976816169998</v>
      </c>
      <c r="E24" s="33">
        <v>4087.4927272999989</v>
      </c>
      <c r="F24" s="33">
        <v>3528.2742511099996</v>
      </c>
      <c r="G24" s="33">
        <v>769.31996779000008</v>
      </c>
      <c r="H24" s="33">
        <v>188839.26009354991</v>
      </c>
      <c r="J24" t="s">
        <v>252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33">
        <v>0</v>
      </c>
      <c r="Y24" s="33">
        <v>0</v>
      </c>
      <c r="Z24" s="33">
        <v>0</v>
      </c>
      <c r="AA24" s="33">
        <v>0</v>
      </c>
      <c r="AB24" s="33">
        <v>0</v>
      </c>
      <c r="AC24" s="33">
        <v>0</v>
      </c>
      <c r="AD24" s="33">
        <v>0</v>
      </c>
      <c r="AE24" s="33">
        <v>0</v>
      </c>
      <c r="AF24" s="33">
        <v>0</v>
      </c>
      <c r="AG24" s="33">
        <v>0</v>
      </c>
      <c r="AH24" s="33">
        <v>0</v>
      </c>
      <c r="AI24" s="33">
        <v>0</v>
      </c>
      <c r="AJ24" s="33">
        <v>0</v>
      </c>
      <c r="AK24" s="33">
        <v>0</v>
      </c>
      <c r="AL24" s="33">
        <v>0</v>
      </c>
      <c r="AM24" s="33">
        <v>0</v>
      </c>
      <c r="AN24" s="33">
        <v>0</v>
      </c>
      <c r="AO24" s="33">
        <v>0</v>
      </c>
      <c r="AP24" s="33">
        <v>0</v>
      </c>
      <c r="AQ24" s="33">
        <v>0</v>
      </c>
      <c r="AR24" s="33">
        <v>0</v>
      </c>
      <c r="AS24" s="33">
        <v>0</v>
      </c>
      <c r="AT24" s="33">
        <v>0</v>
      </c>
      <c r="AU24" s="33">
        <v>0</v>
      </c>
      <c r="AV24" s="33">
        <v>0</v>
      </c>
      <c r="AW24" s="33">
        <v>0</v>
      </c>
      <c r="AX24" s="33">
        <v>0</v>
      </c>
      <c r="AY24" s="33">
        <v>0</v>
      </c>
      <c r="AZ24" s="33">
        <v>0</v>
      </c>
      <c r="BA24" s="33">
        <v>0</v>
      </c>
      <c r="BB24" s="33">
        <v>0</v>
      </c>
      <c r="BC24" s="33">
        <v>0</v>
      </c>
      <c r="BD24" s="33">
        <v>0</v>
      </c>
      <c r="BE24" s="33">
        <v>0</v>
      </c>
      <c r="BF24" s="33">
        <v>0</v>
      </c>
      <c r="BG24" s="33">
        <v>0</v>
      </c>
      <c r="BH24" s="33">
        <v>0</v>
      </c>
      <c r="BI24" s="33">
        <v>0</v>
      </c>
      <c r="BJ24" s="33">
        <v>0</v>
      </c>
      <c r="BK24" s="33">
        <v>0</v>
      </c>
      <c r="BM24" s="30">
        <f t="shared" si="0"/>
        <v>-1</v>
      </c>
      <c r="BN24" s="30">
        <f t="shared" si="1"/>
        <v>-1</v>
      </c>
      <c r="BO24" s="30">
        <f t="shared" si="2"/>
        <v>-1</v>
      </c>
      <c r="BP24" s="30">
        <f t="shared" si="3"/>
        <v>-1</v>
      </c>
      <c r="BQ24" s="30">
        <f t="shared" si="4"/>
        <v>-1</v>
      </c>
      <c r="BR24" s="30">
        <f t="shared" si="5"/>
        <v>-1</v>
      </c>
      <c r="BS24" s="30">
        <f t="shared" si="6"/>
        <v>-1</v>
      </c>
    </row>
    <row r="25" spans="1:71" x14ac:dyDescent="0.25">
      <c r="A25" s="3" t="s">
        <v>98</v>
      </c>
      <c r="B25" s="33">
        <v>71277.467717881023</v>
      </c>
      <c r="C25" s="33">
        <v>26030.056939120001</v>
      </c>
      <c r="D25" s="33">
        <v>17887.278583120009</v>
      </c>
      <c r="E25" s="33">
        <v>14632.25542296224</v>
      </c>
      <c r="F25" s="33">
        <v>9100.1727917414519</v>
      </c>
      <c r="G25" s="33">
        <v>579.36858130186579</v>
      </c>
      <c r="H25" s="33">
        <v>47938.909996554481</v>
      </c>
      <c r="J25" t="s">
        <v>253</v>
      </c>
      <c r="K25" s="33">
        <v>369.169177096</v>
      </c>
      <c r="L25" s="33">
        <v>0</v>
      </c>
      <c r="M25" s="33">
        <v>267.41878958000001</v>
      </c>
      <c r="N25" s="33">
        <v>741.44113012699995</v>
      </c>
      <c r="O25" s="33">
        <v>796.75957003500002</v>
      </c>
      <c r="P25" s="33">
        <v>23071.770358099999</v>
      </c>
      <c r="Q25" s="33">
        <v>308.76760194100001</v>
      </c>
      <c r="R25" s="33">
        <v>280.02885733300002</v>
      </c>
      <c r="S25" s="33">
        <v>627.81593698200004</v>
      </c>
      <c r="T25" s="33">
        <v>421.89379423399998</v>
      </c>
      <c r="U25" s="33">
        <v>0</v>
      </c>
      <c r="V25" s="33">
        <v>33.740878028499999</v>
      </c>
      <c r="W25" s="33">
        <v>71.635718159700005</v>
      </c>
      <c r="X25" s="33">
        <v>13.661362619</v>
      </c>
      <c r="Y25" s="33">
        <v>628.75786774000005</v>
      </c>
      <c r="Z25" s="33">
        <v>13689.5675156</v>
      </c>
      <c r="AA25" s="33">
        <v>1710.9723230300001</v>
      </c>
      <c r="AB25" s="33">
        <v>4996.6825551900001</v>
      </c>
      <c r="AC25" s="33">
        <v>521.44746308100002</v>
      </c>
      <c r="AD25" s="33">
        <v>5551.8708962999999</v>
      </c>
      <c r="AE25" s="33">
        <v>19.525108567499998</v>
      </c>
      <c r="AF25" s="33">
        <v>546.024771558</v>
      </c>
      <c r="AG25" s="33">
        <v>19.151618962699999</v>
      </c>
      <c r="AH25" s="33">
        <v>12038.483072000001</v>
      </c>
      <c r="AI25" s="33">
        <v>13.805997914500001</v>
      </c>
      <c r="AJ25" s="33">
        <v>55.961114257299997</v>
      </c>
      <c r="AK25" s="33">
        <v>439.60731601200001</v>
      </c>
      <c r="AL25" s="33">
        <v>12.971122632</v>
      </c>
      <c r="AM25" s="33">
        <v>0.45330235248099998</v>
      </c>
      <c r="AN25" s="33">
        <v>49.9071382809</v>
      </c>
      <c r="AO25" s="33">
        <v>3770.8762651900001</v>
      </c>
      <c r="AP25" s="33">
        <v>2637.3511063000001</v>
      </c>
      <c r="AQ25" s="33">
        <v>1133.5251588900001</v>
      </c>
      <c r="AR25" s="33">
        <v>1098.3223580399999</v>
      </c>
      <c r="AS25" s="33">
        <v>0.64880262974799996</v>
      </c>
      <c r="AT25" s="33">
        <v>0.33794503961</v>
      </c>
      <c r="AU25" s="33">
        <v>163.76863431800001</v>
      </c>
      <c r="AV25" s="33">
        <v>11.262410640300001</v>
      </c>
      <c r="AW25" s="33">
        <v>703.30856363800001</v>
      </c>
      <c r="AX25" s="33">
        <v>12.586777167199999</v>
      </c>
      <c r="AY25" s="33">
        <v>5.43058931822</v>
      </c>
      <c r="AZ25" s="33">
        <v>1066.15163706</v>
      </c>
      <c r="BA25" s="33">
        <v>52.962191922499997</v>
      </c>
      <c r="BB25" s="33">
        <v>27.839205869800001</v>
      </c>
      <c r="BC25" s="33">
        <v>1.20168961475</v>
      </c>
      <c r="BD25" s="33">
        <v>254.55977665</v>
      </c>
      <c r="BE25" s="33">
        <v>3.09345959329</v>
      </c>
      <c r="BF25" s="33">
        <v>520.53166928799999</v>
      </c>
      <c r="BG25" s="33">
        <v>1777.1200100799999</v>
      </c>
      <c r="BH25" s="33">
        <v>1.27714651923</v>
      </c>
      <c r="BI25" s="33">
        <v>5403.5276792499999</v>
      </c>
      <c r="BJ25" s="33">
        <v>19421.793030699999</v>
      </c>
      <c r="BK25" s="33">
        <v>1234.58265787</v>
      </c>
      <c r="BM25" s="30">
        <f t="shared" si="0"/>
        <v>-0.67631046532939476</v>
      </c>
      <c r="BN25" s="30">
        <f t="shared" si="1"/>
        <v>-0.47408614788597525</v>
      </c>
      <c r="BO25" s="30">
        <f t="shared" si="2"/>
        <v>-0.68961902893717841</v>
      </c>
      <c r="BP25" s="30">
        <f t="shared" si="3"/>
        <v>-0.74229015581067537</v>
      </c>
      <c r="BQ25" s="30">
        <f t="shared" si="4"/>
        <v>-0.71018670011481122</v>
      </c>
      <c r="BR25" s="30">
        <f t="shared" si="5"/>
        <v>-0.56062550703389302</v>
      </c>
      <c r="BS25" s="30">
        <f t="shared" si="6"/>
        <v>-0.59486369147534013</v>
      </c>
    </row>
    <row r="26" spans="1:71" x14ac:dyDescent="0.25">
      <c r="A26" s="3" t="s">
        <v>99</v>
      </c>
      <c r="B26" s="33">
        <v>122274.36552732132</v>
      </c>
      <c r="C26" s="33">
        <v>27894.238650260031</v>
      </c>
      <c r="D26" s="33">
        <v>30870.625803199971</v>
      </c>
      <c r="E26" s="33">
        <v>19000.354281563497</v>
      </c>
      <c r="F26" s="33">
        <v>12250.769468818266</v>
      </c>
      <c r="G26" s="33">
        <v>5946.4904338836895</v>
      </c>
      <c r="H26" s="33">
        <v>117116.25122397904</v>
      </c>
      <c r="J26" t="s">
        <v>254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33">
        <v>0</v>
      </c>
      <c r="AF26" s="33">
        <v>0</v>
      </c>
      <c r="AG26" s="33">
        <v>0</v>
      </c>
      <c r="AH26" s="33">
        <v>0</v>
      </c>
      <c r="AI26" s="33">
        <v>0</v>
      </c>
      <c r="AJ26" s="33">
        <v>0</v>
      </c>
      <c r="AK26" s="33">
        <v>0</v>
      </c>
      <c r="AL26" s="33">
        <v>0</v>
      </c>
      <c r="AM26" s="33">
        <v>0</v>
      </c>
      <c r="AN26" s="33">
        <v>0</v>
      </c>
      <c r="AO26" s="33">
        <v>0</v>
      </c>
      <c r="AP26" s="33">
        <v>0</v>
      </c>
      <c r="AQ26" s="33">
        <v>0</v>
      </c>
      <c r="AR26" s="33">
        <v>0</v>
      </c>
      <c r="AS26" s="33">
        <v>0</v>
      </c>
      <c r="AT26" s="33">
        <v>0</v>
      </c>
      <c r="AU26" s="33">
        <v>0</v>
      </c>
      <c r="AV26" s="33">
        <v>0</v>
      </c>
      <c r="AW26" s="33">
        <v>0</v>
      </c>
      <c r="AX26" s="33">
        <v>0</v>
      </c>
      <c r="AY26" s="33">
        <v>0</v>
      </c>
      <c r="AZ26" s="33">
        <v>0</v>
      </c>
      <c r="BA26" s="33">
        <v>0</v>
      </c>
      <c r="BB26" s="33">
        <v>0</v>
      </c>
      <c r="BC26" s="33">
        <v>0</v>
      </c>
      <c r="BD26" s="33">
        <v>0</v>
      </c>
      <c r="BE26" s="33">
        <v>0</v>
      </c>
      <c r="BF26" s="33">
        <v>0</v>
      </c>
      <c r="BG26" s="33">
        <v>0</v>
      </c>
      <c r="BH26" s="33">
        <v>0</v>
      </c>
      <c r="BI26" s="33">
        <v>0</v>
      </c>
      <c r="BJ26" s="33">
        <v>0</v>
      </c>
      <c r="BK26" s="33">
        <v>0</v>
      </c>
      <c r="BM26" s="30">
        <f t="shared" si="0"/>
        <v>-1</v>
      </c>
      <c r="BN26" s="30">
        <f t="shared" si="1"/>
        <v>-1</v>
      </c>
      <c r="BO26" s="30">
        <f t="shared" si="2"/>
        <v>-1</v>
      </c>
      <c r="BP26" s="30">
        <f t="shared" si="3"/>
        <v>-1</v>
      </c>
      <c r="BQ26" s="30">
        <f t="shared" si="4"/>
        <v>-1</v>
      </c>
      <c r="BR26" s="30">
        <f t="shared" si="5"/>
        <v>-1</v>
      </c>
      <c r="BS26" s="30">
        <f t="shared" si="6"/>
        <v>-1</v>
      </c>
    </row>
    <row r="27" spans="1:71" x14ac:dyDescent="0.25">
      <c r="A27" s="3" t="s">
        <v>100</v>
      </c>
      <c r="B27" s="33">
        <v>152762.08739551695</v>
      </c>
      <c r="C27" s="33">
        <v>26196.231957920019</v>
      </c>
      <c r="D27" s="33">
        <v>11465.717959714826</v>
      </c>
      <c r="E27" s="33">
        <v>23412.445642027466</v>
      </c>
      <c r="F27" s="33">
        <v>18770.870436366458</v>
      </c>
      <c r="G27" s="33">
        <v>743.66373824239167</v>
      </c>
      <c r="H27" s="33">
        <v>72573.668245635636</v>
      </c>
      <c r="J27" t="s">
        <v>255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33">
        <v>0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33">
        <v>0</v>
      </c>
      <c r="AO27" s="33">
        <v>0</v>
      </c>
      <c r="AP27" s="33">
        <v>0</v>
      </c>
      <c r="AQ27" s="33">
        <v>0</v>
      </c>
      <c r="AR27" s="33">
        <v>0</v>
      </c>
      <c r="AS27" s="33">
        <v>0</v>
      </c>
      <c r="AT27" s="33">
        <v>0</v>
      </c>
      <c r="AU27" s="33">
        <v>0</v>
      </c>
      <c r="AV27" s="33">
        <v>0</v>
      </c>
      <c r="AW27" s="33">
        <v>0</v>
      </c>
      <c r="AX27" s="33">
        <v>0</v>
      </c>
      <c r="AY27" s="33">
        <v>0</v>
      </c>
      <c r="AZ27" s="33">
        <v>0</v>
      </c>
      <c r="BA27" s="33">
        <v>0</v>
      </c>
      <c r="BB27" s="33">
        <v>0</v>
      </c>
      <c r="BC27" s="33">
        <v>0</v>
      </c>
      <c r="BD27" s="33">
        <v>0</v>
      </c>
      <c r="BE27" s="33">
        <v>0</v>
      </c>
      <c r="BF27" s="33">
        <v>0</v>
      </c>
      <c r="BG27" s="33">
        <v>0</v>
      </c>
      <c r="BH27" s="33">
        <v>0</v>
      </c>
      <c r="BI27" s="33">
        <v>0</v>
      </c>
      <c r="BJ27" s="33">
        <v>0</v>
      </c>
      <c r="BK27" s="33">
        <v>0</v>
      </c>
      <c r="BM27" s="30">
        <f t="shared" si="0"/>
        <v>-1</v>
      </c>
      <c r="BN27" s="30">
        <f t="shared" si="1"/>
        <v>-1</v>
      </c>
      <c r="BO27" s="30">
        <f t="shared" si="2"/>
        <v>-1</v>
      </c>
      <c r="BP27" s="30">
        <f t="shared" si="3"/>
        <v>-1</v>
      </c>
      <c r="BQ27" s="30">
        <f t="shared" si="4"/>
        <v>-1</v>
      </c>
      <c r="BR27" s="30">
        <f t="shared" si="5"/>
        <v>-1</v>
      </c>
      <c r="BS27" s="30">
        <f t="shared" si="6"/>
        <v>-1</v>
      </c>
    </row>
    <row r="28" spans="1:71" x14ac:dyDescent="0.25">
      <c r="A28" s="3" t="s">
        <v>101</v>
      </c>
      <c r="B28" s="33">
        <v>102492.89819892407</v>
      </c>
      <c r="C28" s="33">
        <v>20252.737569519981</v>
      </c>
      <c r="D28" s="33">
        <v>30529.972433239629</v>
      </c>
      <c r="E28" s="33">
        <v>16831.781995609617</v>
      </c>
      <c r="F28" s="33">
        <v>13105.039533980767</v>
      </c>
      <c r="G28" s="33">
        <v>474.08681034958039</v>
      </c>
      <c r="H28" s="33">
        <v>59705.299352498463</v>
      </c>
      <c r="J28" t="s">
        <v>256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33">
        <v>0</v>
      </c>
      <c r="AO28" s="33">
        <v>0</v>
      </c>
      <c r="AP28" s="33">
        <v>0</v>
      </c>
      <c r="AQ28" s="33">
        <v>0</v>
      </c>
      <c r="AR28" s="33">
        <v>0</v>
      </c>
      <c r="AS28" s="33">
        <v>0</v>
      </c>
      <c r="AT28" s="33">
        <v>0</v>
      </c>
      <c r="AU28" s="33">
        <v>0</v>
      </c>
      <c r="AV28" s="33">
        <v>0</v>
      </c>
      <c r="AW28" s="33">
        <v>0</v>
      </c>
      <c r="AX28" s="33">
        <v>0</v>
      </c>
      <c r="AY28" s="33">
        <v>0</v>
      </c>
      <c r="AZ28" s="33">
        <v>0</v>
      </c>
      <c r="BA28" s="33">
        <v>0</v>
      </c>
      <c r="BB28" s="33">
        <v>0</v>
      </c>
      <c r="BC28" s="33">
        <v>0</v>
      </c>
      <c r="BD28" s="33">
        <v>0</v>
      </c>
      <c r="BE28" s="33">
        <v>0</v>
      </c>
      <c r="BF28" s="33">
        <v>0</v>
      </c>
      <c r="BG28" s="33">
        <v>0</v>
      </c>
      <c r="BH28" s="33">
        <v>0</v>
      </c>
      <c r="BI28" s="33">
        <v>0</v>
      </c>
      <c r="BJ28" s="33">
        <v>0</v>
      </c>
      <c r="BK28" s="33">
        <v>0</v>
      </c>
      <c r="BM28" s="30">
        <f t="shared" si="0"/>
        <v>-1</v>
      </c>
      <c r="BN28" s="30">
        <f t="shared" si="1"/>
        <v>-1</v>
      </c>
      <c r="BO28" s="30">
        <f t="shared" si="2"/>
        <v>-1</v>
      </c>
      <c r="BP28" s="30">
        <f t="shared" si="3"/>
        <v>-1</v>
      </c>
      <c r="BQ28" s="30">
        <f t="shared" si="4"/>
        <v>-1</v>
      </c>
      <c r="BR28" s="30">
        <f t="shared" si="5"/>
        <v>-1</v>
      </c>
      <c r="BS28" s="30">
        <f t="shared" si="6"/>
        <v>-1</v>
      </c>
    </row>
    <row r="29" spans="1:71" x14ac:dyDescent="0.25">
      <c r="A29" s="3" t="s">
        <v>102</v>
      </c>
      <c r="B29" s="33">
        <v>173628.84872402082</v>
      </c>
      <c r="C29" s="33">
        <v>58015.864196139933</v>
      </c>
      <c r="D29" s="33">
        <v>60544.97236977992</v>
      </c>
      <c r="E29" s="33">
        <v>26210.811960102888</v>
      </c>
      <c r="F29" s="33">
        <v>16460.836171820552</v>
      </c>
      <c r="G29" s="33">
        <v>4741.0474434251619</v>
      </c>
      <c r="H29" s="33">
        <v>163350.49434814276</v>
      </c>
      <c r="J29" t="s">
        <v>257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33">
        <v>0</v>
      </c>
      <c r="AH29" s="33">
        <v>0</v>
      </c>
      <c r="AI29" s="33">
        <v>0</v>
      </c>
      <c r="AJ29" s="33">
        <v>0</v>
      </c>
      <c r="AK29" s="33">
        <v>0</v>
      </c>
      <c r="AL29" s="33">
        <v>0</v>
      </c>
      <c r="AM29" s="33">
        <v>0</v>
      </c>
      <c r="AN29" s="33">
        <v>0</v>
      </c>
      <c r="AO29" s="33">
        <v>0</v>
      </c>
      <c r="AP29" s="33">
        <v>0</v>
      </c>
      <c r="AQ29" s="33">
        <v>0</v>
      </c>
      <c r="AR29" s="33">
        <v>0</v>
      </c>
      <c r="AS29" s="33">
        <v>0</v>
      </c>
      <c r="AT29" s="33">
        <v>0</v>
      </c>
      <c r="AU29" s="33">
        <v>0</v>
      </c>
      <c r="AV29" s="33">
        <v>0</v>
      </c>
      <c r="AW29" s="33">
        <v>0</v>
      </c>
      <c r="AX29" s="33">
        <v>0</v>
      </c>
      <c r="AY29" s="33">
        <v>0</v>
      </c>
      <c r="AZ29" s="33">
        <v>0</v>
      </c>
      <c r="BA29" s="33">
        <v>0</v>
      </c>
      <c r="BB29" s="33">
        <v>0</v>
      </c>
      <c r="BC29" s="33">
        <v>0</v>
      </c>
      <c r="BD29" s="33">
        <v>0</v>
      </c>
      <c r="BE29" s="33">
        <v>0</v>
      </c>
      <c r="BF29" s="33">
        <v>0</v>
      </c>
      <c r="BG29" s="33">
        <v>0</v>
      </c>
      <c r="BH29" s="33">
        <v>0</v>
      </c>
      <c r="BI29" s="33">
        <v>0</v>
      </c>
      <c r="BJ29" s="33">
        <v>0</v>
      </c>
      <c r="BK29" s="33">
        <v>0</v>
      </c>
      <c r="BM29" s="30">
        <f t="shared" si="0"/>
        <v>-1</v>
      </c>
      <c r="BN29" s="30">
        <f t="shared" si="1"/>
        <v>-1</v>
      </c>
      <c r="BO29" s="30">
        <f t="shared" si="2"/>
        <v>-1</v>
      </c>
      <c r="BP29" s="30">
        <f t="shared" si="3"/>
        <v>-1</v>
      </c>
      <c r="BQ29" s="30">
        <f t="shared" si="4"/>
        <v>-1</v>
      </c>
      <c r="BR29" s="30">
        <f t="shared" si="5"/>
        <v>-1</v>
      </c>
      <c r="BS29" s="30">
        <f t="shared" si="6"/>
        <v>-1</v>
      </c>
    </row>
    <row r="30" spans="1:71" x14ac:dyDescent="0.25">
      <c r="A30" s="3" t="s">
        <v>103</v>
      </c>
      <c r="B30" s="33">
        <v>380859.93910304067</v>
      </c>
      <c r="C30" s="33">
        <v>32037.717640110004</v>
      </c>
      <c r="D30" s="33">
        <v>67469.720456020019</v>
      </c>
      <c r="E30" s="33">
        <v>27207.36547587948</v>
      </c>
      <c r="F30" s="33">
        <v>19656.985671910435</v>
      </c>
      <c r="G30" s="33">
        <v>7671.7910968113847</v>
      </c>
      <c r="H30" s="33">
        <v>344677.08941142063</v>
      </c>
      <c r="J30" t="s">
        <v>258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33">
        <v>0</v>
      </c>
      <c r="AF30" s="33">
        <v>0</v>
      </c>
      <c r="AG30" s="33"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33">
        <v>0</v>
      </c>
      <c r="AO30" s="33">
        <v>0</v>
      </c>
      <c r="AP30" s="33">
        <v>0</v>
      </c>
      <c r="AQ30" s="33">
        <v>0</v>
      </c>
      <c r="AR30" s="33">
        <v>0</v>
      </c>
      <c r="AS30" s="33">
        <v>0</v>
      </c>
      <c r="AT30" s="33">
        <v>0</v>
      </c>
      <c r="AU30" s="33">
        <v>0</v>
      </c>
      <c r="AV30" s="33">
        <v>0</v>
      </c>
      <c r="AW30" s="33">
        <v>0</v>
      </c>
      <c r="AX30" s="33">
        <v>0</v>
      </c>
      <c r="AY30" s="33">
        <v>0</v>
      </c>
      <c r="AZ30" s="33">
        <v>0</v>
      </c>
      <c r="BA30" s="33">
        <v>0</v>
      </c>
      <c r="BB30" s="33">
        <v>0</v>
      </c>
      <c r="BC30" s="33">
        <v>0</v>
      </c>
      <c r="BD30" s="33">
        <v>0</v>
      </c>
      <c r="BE30" s="33">
        <v>0</v>
      </c>
      <c r="BF30" s="33">
        <v>0</v>
      </c>
      <c r="BG30" s="33">
        <v>0</v>
      </c>
      <c r="BH30" s="33">
        <v>0</v>
      </c>
      <c r="BI30" s="33">
        <v>0</v>
      </c>
      <c r="BJ30" s="33">
        <v>0</v>
      </c>
      <c r="BK30" s="33">
        <v>0</v>
      </c>
      <c r="BM30" s="30">
        <f t="shared" si="0"/>
        <v>-1</v>
      </c>
      <c r="BN30" s="30">
        <f t="shared" si="1"/>
        <v>-1</v>
      </c>
      <c r="BO30" s="30">
        <f t="shared" si="2"/>
        <v>-1</v>
      </c>
      <c r="BP30" s="30">
        <f t="shared" si="3"/>
        <v>-1</v>
      </c>
      <c r="BQ30" s="30">
        <f t="shared" si="4"/>
        <v>-1</v>
      </c>
      <c r="BR30" s="30">
        <f t="shared" si="5"/>
        <v>-1</v>
      </c>
      <c r="BS30" s="30">
        <f t="shared" si="6"/>
        <v>-1</v>
      </c>
    </row>
    <row r="31" spans="1:71" x14ac:dyDescent="0.25">
      <c r="A31" s="3" t="s">
        <v>104</v>
      </c>
      <c r="B31" s="33">
        <v>207496.74922600997</v>
      </c>
      <c r="C31" s="33">
        <v>37056.626786830013</v>
      </c>
      <c r="D31" s="33">
        <v>43696.471409740065</v>
      </c>
      <c r="E31" s="33">
        <v>29244.927273582191</v>
      </c>
      <c r="F31" s="33">
        <v>22451.408559893309</v>
      </c>
      <c r="G31" s="33">
        <v>588.08761081818932</v>
      </c>
      <c r="H31" s="33">
        <v>101551.66641166092</v>
      </c>
      <c r="J31" t="s">
        <v>259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33"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33">
        <v>0</v>
      </c>
      <c r="AO31" s="33">
        <v>0</v>
      </c>
      <c r="AP31" s="33">
        <v>0</v>
      </c>
      <c r="AQ31" s="33">
        <v>0</v>
      </c>
      <c r="AR31" s="33">
        <v>0</v>
      </c>
      <c r="AS31" s="33">
        <v>0</v>
      </c>
      <c r="AT31" s="33">
        <v>0</v>
      </c>
      <c r="AU31" s="33">
        <v>0</v>
      </c>
      <c r="AV31" s="33">
        <v>0</v>
      </c>
      <c r="AW31" s="33">
        <v>0</v>
      </c>
      <c r="AX31" s="33">
        <v>0</v>
      </c>
      <c r="AY31" s="33">
        <v>0</v>
      </c>
      <c r="AZ31" s="33">
        <v>0</v>
      </c>
      <c r="BA31" s="33">
        <v>0</v>
      </c>
      <c r="BB31" s="33">
        <v>0</v>
      </c>
      <c r="BC31" s="33">
        <v>0</v>
      </c>
      <c r="BD31" s="33">
        <v>0</v>
      </c>
      <c r="BE31" s="33">
        <v>0</v>
      </c>
      <c r="BF31" s="33">
        <v>0</v>
      </c>
      <c r="BG31" s="33">
        <v>0</v>
      </c>
      <c r="BH31" s="33">
        <v>0</v>
      </c>
      <c r="BI31" s="33">
        <v>0</v>
      </c>
      <c r="BJ31" s="33">
        <v>0</v>
      </c>
      <c r="BK31" s="33">
        <v>0</v>
      </c>
      <c r="BM31" s="30">
        <f t="shared" si="0"/>
        <v>-1</v>
      </c>
      <c r="BN31" s="30">
        <f t="shared" si="1"/>
        <v>-1</v>
      </c>
      <c r="BO31" s="30">
        <f t="shared" si="2"/>
        <v>-1</v>
      </c>
      <c r="BP31" s="30">
        <f t="shared" si="3"/>
        <v>-1</v>
      </c>
      <c r="BQ31" s="30">
        <f t="shared" si="4"/>
        <v>-1</v>
      </c>
      <c r="BR31" s="30">
        <f t="shared" si="5"/>
        <v>-1</v>
      </c>
      <c r="BS31" s="30">
        <f t="shared" si="6"/>
        <v>-1</v>
      </c>
    </row>
    <row r="32" spans="1:71" x14ac:dyDescent="0.25">
      <c r="A32" s="3" t="s">
        <v>105</v>
      </c>
      <c r="B32" s="33">
        <v>45067.9721347499</v>
      </c>
      <c r="C32" s="33">
        <v>4957.3737037900019</v>
      </c>
      <c r="D32" s="33">
        <v>11276.508021640026</v>
      </c>
      <c r="E32" s="33">
        <v>4848.8793053627714</v>
      </c>
      <c r="F32" s="33">
        <v>3668.5520112161307</v>
      </c>
      <c r="G32" s="33">
        <v>129.10581930999996</v>
      </c>
      <c r="H32" s="33">
        <v>38559.412369668411</v>
      </c>
      <c r="J32" t="s">
        <v>260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0</v>
      </c>
      <c r="X32" s="33">
        <v>0</v>
      </c>
      <c r="Y32" s="33">
        <v>0</v>
      </c>
      <c r="Z32" s="33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33">
        <v>0</v>
      </c>
      <c r="AH32" s="33">
        <v>0</v>
      </c>
      <c r="AI32" s="33">
        <v>0</v>
      </c>
      <c r="AJ32" s="33">
        <v>0</v>
      </c>
      <c r="AK32" s="33">
        <v>0</v>
      </c>
      <c r="AL32" s="33">
        <v>0</v>
      </c>
      <c r="AM32" s="33">
        <v>0</v>
      </c>
      <c r="AN32" s="33">
        <v>0</v>
      </c>
      <c r="AO32" s="33">
        <v>0</v>
      </c>
      <c r="AP32" s="33">
        <v>0</v>
      </c>
      <c r="AQ32" s="33">
        <v>0</v>
      </c>
      <c r="AR32" s="33">
        <v>0</v>
      </c>
      <c r="AS32" s="33">
        <v>0</v>
      </c>
      <c r="AT32" s="33">
        <v>0</v>
      </c>
      <c r="AU32" s="33">
        <v>0</v>
      </c>
      <c r="AV32" s="33">
        <v>0</v>
      </c>
      <c r="AW32" s="33">
        <v>0</v>
      </c>
      <c r="AX32" s="33">
        <v>0</v>
      </c>
      <c r="AY32" s="33">
        <v>0</v>
      </c>
      <c r="AZ32" s="33">
        <v>0</v>
      </c>
      <c r="BA32" s="33">
        <v>0</v>
      </c>
      <c r="BB32" s="33">
        <v>0</v>
      </c>
      <c r="BC32" s="33">
        <v>0</v>
      </c>
      <c r="BD32" s="33">
        <v>0</v>
      </c>
      <c r="BE32" s="33">
        <v>0</v>
      </c>
      <c r="BF32" s="33">
        <v>0</v>
      </c>
      <c r="BG32" s="33">
        <v>0</v>
      </c>
      <c r="BH32" s="33">
        <v>0</v>
      </c>
      <c r="BI32" s="33">
        <v>0</v>
      </c>
      <c r="BJ32" s="33">
        <v>0</v>
      </c>
      <c r="BK32" s="33">
        <v>0</v>
      </c>
      <c r="BM32" s="30">
        <f t="shared" si="0"/>
        <v>-1</v>
      </c>
      <c r="BN32" s="30">
        <f t="shared" si="1"/>
        <v>-1</v>
      </c>
      <c r="BO32" s="30">
        <f t="shared" si="2"/>
        <v>-1</v>
      </c>
      <c r="BP32" s="30">
        <f t="shared" si="3"/>
        <v>-1</v>
      </c>
      <c r="BQ32" s="30">
        <f t="shared" si="4"/>
        <v>-1</v>
      </c>
      <c r="BR32" s="30">
        <f t="shared" si="5"/>
        <v>-1</v>
      </c>
      <c r="BS32" s="30">
        <f t="shared" si="6"/>
        <v>-1</v>
      </c>
    </row>
    <row r="33" spans="1:71" x14ac:dyDescent="0.25">
      <c r="A33" s="3" t="s">
        <v>106</v>
      </c>
      <c r="B33" s="33">
        <v>36420.897197109945</v>
      </c>
      <c r="C33" s="33">
        <v>10703.951595429997</v>
      </c>
      <c r="D33" s="33">
        <v>10350.581447680004</v>
      </c>
      <c r="E33" s="33">
        <v>6183.5208044042638</v>
      </c>
      <c r="F33" s="33">
        <v>4374.6662536180229</v>
      </c>
      <c r="G33" s="33">
        <v>356.16327450594821</v>
      </c>
      <c r="H33" s="33">
        <v>21631.456884897147</v>
      </c>
      <c r="J33" t="s">
        <v>261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3">
        <v>0</v>
      </c>
      <c r="AI33" s="33">
        <v>0</v>
      </c>
      <c r="AJ33" s="33">
        <v>0</v>
      </c>
      <c r="AK33" s="33">
        <v>0</v>
      </c>
      <c r="AL33" s="33">
        <v>0</v>
      </c>
      <c r="AM33" s="33">
        <v>0</v>
      </c>
      <c r="AN33" s="33">
        <v>0</v>
      </c>
      <c r="AO33" s="33">
        <v>0</v>
      </c>
      <c r="AP33" s="33">
        <v>0</v>
      </c>
      <c r="AQ33" s="33">
        <v>0</v>
      </c>
      <c r="AR33" s="33">
        <v>0</v>
      </c>
      <c r="AS33" s="33">
        <v>0</v>
      </c>
      <c r="AT33" s="33">
        <v>0</v>
      </c>
      <c r="AU33" s="33">
        <v>0</v>
      </c>
      <c r="AV33" s="33">
        <v>0</v>
      </c>
      <c r="AW33" s="33">
        <v>0</v>
      </c>
      <c r="AX33" s="33">
        <v>0</v>
      </c>
      <c r="AY33" s="33">
        <v>0</v>
      </c>
      <c r="AZ33" s="33">
        <v>0</v>
      </c>
      <c r="BA33" s="33">
        <v>0</v>
      </c>
      <c r="BB33" s="33">
        <v>0</v>
      </c>
      <c r="BC33" s="33">
        <v>0</v>
      </c>
      <c r="BD33" s="33">
        <v>0</v>
      </c>
      <c r="BE33" s="33">
        <v>0</v>
      </c>
      <c r="BF33" s="33">
        <v>0</v>
      </c>
      <c r="BG33" s="33">
        <v>0</v>
      </c>
      <c r="BH33" s="33">
        <v>0</v>
      </c>
      <c r="BI33" s="33">
        <v>0</v>
      </c>
      <c r="BJ33" s="33">
        <v>0</v>
      </c>
      <c r="BK33" s="33">
        <v>0</v>
      </c>
      <c r="BM33" s="30">
        <f t="shared" si="0"/>
        <v>-1</v>
      </c>
      <c r="BN33" s="30">
        <f t="shared" si="1"/>
        <v>-1</v>
      </c>
      <c r="BO33" s="30">
        <f t="shared" si="2"/>
        <v>-1</v>
      </c>
      <c r="BP33" s="30">
        <f t="shared" si="3"/>
        <v>-1</v>
      </c>
      <c r="BQ33" s="30">
        <f t="shared" si="4"/>
        <v>-1</v>
      </c>
      <c r="BR33" s="30">
        <f t="shared" si="5"/>
        <v>-1</v>
      </c>
      <c r="BS33" s="30">
        <f t="shared" si="6"/>
        <v>-1</v>
      </c>
    </row>
    <row r="34" spans="1:71" x14ac:dyDescent="0.25">
      <c r="A34" s="3" t="s">
        <v>107</v>
      </c>
      <c r="B34" s="33">
        <v>72750.387922433394</v>
      </c>
      <c r="C34" s="33">
        <v>12315.399117160006</v>
      </c>
      <c r="D34" s="33">
        <v>32934.050062550014</v>
      </c>
      <c r="E34" s="33">
        <v>8134.8306820894195</v>
      </c>
      <c r="F34" s="33">
        <v>6257.7659461990315</v>
      </c>
      <c r="G34" s="33">
        <v>3986.5917648255913</v>
      </c>
      <c r="H34" s="33">
        <v>129125.01464961353</v>
      </c>
      <c r="J34" t="s">
        <v>262</v>
      </c>
      <c r="K34" s="33">
        <v>559.02074635500003</v>
      </c>
      <c r="L34" s="33">
        <v>0</v>
      </c>
      <c r="M34" s="33">
        <v>865.01835393299996</v>
      </c>
      <c r="N34" s="33">
        <v>2586.4673526000001</v>
      </c>
      <c r="O34" s="33">
        <v>368.36810444999998</v>
      </c>
      <c r="P34" s="33">
        <v>54851.725125099998</v>
      </c>
      <c r="Q34" s="33">
        <v>751.12333064200004</v>
      </c>
      <c r="R34" s="33">
        <v>1341.73832365</v>
      </c>
      <c r="S34" s="33">
        <v>4637.6373596100002</v>
      </c>
      <c r="T34" s="33">
        <v>543.05302938499995</v>
      </c>
      <c r="U34" s="33">
        <v>0</v>
      </c>
      <c r="V34" s="33">
        <v>193.046074995</v>
      </c>
      <c r="W34" s="33">
        <v>353.87478153000001</v>
      </c>
      <c r="X34" s="33">
        <v>7.4071181000299999</v>
      </c>
      <c r="Y34" s="33">
        <v>3181.6575163699999</v>
      </c>
      <c r="Z34" s="33">
        <v>6994.4711084</v>
      </c>
      <c r="AA34" s="33">
        <v>2629.4957401699999</v>
      </c>
      <c r="AB34" s="33">
        <v>26441.282405599999</v>
      </c>
      <c r="AC34" s="33">
        <v>2744.8728350599999</v>
      </c>
      <c r="AD34" s="33">
        <v>29379.201315599999</v>
      </c>
      <c r="AE34" s="33">
        <v>142.089731844</v>
      </c>
      <c r="AF34" s="33">
        <v>1539.43532972</v>
      </c>
      <c r="AG34" s="33">
        <v>10.710876173300001</v>
      </c>
      <c r="AH34" s="33">
        <v>80770.048762100007</v>
      </c>
      <c r="AI34" s="33">
        <v>18.607233245100002</v>
      </c>
      <c r="AJ34" s="33">
        <v>35.129681223200002</v>
      </c>
      <c r="AK34" s="33">
        <v>1435.69850675</v>
      </c>
      <c r="AL34" s="33">
        <v>8.4703692732999993</v>
      </c>
      <c r="AM34" s="33">
        <v>0.50340856655499999</v>
      </c>
      <c r="AN34" s="33">
        <v>34.479863838599996</v>
      </c>
      <c r="AO34" s="33">
        <v>5231.8211958000002</v>
      </c>
      <c r="AP34" s="33">
        <v>4192.2930674400004</v>
      </c>
      <c r="AQ34" s="33">
        <v>1039.5281283500001</v>
      </c>
      <c r="AR34" s="33">
        <v>1163.9654804500001</v>
      </c>
      <c r="AS34" s="33">
        <v>0.50554246840499995</v>
      </c>
      <c r="AT34" s="33">
        <v>0.45560866622599999</v>
      </c>
      <c r="AU34" s="33">
        <v>210.28364487299999</v>
      </c>
      <c r="AV34" s="33">
        <v>29.041627009599999</v>
      </c>
      <c r="AW34" s="33">
        <v>780.98879363100002</v>
      </c>
      <c r="AX34" s="33">
        <v>4.9992049439799997</v>
      </c>
      <c r="AY34" s="33">
        <v>15.096760420100001</v>
      </c>
      <c r="AZ34" s="33">
        <v>1462.45319066</v>
      </c>
      <c r="BA34" s="33">
        <v>28.6160834772</v>
      </c>
      <c r="BB34" s="33">
        <v>115.07912915999999</v>
      </c>
      <c r="BC34" s="33">
        <v>1.1734856337999999</v>
      </c>
      <c r="BD34" s="33">
        <v>3830.1423225499998</v>
      </c>
      <c r="BE34" s="33">
        <v>53.586925985400001</v>
      </c>
      <c r="BF34" s="33">
        <v>4064.8227017999998</v>
      </c>
      <c r="BG34" s="33">
        <v>13936.3249947</v>
      </c>
      <c r="BH34" s="33">
        <v>5.6175459194400004</v>
      </c>
      <c r="BI34" s="33">
        <v>34195.572486700003</v>
      </c>
      <c r="BJ34" s="33">
        <v>120395.83977999999</v>
      </c>
      <c r="BK34" s="33">
        <v>9858.1269845900006</v>
      </c>
      <c r="BM34" s="30">
        <f t="shared" si="0"/>
        <v>-0.24602841728372618</v>
      </c>
      <c r="BN34" s="30">
        <f t="shared" si="1"/>
        <v>-0.43205485734895449</v>
      </c>
      <c r="BO34" s="30">
        <f t="shared" si="2"/>
        <v>-0.10793840235860654</v>
      </c>
      <c r="BP34" s="30">
        <f t="shared" si="3"/>
        <v>-0.3568616975250658</v>
      </c>
      <c r="BQ34" s="30">
        <f t="shared" si="4"/>
        <v>-0.33006553720878612</v>
      </c>
      <c r="BR34" s="30">
        <f t="shared" si="5"/>
        <v>-3.924390845733762E-2</v>
      </c>
      <c r="BS34" s="30">
        <f t="shared" si="6"/>
        <v>-6.7602508261474639E-2</v>
      </c>
    </row>
    <row r="35" spans="1:71" x14ac:dyDescent="0.25">
      <c r="A35" s="3" t="s">
        <v>108</v>
      </c>
      <c r="B35" s="33">
        <v>250474.38771294354</v>
      </c>
      <c r="C35" s="33">
        <v>39274.121381939978</v>
      </c>
      <c r="D35" s="33">
        <v>30913.075947611131</v>
      </c>
      <c r="E35" s="33">
        <v>39473.06953255336</v>
      </c>
      <c r="F35" s="33">
        <v>31773.609063868938</v>
      </c>
      <c r="G35" s="33">
        <v>627.61604997143604</v>
      </c>
      <c r="H35" s="33">
        <v>89054.109542467282</v>
      </c>
      <c r="J35" t="s">
        <v>263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0</v>
      </c>
      <c r="AC35" s="33">
        <v>0</v>
      </c>
      <c r="AD35" s="33">
        <v>0</v>
      </c>
      <c r="AE35" s="33">
        <v>0</v>
      </c>
      <c r="AF35" s="33">
        <v>0</v>
      </c>
      <c r="AG35" s="33">
        <v>0</v>
      </c>
      <c r="AH35" s="33">
        <v>0</v>
      </c>
      <c r="AI35" s="33">
        <v>0</v>
      </c>
      <c r="AJ35" s="33">
        <v>0</v>
      </c>
      <c r="AK35" s="33">
        <v>0</v>
      </c>
      <c r="AL35" s="33">
        <v>0</v>
      </c>
      <c r="AM35" s="33">
        <v>0</v>
      </c>
      <c r="AN35" s="33">
        <v>0</v>
      </c>
      <c r="AO35" s="33">
        <v>0</v>
      </c>
      <c r="AP35" s="33">
        <v>0</v>
      </c>
      <c r="AQ35" s="33">
        <v>0</v>
      </c>
      <c r="AR35" s="33">
        <v>0</v>
      </c>
      <c r="AS35" s="33">
        <v>0</v>
      </c>
      <c r="AT35" s="33">
        <v>0</v>
      </c>
      <c r="AU35" s="33">
        <v>0</v>
      </c>
      <c r="AV35" s="33">
        <v>0</v>
      </c>
      <c r="AW35" s="33">
        <v>0</v>
      </c>
      <c r="AX35" s="33">
        <v>0</v>
      </c>
      <c r="AY35" s="33">
        <v>0</v>
      </c>
      <c r="AZ35" s="33">
        <v>0</v>
      </c>
      <c r="BA35" s="33">
        <v>0</v>
      </c>
      <c r="BB35" s="33">
        <v>0</v>
      </c>
      <c r="BC35" s="33">
        <v>0</v>
      </c>
      <c r="BD35" s="33">
        <v>0</v>
      </c>
      <c r="BE35" s="33">
        <v>0</v>
      </c>
      <c r="BF35" s="33">
        <v>0</v>
      </c>
      <c r="BG35" s="33">
        <v>0</v>
      </c>
      <c r="BH35" s="33">
        <v>0</v>
      </c>
      <c r="BI35" s="33">
        <v>0</v>
      </c>
      <c r="BJ35" s="33">
        <v>0</v>
      </c>
      <c r="BK35" s="33">
        <v>0</v>
      </c>
      <c r="BM35" s="30">
        <f t="shared" si="0"/>
        <v>-1</v>
      </c>
      <c r="BN35" s="30">
        <f t="shared" si="1"/>
        <v>-1</v>
      </c>
      <c r="BO35" s="30">
        <f t="shared" si="2"/>
        <v>-1</v>
      </c>
      <c r="BP35" s="30">
        <f t="shared" si="3"/>
        <v>-1</v>
      </c>
      <c r="BQ35" s="30">
        <f t="shared" si="4"/>
        <v>-1</v>
      </c>
      <c r="BR35" s="30">
        <f t="shared" si="5"/>
        <v>-1</v>
      </c>
      <c r="BS35" s="30">
        <f t="shared" si="6"/>
        <v>-1</v>
      </c>
    </row>
    <row r="36" spans="1:71" x14ac:dyDescent="0.25">
      <c r="A36" s="3" t="s">
        <v>109</v>
      </c>
      <c r="B36" s="33">
        <v>198003.80947288894</v>
      </c>
      <c r="C36" s="33">
        <v>55201.38003505009</v>
      </c>
      <c r="D36" s="33">
        <v>26490.227181619615</v>
      </c>
      <c r="E36" s="33">
        <v>28915.02935253036</v>
      </c>
      <c r="F36" s="33">
        <v>21999.312002389983</v>
      </c>
      <c r="G36" s="33">
        <v>517.97199603499007</v>
      </c>
      <c r="H36" s="33">
        <v>147429.76765373501</v>
      </c>
      <c r="J36" t="s">
        <v>264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0</v>
      </c>
      <c r="AD36" s="33">
        <v>0</v>
      </c>
      <c r="AE36" s="33">
        <v>0</v>
      </c>
      <c r="AF36" s="33">
        <v>0</v>
      </c>
      <c r="AG36" s="33">
        <v>0</v>
      </c>
      <c r="AH36" s="33">
        <v>0</v>
      </c>
      <c r="AI36" s="33">
        <v>0</v>
      </c>
      <c r="AJ36" s="33">
        <v>0</v>
      </c>
      <c r="AK36" s="33">
        <v>0</v>
      </c>
      <c r="AL36" s="33">
        <v>0</v>
      </c>
      <c r="AM36" s="33">
        <v>0</v>
      </c>
      <c r="AN36" s="33">
        <v>0</v>
      </c>
      <c r="AO36" s="33">
        <v>0</v>
      </c>
      <c r="AP36" s="33">
        <v>0</v>
      </c>
      <c r="AQ36" s="33">
        <v>0</v>
      </c>
      <c r="AR36" s="33">
        <v>0</v>
      </c>
      <c r="AS36" s="33">
        <v>0</v>
      </c>
      <c r="AT36" s="33">
        <v>0</v>
      </c>
      <c r="AU36" s="33">
        <v>0</v>
      </c>
      <c r="AV36" s="33">
        <v>0</v>
      </c>
      <c r="AW36" s="33">
        <v>0</v>
      </c>
      <c r="AX36" s="33">
        <v>0</v>
      </c>
      <c r="AY36" s="33">
        <v>0</v>
      </c>
      <c r="AZ36" s="33">
        <v>0</v>
      </c>
      <c r="BA36" s="33">
        <v>0</v>
      </c>
      <c r="BB36" s="33">
        <v>0</v>
      </c>
      <c r="BC36" s="33">
        <v>0</v>
      </c>
      <c r="BD36" s="33">
        <v>0</v>
      </c>
      <c r="BE36" s="33">
        <v>0</v>
      </c>
      <c r="BF36" s="33">
        <v>0</v>
      </c>
      <c r="BG36" s="33">
        <v>0</v>
      </c>
      <c r="BH36" s="33">
        <v>0</v>
      </c>
      <c r="BI36" s="33">
        <v>0</v>
      </c>
      <c r="BJ36" s="33">
        <v>0</v>
      </c>
      <c r="BK36" s="33">
        <v>0</v>
      </c>
      <c r="BM36" s="30">
        <f t="shared" si="0"/>
        <v>-1</v>
      </c>
      <c r="BN36" s="30">
        <f t="shared" si="1"/>
        <v>-1</v>
      </c>
      <c r="BO36" s="30">
        <f t="shared" si="2"/>
        <v>-1</v>
      </c>
      <c r="BP36" s="30">
        <f t="shared" si="3"/>
        <v>-1</v>
      </c>
      <c r="BQ36" s="30">
        <f t="shared" si="4"/>
        <v>-1</v>
      </c>
      <c r="BR36" s="30">
        <f t="shared" si="5"/>
        <v>-1</v>
      </c>
      <c r="BS36" s="30">
        <f t="shared" si="6"/>
        <v>-1</v>
      </c>
    </row>
    <row r="37" spans="1:71" x14ac:dyDescent="0.25">
      <c r="A37" s="3" t="s">
        <v>110</v>
      </c>
      <c r="B37" s="33">
        <v>41652.720942610991</v>
      </c>
      <c r="C37" s="33">
        <v>11427.038412059997</v>
      </c>
      <c r="D37" s="33">
        <v>10289.753064400003</v>
      </c>
      <c r="E37" s="33">
        <v>5611.4208002283412</v>
      </c>
      <c r="F37" s="33">
        <v>4046.4681172033288</v>
      </c>
      <c r="G37" s="33">
        <v>1456.8686196252277</v>
      </c>
      <c r="H37" s="33">
        <v>46128.935303259219</v>
      </c>
      <c r="J37" t="s">
        <v>265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33">
        <v>0</v>
      </c>
      <c r="AG37" s="33">
        <v>0</v>
      </c>
      <c r="AH37" s="33">
        <v>0</v>
      </c>
      <c r="AI37" s="33">
        <v>0</v>
      </c>
      <c r="AJ37" s="33">
        <v>0</v>
      </c>
      <c r="AK37" s="33">
        <v>0</v>
      </c>
      <c r="AL37" s="33">
        <v>0</v>
      </c>
      <c r="AM37" s="33">
        <v>0</v>
      </c>
      <c r="AN37" s="33">
        <v>0</v>
      </c>
      <c r="AO37" s="33">
        <v>0</v>
      </c>
      <c r="AP37" s="33">
        <v>0</v>
      </c>
      <c r="AQ37" s="33">
        <v>0</v>
      </c>
      <c r="AR37" s="33">
        <v>0</v>
      </c>
      <c r="AS37" s="33">
        <v>0</v>
      </c>
      <c r="AT37" s="33">
        <v>0</v>
      </c>
      <c r="AU37" s="33">
        <v>0</v>
      </c>
      <c r="AV37" s="33">
        <v>0</v>
      </c>
      <c r="AW37" s="33">
        <v>0</v>
      </c>
      <c r="AX37" s="33">
        <v>0</v>
      </c>
      <c r="AY37" s="33">
        <v>0</v>
      </c>
      <c r="AZ37" s="33">
        <v>0</v>
      </c>
      <c r="BA37" s="33">
        <v>0</v>
      </c>
      <c r="BB37" s="33">
        <v>0</v>
      </c>
      <c r="BC37" s="33">
        <v>0</v>
      </c>
      <c r="BD37" s="33">
        <v>0</v>
      </c>
      <c r="BE37" s="33">
        <v>0</v>
      </c>
      <c r="BF37" s="33">
        <v>0</v>
      </c>
      <c r="BG37" s="33">
        <v>0</v>
      </c>
      <c r="BH37" s="33">
        <v>0</v>
      </c>
      <c r="BI37" s="33">
        <v>0</v>
      </c>
      <c r="BJ37" s="33">
        <v>0</v>
      </c>
      <c r="BK37" s="33">
        <v>0</v>
      </c>
      <c r="BM37" s="30">
        <f t="shared" si="0"/>
        <v>-1</v>
      </c>
      <c r="BN37" s="30">
        <f t="shared" si="1"/>
        <v>-1</v>
      </c>
      <c r="BO37" s="30">
        <f t="shared" si="2"/>
        <v>-1</v>
      </c>
      <c r="BP37" s="30">
        <f t="shared" si="3"/>
        <v>-1</v>
      </c>
      <c r="BQ37" s="30">
        <f t="shared" si="4"/>
        <v>-1</v>
      </c>
      <c r="BR37" s="30">
        <f t="shared" si="5"/>
        <v>-1</v>
      </c>
      <c r="BS37" s="30">
        <f t="shared" si="6"/>
        <v>-1</v>
      </c>
    </row>
    <row r="38" spans="1:71" x14ac:dyDescent="0.25">
      <c r="A38" s="3" t="s">
        <v>111</v>
      </c>
      <c r="B38" s="33">
        <v>68797.607206369968</v>
      </c>
      <c r="C38" s="33">
        <v>2605.2769269699993</v>
      </c>
      <c r="D38" s="33">
        <v>14281.798077519998</v>
      </c>
      <c r="E38" s="33">
        <v>9295.3559201499957</v>
      </c>
      <c r="F38" s="33">
        <v>7547.4393324705388</v>
      </c>
      <c r="G38" s="33">
        <v>531.17834784000024</v>
      </c>
      <c r="H38" s="33">
        <v>30053.66799052546</v>
      </c>
      <c r="J38" t="s">
        <v>266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33">
        <v>0</v>
      </c>
      <c r="AF38" s="33">
        <v>0</v>
      </c>
      <c r="AG38" s="33">
        <v>0</v>
      </c>
      <c r="AH38" s="33">
        <v>0</v>
      </c>
      <c r="AI38" s="33">
        <v>0</v>
      </c>
      <c r="AJ38" s="33">
        <v>0</v>
      </c>
      <c r="AK38" s="33">
        <v>0</v>
      </c>
      <c r="AL38" s="33">
        <v>0</v>
      </c>
      <c r="AM38" s="33">
        <v>0</v>
      </c>
      <c r="AN38" s="33">
        <v>0</v>
      </c>
      <c r="AO38" s="33">
        <v>0</v>
      </c>
      <c r="AP38" s="33">
        <v>0</v>
      </c>
      <c r="AQ38" s="33">
        <v>0</v>
      </c>
      <c r="AR38" s="33">
        <v>0</v>
      </c>
      <c r="AS38" s="33">
        <v>0</v>
      </c>
      <c r="AT38" s="33">
        <v>0</v>
      </c>
      <c r="AU38" s="33">
        <v>0</v>
      </c>
      <c r="AV38" s="33">
        <v>0</v>
      </c>
      <c r="AW38" s="33">
        <v>0</v>
      </c>
      <c r="AX38" s="33">
        <v>0</v>
      </c>
      <c r="AY38" s="33">
        <v>0</v>
      </c>
      <c r="AZ38" s="33">
        <v>0</v>
      </c>
      <c r="BA38" s="33">
        <v>0</v>
      </c>
      <c r="BB38" s="33">
        <v>0</v>
      </c>
      <c r="BC38" s="33">
        <v>0</v>
      </c>
      <c r="BD38" s="33">
        <v>0</v>
      </c>
      <c r="BE38" s="33">
        <v>0</v>
      </c>
      <c r="BF38" s="33">
        <v>0</v>
      </c>
      <c r="BG38" s="33">
        <v>0</v>
      </c>
      <c r="BH38" s="33">
        <v>0</v>
      </c>
      <c r="BI38" s="33">
        <v>0</v>
      </c>
      <c r="BJ38" s="33">
        <v>0</v>
      </c>
      <c r="BK38" s="33">
        <v>0</v>
      </c>
      <c r="BM38" s="30">
        <f t="shared" si="0"/>
        <v>-1</v>
      </c>
      <c r="BN38" s="30">
        <f t="shared" si="1"/>
        <v>-1</v>
      </c>
      <c r="BO38" s="30">
        <f t="shared" si="2"/>
        <v>-1</v>
      </c>
      <c r="BP38" s="30">
        <f t="shared" si="3"/>
        <v>-1</v>
      </c>
      <c r="BQ38" s="30">
        <f t="shared" si="4"/>
        <v>-1</v>
      </c>
      <c r="BR38" s="30">
        <f t="shared" si="5"/>
        <v>-1</v>
      </c>
      <c r="BS38" s="30">
        <f t="shared" si="6"/>
        <v>-1</v>
      </c>
    </row>
    <row r="39" spans="1:71" x14ac:dyDescent="0.25">
      <c r="A39" s="3" t="s">
        <v>112</v>
      </c>
      <c r="B39" s="33">
        <v>126125.873709084</v>
      </c>
      <c r="C39" s="33">
        <v>25998.007760589982</v>
      </c>
      <c r="D39" s="33">
        <v>22128.550743084801</v>
      </c>
      <c r="E39" s="33">
        <v>19672.257182686513</v>
      </c>
      <c r="F39" s="33">
        <v>14720.221051879736</v>
      </c>
      <c r="G39" s="33">
        <v>360.23400632985556</v>
      </c>
      <c r="H39" s="33">
        <v>65052.954467586649</v>
      </c>
      <c r="J39" t="s">
        <v>267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33">
        <v>0</v>
      </c>
      <c r="X39" s="33">
        <v>0</v>
      </c>
      <c r="Y39" s="33">
        <v>0</v>
      </c>
      <c r="Z39" s="33">
        <v>0</v>
      </c>
      <c r="AA39" s="33">
        <v>0</v>
      </c>
      <c r="AB39" s="33">
        <v>0</v>
      </c>
      <c r="AC39" s="33">
        <v>0</v>
      </c>
      <c r="AD39" s="33">
        <v>0</v>
      </c>
      <c r="AE39" s="33">
        <v>0</v>
      </c>
      <c r="AF39" s="33">
        <v>0</v>
      </c>
      <c r="AG39" s="33">
        <v>0</v>
      </c>
      <c r="AH39" s="33">
        <v>0</v>
      </c>
      <c r="AI39" s="33">
        <v>0</v>
      </c>
      <c r="AJ39" s="33">
        <v>0</v>
      </c>
      <c r="AK39" s="33">
        <v>0</v>
      </c>
      <c r="AL39" s="33">
        <v>0</v>
      </c>
      <c r="AM39" s="33">
        <v>0</v>
      </c>
      <c r="AN39" s="33">
        <v>0</v>
      </c>
      <c r="AO39" s="33">
        <v>0</v>
      </c>
      <c r="AP39" s="33">
        <v>0</v>
      </c>
      <c r="AQ39" s="33">
        <v>0</v>
      </c>
      <c r="AR39" s="33">
        <v>0</v>
      </c>
      <c r="AS39" s="33">
        <v>0</v>
      </c>
      <c r="AT39" s="33">
        <v>0</v>
      </c>
      <c r="AU39" s="33">
        <v>0</v>
      </c>
      <c r="AV39" s="33">
        <v>0</v>
      </c>
      <c r="AW39" s="33">
        <v>0</v>
      </c>
      <c r="AX39" s="33">
        <v>0</v>
      </c>
      <c r="AY39" s="33">
        <v>0</v>
      </c>
      <c r="AZ39" s="33">
        <v>0</v>
      </c>
      <c r="BA39" s="33">
        <v>0</v>
      </c>
      <c r="BB39" s="33">
        <v>0</v>
      </c>
      <c r="BC39" s="33">
        <v>0</v>
      </c>
      <c r="BD39" s="33">
        <v>0</v>
      </c>
      <c r="BE39" s="33">
        <v>0</v>
      </c>
      <c r="BF39" s="33">
        <v>0</v>
      </c>
      <c r="BG39" s="33">
        <v>0</v>
      </c>
      <c r="BH39" s="33">
        <v>0</v>
      </c>
      <c r="BI39" s="33">
        <v>0</v>
      </c>
      <c r="BJ39" s="33">
        <v>0</v>
      </c>
      <c r="BK39" s="33">
        <v>0</v>
      </c>
      <c r="BM39" s="30">
        <f t="shared" si="0"/>
        <v>-1</v>
      </c>
      <c r="BN39" s="30">
        <f t="shared" si="1"/>
        <v>-1</v>
      </c>
      <c r="BO39" s="30">
        <f t="shared" si="2"/>
        <v>-1</v>
      </c>
      <c r="BP39" s="30">
        <f t="shared" si="3"/>
        <v>-1</v>
      </c>
      <c r="BQ39" s="30">
        <f t="shared" si="4"/>
        <v>-1</v>
      </c>
      <c r="BR39" s="30">
        <f t="shared" si="5"/>
        <v>-1</v>
      </c>
      <c r="BS39" s="30">
        <f t="shared" si="6"/>
        <v>-1</v>
      </c>
    </row>
    <row r="40" spans="1:71" x14ac:dyDescent="0.25">
      <c r="A40" s="3" t="s">
        <v>113</v>
      </c>
      <c r="B40" s="33">
        <v>82633.119651050001</v>
      </c>
      <c r="C40" s="33">
        <v>24871.201163809998</v>
      </c>
      <c r="D40" s="33">
        <v>33183.191200609996</v>
      </c>
      <c r="E40" s="33">
        <v>17868.995043150015</v>
      </c>
      <c r="F40" s="33">
        <v>10219.816413043516</v>
      </c>
      <c r="G40" s="33">
        <v>464.26760175000049</v>
      </c>
      <c r="H40" s="33">
        <v>56749.843909591764</v>
      </c>
      <c r="J40" t="s">
        <v>268</v>
      </c>
      <c r="K40" s="33">
        <v>885.07031973400001</v>
      </c>
      <c r="L40" s="33">
        <v>0</v>
      </c>
      <c r="M40" s="33">
        <v>669.80729939299999</v>
      </c>
      <c r="N40" s="33">
        <v>967.370032348</v>
      </c>
      <c r="O40" s="33">
        <v>1076.5585815500001</v>
      </c>
      <c r="P40" s="33">
        <v>45779.996944400002</v>
      </c>
      <c r="Q40" s="33">
        <v>597.84251903899997</v>
      </c>
      <c r="R40" s="33">
        <v>574.37500579200002</v>
      </c>
      <c r="S40" s="33">
        <v>692.32195865699998</v>
      </c>
      <c r="T40" s="33">
        <v>879.54555805699999</v>
      </c>
      <c r="U40" s="33">
        <v>0</v>
      </c>
      <c r="V40" s="33">
        <v>136.81625424399999</v>
      </c>
      <c r="W40" s="33">
        <v>143.820413374</v>
      </c>
      <c r="X40" s="33">
        <v>17.807856216299999</v>
      </c>
      <c r="Y40" s="33">
        <v>580.96939292399998</v>
      </c>
      <c r="Z40" s="33">
        <v>13990.583781699999</v>
      </c>
      <c r="AA40" s="33">
        <v>6482.2200719800003</v>
      </c>
      <c r="AB40" s="33">
        <v>16300.408023100001</v>
      </c>
      <c r="AC40" s="33">
        <v>1674.33440075</v>
      </c>
      <c r="AD40" s="33">
        <v>18111.558678000001</v>
      </c>
      <c r="AE40" s="33">
        <v>28.320286108600001</v>
      </c>
      <c r="AF40" s="33">
        <v>748.96623612400003</v>
      </c>
      <c r="AG40" s="33">
        <v>116.185502417</v>
      </c>
      <c r="AH40" s="33">
        <v>15561.0100203</v>
      </c>
      <c r="AI40" s="33">
        <v>35.341326113199997</v>
      </c>
      <c r="AJ40" s="33">
        <v>89.454638790299995</v>
      </c>
      <c r="AK40" s="33">
        <v>1488.79524827</v>
      </c>
      <c r="AL40" s="33">
        <v>75.396788152400006</v>
      </c>
      <c r="AM40" s="33">
        <v>0.96942609170100003</v>
      </c>
      <c r="AN40" s="33">
        <v>110.782548675</v>
      </c>
      <c r="AO40" s="33">
        <v>11084.6394337</v>
      </c>
      <c r="AP40" s="33">
        <v>6135.9360408700004</v>
      </c>
      <c r="AQ40" s="33">
        <v>4948.7033928000001</v>
      </c>
      <c r="AR40" s="33">
        <v>2699.68616952</v>
      </c>
      <c r="AS40" s="33">
        <v>1.97399330787</v>
      </c>
      <c r="AT40" s="33">
        <v>1.7470567932700001</v>
      </c>
      <c r="AU40" s="33">
        <v>742.63878635599997</v>
      </c>
      <c r="AV40" s="33">
        <v>15.8023926718</v>
      </c>
      <c r="AW40" s="33">
        <v>1165.55796083</v>
      </c>
      <c r="AX40" s="33">
        <v>20.099437252600001</v>
      </c>
      <c r="AY40" s="33">
        <v>12.350100078800001</v>
      </c>
      <c r="AZ40" s="33">
        <v>1898.7360546100001</v>
      </c>
      <c r="BA40" s="33">
        <v>316.95205696699998</v>
      </c>
      <c r="BB40" s="33">
        <v>36.368468393999997</v>
      </c>
      <c r="BC40" s="33">
        <v>6.7859233871800004</v>
      </c>
      <c r="BD40" s="33">
        <v>234.46193093599999</v>
      </c>
      <c r="BE40" s="33">
        <v>0.11421405805900001</v>
      </c>
      <c r="BF40" s="33">
        <v>336.32120931100002</v>
      </c>
      <c r="BG40" s="33">
        <v>1933.8363714100001</v>
      </c>
      <c r="BH40" s="33">
        <v>5.4433208444999996</v>
      </c>
      <c r="BI40" s="33">
        <v>9123.54349568</v>
      </c>
      <c r="BJ40" s="33">
        <v>26777.745648100001</v>
      </c>
      <c r="BK40" s="33">
        <v>1357.99433385</v>
      </c>
      <c r="BM40" s="30">
        <f t="shared" si="0"/>
        <v>-0.44598488913738737</v>
      </c>
      <c r="BN40" s="30">
        <f t="shared" si="1"/>
        <v>-0.43747856448293893</v>
      </c>
      <c r="BO40" s="30">
        <f t="shared" si="2"/>
        <v>-0.45419478890664794</v>
      </c>
      <c r="BP40" s="30">
        <f t="shared" si="3"/>
        <v>-0.37967191736676659</v>
      </c>
      <c r="BQ40" s="30">
        <f t="shared" si="4"/>
        <v>-0.39960408358816246</v>
      </c>
      <c r="BR40" s="30">
        <f t="shared" si="5"/>
        <v>-0.49498537039366058</v>
      </c>
      <c r="BS40" s="30">
        <f t="shared" si="6"/>
        <v>-0.52814415329917641</v>
      </c>
    </row>
    <row r="41" spans="1:71" x14ac:dyDescent="0.25">
      <c r="A41" s="3" t="s">
        <v>114</v>
      </c>
      <c r="B41" s="33">
        <v>109260.79156687624</v>
      </c>
      <c r="C41" s="33">
        <v>25743.776089730003</v>
      </c>
      <c r="D41" s="33">
        <v>35590.291376424822</v>
      </c>
      <c r="E41" s="33">
        <v>13387.051988046474</v>
      </c>
      <c r="F41" s="33">
        <v>9755.5571337256715</v>
      </c>
      <c r="G41" s="33">
        <v>418.74791378916342</v>
      </c>
      <c r="H41" s="33">
        <v>72907.615330351517</v>
      </c>
      <c r="J41" t="s">
        <v>269</v>
      </c>
      <c r="K41" s="33">
        <v>1334.8870639100001</v>
      </c>
      <c r="L41" s="33">
        <v>0</v>
      </c>
      <c r="M41" s="33">
        <v>1023.58941924</v>
      </c>
      <c r="N41" s="33">
        <v>1796.66354041</v>
      </c>
      <c r="O41" s="33">
        <v>1337.1161343000001</v>
      </c>
      <c r="P41" s="33">
        <v>109259.68888</v>
      </c>
      <c r="Q41" s="33">
        <v>1224.9517832399999</v>
      </c>
      <c r="R41" s="33">
        <v>1428.48264612</v>
      </c>
      <c r="S41" s="33">
        <v>2283.1128270899999</v>
      </c>
      <c r="T41" s="33">
        <v>1548.83605558</v>
      </c>
      <c r="U41" s="33">
        <v>0</v>
      </c>
      <c r="V41" s="33">
        <v>254.499284039</v>
      </c>
      <c r="W41" s="33">
        <v>352.50907029500001</v>
      </c>
      <c r="X41" s="33">
        <v>39.975263202800001</v>
      </c>
      <c r="Y41" s="33">
        <v>1837.6843694300001</v>
      </c>
      <c r="Z41" s="33">
        <v>25743.730950900001</v>
      </c>
      <c r="AA41" s="33">
        <v>10005.089097599999</v>
      </c>
      <c r="AB41" s="33">
        <v>32031.067073499999</v>
      </c>
      <c r="AC41" s="33">
        <v>3304.5023299499999</v>
      </c>
      <c r="AD41" s="33">
        <v>35590.068687400002</v>
      </c>
      <c r="AE41" s="33">
        <v>76.461022190400001</v>
      </c>
      <c r="AF41" s="33">
        <v>1468.60115249</v>
      </c>
      <c r="AG41" s="33">
        <v>72.8649004488</v>
      </c>
      <c r="AH41" s="33">
        <v>45254.312081800002</v>
      </c>
      <c r="AI41" s="33">
        <v>33.317817771999998</v>
      </c>
      <c r="AJ41" s="33">
        <v>368.76656177299998</v>
      </c>
      <c r="AK41" s="33">
        <v>2239.2252090500001</v>
      </c>
      <c r="AL41" s="33">
        <v>47.929365301700003</v>
      </c>
      <c r="AM41" s="33">
        <v>0.93137704122599996</v>
      </c>
      <c r="AN41" s="33">
        <v>314.04806517999998</v>
      </c>
      <c r="AO41" s="33">
        <v>13386.7452999</v>
      </c>
      <c r="AP41" s="33">
        <v>9755.2765097699994</v>
      </c>
      <c r="AQ41" s="33">
        <v>3631.46879012</v>
      </c>
      <c r="AR41" s="33">
        <v>3940.8428126899998</v>
      </c>
      <c r="AS41" s="33">
        <v>4.0231329038099997</v>
      </c>
      <c r="AT41" s="33">
        <v>1.20439991283</v>
      </c>
      <c r="AU41" s="33">
        <v>588.03161102599995</v>
      </c>
      <c r="AV41" s="33">
        <v>44.929344409000002</v>
      </c>
      <c r="AW41" s="33">
        <v>2188.2364277800002</v>
      </c>
      <c r="AX41" s="33">
        <v>75.051750445600007</v>
      </c>
      <c r="AY41" s="33">
        <v>24.675529503100002</v>
      </c>
      <c r="AZ41" s="33">
        <v>3446.5425613699999</v>
      </c>
      <c r="BA41" s="33">
        <v>197.11527665099999</v>
      </c>
      <c r="BB41" s="33">
        <v>103.99039715799999</v>
      </c>
      <c r="BC41" s="33">
        <v>4.3881486970300001</v>
      </c>
      <c r="BD41" s="33">
        <v>418.75392436999999</v>
      </c>
      <c r="BE41" s="33">
        <v>0.172272436557</v>
      </c>
      <c r="BF41" s="33">
        <v>1822.1452564000001</v>
      </c>
      <c r="BG41" s="33">
        <v>6158.9215973600003</v>
      </c>
      <c r="BH41" s="33">
        <v>7.3297944982300001</v>
      </c>
      <c r="BI41" s="33">
        <v>24172.345389300001</v>
      </c>
      <c r="BJ41" s="33">
        <v>72906.097645799993</v>
      </c>
      <c r="BK41" s="33">
        <v>4397.6103303</v>
      </c>
      <c r="BM41" s="30">
        <f t="shared" si="0"/>
        <v>-1.0092246820004055E-5</v>
      </c>
      <c r="BN41" s="30">
        <f t="shared" si="1"/>
        <v>-1.7533880750520553E-6</v>
      </c>
      <c r="BO41" s="30">
        <f t="shared" si="2"/>
        <v>-6.2570160627511408E-6</v>
      </c>
      <c r="BP41" s="30">
        <f t="shared" si="3"/>
        <v>-2.2909311680312101E-5</v>
      </c>
      <c r="BQ41" s="30">
        <f t="shared" si="4"/>
        <v>-2.8765548889257095E-5</v>
      </c>
      <c r="BR41" s="30">
        <f t="shared" si="5"/>
        <v>1.43536973884475E-5</v>
      </c>
      <c r="BS41" s="30">
        <f t="shared" si="6"/>
        <v>-2.0816543575683273E-5</v>
      </c>
    </row>
    <row r="42" spans="1:71" x14ac:dyDescent="0.25">
      <c r="A42" s="3" t="s">
        <v>115</v>
      </c>
      <c r="B42" s="33">
        <v>72647.228326330005</v>
      </c>
      <c r="C42" s="33">
        <v>11666.223356330001</v>
      </c>
      <c r="D42" s="33">
        <v>27348.383517719998</v>
      </c>
      <c r="E42" s="33">
        <v>10774.432984229998</v>
      </c>
      <c r="F42" s="33">
        <v>8706.4860825199958</v>
      </c>
      <c r="G42" s="33">
        <v>935.8680261499992</v>
      </c>
      <c r="H42" s="33">
        <v>38628.364759370001</v>
      </c>
      <c r="J42" t="s">
        <v>270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33">
        <v>0</v>
      </c>
      <c r="AD42" s="33">
        <v>0</v>
      </c>
      <c r="AE42" s="33">
        <v>0</v>
      </c>
      <c r="AF42" s="33">
        <v>0</v>
      </c>
      <c r="AG42" s="33">
        <v>0</v>
      </c>
      <c r="AH42" s="33">
        <v>0</v>
      </c>
      <c r="AI42" s="33">
        <v>0</v>
      </c>
      <c r="AJ42" s="33">
        <v>0</v>
      </c>
      <c r="AK42" s="33">
        <v>0</v>
      </c>
      <c r="AL42" s="33">
        <v>0</v>
      </c>
      <c r="AM42" s="33">
        <v>0</v>
      </c>
      <c r="AN42" s="33">
        <v>0</v>
      </c>
      <c r="AO42" s="33">
        <v>0</v>
      </c>
      <c r="AP42" s="33">
        <v>0</v>
      </c>
      <c r="AQ42" s="33">
        <v>0</v>
      </c>
      <c r="AR42" s="33">
        <v>0</v>
      </c>
      <c r="AS42" s="33">
        <v>0</v>
      </c>
      <c r="AT42" s="33">
        <v>0</v>
      </c>
      <c r="AU42" s="33">
        <v>0</v>
      </c>
      <c r="AV42" s="33">
        <v>0</v>
      </c>
      <c r="AW42" s="33">
        <v>0</v>
      </c>
      <c r="AX42" s="33">
        <v>0</v>
      </c>
      <c r="AY42" s="33">
        <v>0</v>
      </c>
      <c r="AZ42" s="33">
        <v>0</v>
      </c>
      <c r="BA42" s="33">
        <v>0</v>
      </c>
      <c r="BB42" s="33">
        <v>0</v>
      </c>
      <c r="BC42" s="33">
        <v>0</v>
      </c>
      <c r="BD42" s="33">
        <v>0</v>
      </c>
      <c r="BE42" s="33">
        <v>0</v>
      </c>
      <c r="BF42" s="33">
        <v>0</v>
      </c>
      <c r="BG42" s="33">
        <v>0</v>
      </c>
      <c r="BH42" s="33">
        <v>0</v>
      </c>
      <c r="BI42" s="33">
        <v>0</v>
      </c>
      <c r="BJ42" s="33">
        <v>0</v>
      </c>
      <c r="BK42" s="33">
        <v>0</v>
      </c>
      <c r="BM42" s="30">
        <f t="shared" si="0"/>
        <v>-1</v>
      </c>
      <c r="BN42" s="30">
        <f t="shared" si="1"/>
        <v>-1</v>
      </c>
      <c r="BO42" s="30">
        <f t="shared" si="2"/>
        <v>-1</v>
      </c>
      <c r="BP42" s="30">
        <f t="shared" si="3"/>
        <v>-1</v>
      </c>
      <c r="BQ42" s="30">
        <f t="shared" si="4"/>
        <v>-1</v>
      </c>
      <c r="BR42" s="30">
        <f t="shared" si="5"/>
        <v>-1</v>
      </c>
      <c r="BS42" s="30">
        <f t="shared" si="6"/>
        <v>-1</v>
      </c>
    </row>
    <row r="43" spans="1:71" x14ac:dyDescent="0.25">
      <c r="A43" s="3" t="s">
        <v>116</v>
      </c>
      <c r="B43" s="33">
        <v>86760.647129370031</v>
      </c>
      <c r="C43" s="33">
        <v>16899.227102550001</v>
      </c>
      <c r="D43" s="33">
        <v>49675.213382820002</v>
      </c>
      <c r="E43" s="33">
        <v>16605.561944620378</v>
      </c>
      <c r="F43" s="33">
        <v>9649.2131486019043</v>
      </c>
      <c r="G43" s="33">
        <v>667.23682854084893</v>
      </c>
      <c r="H43" s="33">
        <v>89241.528542550572</v>
      </c>
      <c r="J43" t="s">
        <v>271</v>
      </c>
      <c r="K43" s="33">
        <v>348.180678231</v>
      </c>
      <c r="L43" s="33">
        <v>0</v>
      </c>
      <c r="M43" s="33">
        <v>393.72570946500002</v>
      </c>
      <c r="N43" s="33">
        <v>918.91193275900002</v>
      </c>
      <c r="O43" s="33">
        <v>183.16658490099999</v>
      </c>
      <c r="P43" s="33">
        <v>32240.858041899999</v>
      </c>
      <c r="Q43" s="33">
        <v>338.92956548299998</v>
      </c>
      <c r="R43" s="33">
        <v>571.05190989699997</v>
      </c>
      <c r="S43" s="33">
        <v>1924.70398598</v>
      </c>
      <c r="T43" s="33">
        <v>256.350535869</v>
      </c>
      <c r="U43" s="33">
        <v>0</v>
      </c>
      <c r="V43" s="33">
        <v>111.74693697399999</v>
      </c>
      <c r="W43" s="33">
        <v>160.67345901300001</v>
      </c>
      <c r="X43" s="33">
        <v>3.9508266457899999</v>
      </c>
      <c r="Y43" s="33">
        <v>1295.89941112</v>
      </c>
      <c r="Z43" s="33">
        <v>2360.5090321299999</v>
      </c>
      <c r="AA43" s="33">
        <v>995.78285410399997</v>
      </c>
      <c r="AB43" s="33">
        <v>14903.4892488</v>
      </c>
      <c r="AC43" s="33">
        <v>1544.20197813</v>
      </c>
      <c r="AD43" s="33">
        <v>16559.438163899998</v>
      </c>
      <c r="AE43" s="33">
        <v>67.574499019000001</v>
      </c>
      <c r="AF43" s="33">
        <v>571.12656520500002</v>
      </c>
      <c r="AG43" s="33">
        <v>49.802377894400003</v>
      </c>
      <c r="AH43" s="33">
        <v>32428.282659699998</v>
      </c>
      <c r="AI43" s="33">
        <v>19.874542826399999</v>
      </c>
      <c r="AJ43" s="33">
        <v>5.4158075663699998</v>
      </c>
      <c r="AK43" s="33">
        <v>1166.6887543400001</v>
      </c>
      <c r="AL43" s="33">
        <v>33.009420769999998</v>
      </c>
      <c r="AM43" s="33">
        <v>0.43487708526899999</v>
      </c>
      <c r="AN43" s="33">
        <v>19.382436671699999</v>
      </c>
      <c r="AO43" s="33">
        <v>5006.0795350799999</v>
      </c>
      <c r="AP43" s="33">
        <v>2782.94511035</v>
      </c>
      <c r="AQ43" s="33">
        <v>2223.1344247299999</v>
      </c>
      <c r="AR43" s="33">
        <v>922.64809746599997</v>
      </c>
      <c r="AS43" s="33">
        <v>0.53649578873100001</v>
      </c>
      <c r="AT43" s="33">
        <v>0.82992085947200001</v>
      </c>
      <c r="AU43" s="33">
        <v>327.80514261100001</v>
      </c>
      <c r="AV43" s="33">
        <v>9.9432712703600004</v>
      </c>
      <c r="AW43" s="33">
        <v>315.57642099399999</v>
      </c>
      <c r="AX43" s="33">
        <v>0.73857822318499999</v>
      </c>
      <c r="AY43" s="33">
        <v>5.0436906862399997</v>
      </c>
      <c r="AZ43" s="33">
        <v>668.977768008</v>
      </c>
      <c r="BA43" s="33">
        <v>136.27424699599999</v>
      </c>
      <c r="BB43" s="33">
        <v>19.586799846400002</v>
      </c>
      <c r="BC43" s="33">
        <v>3.02354312252</v>
      </c>
      <c r="BD43" s="33">
        <v>236.02272712000001</v>
      </c>
      <c r="BE43" s="33">
        <v>0.87634229273099995</v>
      </c>
      <c r="BF43" s="33">
        <v>1657.8052727100001</v>
      </c>
      <c r="BG43" s="33">
        <v>5447.6518001000004</v>
      </c>
      <c r="BH43" s="33">
        <v>4.9272370641899998</v>
      </c>
      <c r="BI43" s="33">
        <v>13195.7852384</v>
      </c>
      <c r="BJ43" s="33">
        <v>48138.323442499997</v>
      </c>
      <c r="BK43" s="33">
        <v>3986.4227468700001</v>
      </c>
      <c r="BM43" s="30">
        <f t="shared" si="0"/>
        <v>-0.62839306634233372</v>
      </c>
      <c r="BN43" s="30">
        <f t="shared" si="1"/>
        <v>-0.86031852120776509</v>
      </c>
      <c r="BO43" s="30">
        <f t="shared" si="2"/>
        <v>-0.6666458574362758</v>
      </c>
      <c r="BP43" s="30">
        <f t="shared" si="3"/>
        <v>-0.69852995329063261</v>
      </c>
      <c r="BQ43" s="30">
        <f t="shared" si="4"/>
        <v>-0.71158838886741493</v>
      </c>
      <c r="BR43" s="30">
        <f t="shared" si="5"/>
        <v>-0.64626843569749015</v>
      </c>
      <c r="BS43" s="30">
        <f t="shared" si="6"/>
        <v>-0.46058383099581796</v>
      </c>
    </row>
    <row r="44" spans="1:71" x14ac:dyDescent="0.25">
      <c r="A44" s="3" t="s">
        <v>117</v>
      </c>
      <c r="B44" s="33">
        <v>41353.213944879986</v>
      </c>
      <c r="C44" s="33">
        <v>5948.2480065299951</v>
      </c>
      <c r="D44" s="33">
        <v>10697.584064269999</v>
      </c>
      <c r="E44" s="33">
        <v>5196.3441003468497</v>
      </c>
      <c r="F44" s="33">
        <v>3671.5495652089462</v>
      </c>
      <c r="G44" s="33">
        <v>708.90903111</v>
      </c>
      <c r="H44" s="33">
        <v>29853.81132786864</v>
      </c>
      <c r="J44" t="s">
        <v>272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3">
        <v>0</v>
      </c>
      <c r="AF44" s="33">
        <v>0</v>
      </c>
      <c r="AG44" s="33">
        <v>0</v>
      </c>
      <c r="AH44" s="33">
        <v>0</v>
      </c>
      <c r="AI44" s="33">
        <v>0</v>
      </c>
      <c r="AJ44" s="33">
        <v>0</v>
      </c>
      <c r="AK44" s="33">
        <v>0</v>
      </c>
      <c r="AL44" s="33">
        <v>0</v>
      </c>
      <c r="AM44" s="33">
        <v>0</v>
      </c>
      <c r="AN44" s="33">
        <v>0</v>
      </c>
      <c r="AO44" s="33">
        <v>0</v>
      </c>
      <c r="AP44" s="33">
        <v>0</v>
      </c>
      <c r="AQ44" s="33">
        <v>0</v>
      </c>
      <c r="AR44" s="33">
        <v>0</v>
      </c>
      <c r="AS44" s="33">
        <v>0</v>
      </c>
      <c r="AT44" s="33">
        <v>0</v>
      </c>
      <c r="AU44" s="33">
        <v>0</v>
      </c>
      <c r="AV44" s="33">
        <v>0</v>
      </c>
      <c r="AW44" s="33">
        <v>0</v>
      </c>
      <c r="AX44" s="33">
        <v>0</v>
      </c>
      <c r="AY44" s="33">
        <v>0</v>
      </c>
      <c r="AZ44" s="33">
        <v>0</v>
      </c>
      <c r="BA44" s="33">
        <v>0</v>
      </c>
      <c r="BB44" s="33">
        <v>0</v>
      </c>
      <c r="BC44" s="33">
        <v>0</v>
      </c>
      <c r="BD44" s="33">
        <v>0</v>
      </c>
      <c r="BE44" s="33">
        <v>0</v>
      </c>
      <c r="BF44" s="33">
        <v>0</v>
      </c>
      <c r="BG44" s="33">
        <v>0</v>
      </c>
      <c r="BH44" s="33">
        <v>0</v>
      </c>
      <c r="BI44" s="33">
        <v>0</v>
      </c>
      <c r="BJ44" s="33">
        <v>0</v>
      </c>
      <c r="BK44" s="33">
        <v>0</v>
      </c>
      <c r="BM44" s="30">
        <f t="shared" si="0"/>
        <v>-1</v>
      </c>
      <c r="BN44" s="30">
        <f t="shared" si="1"/>
        <v>-1</v>
      </c>
      <c r="BO44" s="30">
        <f t="shared" si="2"/>
        <v>-1</v>
      </c>
      <c r="BP44" s="30">
        <f t="shared" si="3"/>
        <v>-1</v>
      </c>
      <c r="BQ44" s="30">
        <f t="shared" si="4"/>
        <v>-1</v>
      </c>
      <c r="BR44" s="30">
        <f t="shared" si="5"/>
        <v>-1</v>
      </c>
      <c r="BS44" s="30">
        <f t="shared" si="6"/>
        <v>-1</v>
      </c>
    </row>
    <row r="45" spans="1:71" x14ac:dyDescent="0.25">
      <c r="A45" s="3" t="s">
        <v>118</v>
      </c>
      <c r="B45" s="33">
        <v>344823.78663648438</v>
      </c>
      <c r="C45" s="33">
        <v>51911.857946869932</v>
      </c>
      <c r="D45" s="33">
        <v>82031.855355554857</v>
      </c>
      <c r="E45" s="33">
        <v>48806.60684606115</v>
      </c>
      <c r="F45" s="33">
        <v>40124.839295282996</v>
      </c>
      <c r="G45" s="33">
        <v>1301.1817833411485</v>
      </c>
      <c r="H45" s="33">
        <v>191312.23692607181</v>
      </c>
      <c r="J45" t="s">
        <v>273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33">
        <v>0</v>
      </c>
      <c r="AH45" s="33">
        <v>0</v>
      </c>
      <c r="AI45" s="33">
        <v>0</v>
      </c>
      <c r="AJ45" s="33">
        <v>0</v>
      </c>
      <c r="AK45" s="33">
        <v>0</v>
      </c>
      <c r="AL45" s="33">
        <v>0</v>
      </c>
      <c r="AM45" s="33">
        <v>0</v>
      </c>
      <c r="AN45" s="33">
        <v>0</v>
      </c>
      <c r="AO45" s="33">
        <v>0</v>
      </c>
      <c r="AP45" s="33">
        <v>0</v>
      </c>
      <c r="AQ45" s="33">
        <v>0</v>
      </c>
      <c r="AR45" s="33">
        <v>0</v>
      </c>
      <c r="AS45" s="33">
        <v>0</v>
      </c>
      <c r="AT45" s="33">
        <v>0</v>
      </c>
      <c r="AU45" s="33">
        <v>0</v>
      </c>
      <c r="AV45" s="33">
        <v>0</v>
      </c>
      <c r="AW45" s="33">
        <v>0</v>
      </c>
      <c r="AX45" s="33">
        <v>0</v>
      </c>
      <c r="AY45" s="33">
        <v>0</v>
      </c>
      <c r="AZ45" s="33">
        <v>0</v>
      </c>
      <c r="BA45" s="33">
        <v>0</v>
      </c>
      <c r="BB45" s="33">
        <v>0</v>
      </c>
      <c r="BC45" s="33">
        <v>0</v>
      </c>
      <c r="BD45" s="33">
        <v>0</v>
      </c>
      <c r="BE45" s="33">
        <v>0</v>
      </c>
      <c r="BF45" s="33">
        <v>0</v>
      </c>
      <c r="BG45" s="33">
        <v>0</v>
      </c>
      <c r="BH45" s="33">
        <v>0</v>
      </c>
      <c r="BI45" s="33">
        <v>0</v>
      </c>
      <c r="BJ45" s="33">
        <v>0</v>
      </c>
      <c r="BK45" s="33">
        <v>0</v>
      </c>
      <c r="BM45" s="30">
        <f t="shared" si="0"/>
        <v>-1</v>
      </c>
      <c r="BN45" s="30">
        <f t="shared" si="1"/>
        <v>-1</v>
      </c>
      <c r="BO45" s="30">
        <f t="shared" si="2"/>
        <v>-1</v>
      </c>
      <c r="BP45" s="30">
        <f t="shared" si="3"/>
        <v>-1</v>
      </c>
      <c r="BQ45" s="30">
        <f t="shared" si="4"/>
        <v>-1</v>
      </c>
      <c r="BR45" s="30">
        <f t="shared" si="5"/>
        <v>-1</v>
      </c>
      <c r="BS45" s="30">
        <f t="shared" si="6"/>
        <v>-1</v>
      </c>
    </row>
    <row r="46" spans="1:71" x14ac:dyDescent="0.25">
      <c r="A46" s="3" t="s">
        <v>119</v>
      </c>
      <c r="B46" s="33">
        <v>88661.53724384564</v>
      </c>
      <c r="C46" s="33">
        <v>21672.595117190016</v>
      </c>
      <c r="D46" s="33">
        <v>17168.517595189998</v>
      </c>
      <c r="E46" s="33">
        <v>12743.72239642856</v>
      </c>
      <c r="F46" s="33">
        <v>10874.033585495212</v>
      </c>
      <c r="G46" s="33">
        <v>278.88052552312769</v>
      </c>
      <c r="H46" s="33">
        <v>47300.903049749155</v>
      </c>
      <c r="J46" t="s">
        <v>274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33"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33">
        <v>0</v>
      </c>
      <c r="AH46" s="33">
        <v>0</v>
      </c>
      <c r="AI46" s="33">
        <v>0</v>
      </c>
      <c r="AJ46" s="33">
        <v>0</v>
      </c>
      <c r="AK46" s="33">
        <v>0</v>
      </c>
      <c r="AL46" s="33">
        <v>0</v>
      </c>
      <c r="AM46" s="33">
        <v>0</v>
      </c>
      <c r="AN46" s="33">
        <v>0</v>
      </c>
      <c r="AO46" s="33">
        <v>0</v>
      </c>
      <c r="AP46" s="33">
        <v>0</v>
      </c>
      <c r="AQ46" s="33">
        <v>0</v>
      </c>
      <c r="AR46" s="33">
        <v>0</v>
      </c>
      <c r="AS46" s="33">
        <v>0</v>
      </c>
      <c r="AT46" s="33">
        <v>0</v>
      </c>
      <c r="AU46" s="33">
        <v>0</v>
      </c>
      <c r="AV46" s="33">
        <v>0</v>
      </c>
      <c r="AW46" s="33">
        <v>0</v>
      </c>
      <c r="AX46" s="33">
        <v>0</v>
      </c>
      <c r="AY46" s="33">
        <v>0</v>
      </c>
      <c r="AZ46" s="33">
        <v>0</v>
      </c>
      <c r="BA46" s="33">
        <v>0</v>
      </c>
      <c r="BB46" s="33">
        <v>0</v>
      </c>
      <c r="BC46" s="33">
        <v>0</v>
      </c>
      <c r="BD46" s="33">
        <v>0</v>
      </c>
      <c r="BE46" s="33">
        <v>0</v>
      </c>
      <c r="BF46" s="33">
        <v>0</v>
      </c>
      <c r="BG46" s="33">
        <v>0</v>
      </c>
      <c r="BH46" s="33">
        <v>0</v>
      </c>
      <c r="BI46" s="33">
        <v>0</v>
      </c>
      <c r="BJ46" s="33">
        <v>0</v>
      </c>
      <c r="BK46" s="33">
        <v>0</v>
      </c>
      <c r="BM46" s="30">
        <f t="shared" si="0"/>
        <v>-1</v>
      </c>
      <c r="BN46" s="30">
        <f t="shared" si="1"/>
        <v>-1</v>
      </c>
      <c r="BO46" s="30">
        <f t="shared" si="2"/>
        <v>-1</v>
      </c>
      <c r="BP46" s="30">
        <f t="shared" si="3"/>
        <v>-1</v>
      </c>
      <c r="BQ46" s="30">
        <f t="shared" si="4"/>
        <v>-1</v>
      </c>
      <c r="BR46" s="30">
        <f t="shared" si="5"/>
        <v>-1</v>
      </c>
      <c r="BS46" s="30">
        <f t="shared" si="6"/>
        <v>-1</v>
      </c>
    </row>
    <row r="47" spans="1:71" x14ac:dyDescent="0.25">
      <c r="A47" s="3" t="s">
        <v>120</v>
      </c>
      <c r="B47" s="33">
        <v>59293.610668750989</v>
      </c>
      <c r="C47" s="33">
        <v>27399.521532869971</v>
      </c>
      <c r="D47" s="33">
        <v>22613.164489569979</v>
      </c>
      <c r="E47" s="33">
        <v>17048.118757870074</v>
      </c>
      <c r="F47" s="33">
        <v>8051.3028814007093</v>
      </c>
      <c r="G47" s="33">
        <v>993.057759609718</v>
      </c>
      <c r="H47" s="33">
        <v>34975.215390036414</v>
      </c>
      <c r="J47" t="s">
        <v>275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0</v>
      </c>
      <c r="W47" s="33">
        <v>0</v>
      </c>
      <c r="X47" s="33">
        <v>0</v>
      </c>
      <c r="Y47" s="33">
        <v>0</v>
      </c>
      <c r="Z47" s="33"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33">
        <v>0</v>
      </c>
      <c r="AH47" s="33">
        <v>0</v>
      </c>
      <c r="AI47" s="33">
        <v>0</v>
      </c>
      <c r="AJ47" s="33">
        <v>0</v>
      </c>
      <c r="AK47" s="33">
        <v>0</v>
      </c>
      <c r="AL47" s="33">
        <v>0</v>
      </c>
      <c r="AM47" s="33">
        <v>0</v>
      </c>
      <c r="AN47" s="33">
        <v>0</v>
      </c>
      <c r="AO47" s="33">
        <v>0</v>
      </c>
      <c r="AP47" s="33">
        <v>0</v>
      </c>
      <c r="AQ47" s="33">
        <v>0</v>
      </c>
      <c r="AR47" s="33">
        <v>0</v>
      </c>
      <c r="AS47" s="33">
        <v>0</v>
      </c>
      <c r="AT47" s="33">
        <v>0</v>
      </c>
      <c r="AU47" s="33">
        <v>0</v>
      </c>
      <c r="AV47" s="33">
        <v>0</v>
      </c>
      <c r="AW47" s="33">
        <v>0</v>
      </c>
      <c r="AX47" s="33">
        <v>0</v>
      </c>
      <c r="AY47" s="33">
        <v>0</v>
      </c>
      <c r="AZ47" s="33">
        <v>0</v>
      </c>
      <c r="BA47" s="33">
        <v>0</v>
      </c>
      <c r="BB47" s="33">
        <v>0</v>
      </c>
      <c r="BC47" s="33">
        <v>0</v>
      </c>
      <c r="BD47" s="33">
        <v>0</v>
      </c>
      <c r="BE47" s="33">
        <v>0</v>
      </c>
      <c r="BF47" s="33">
        <v>0</v>
      </c>
      <c r="BG47" s="33">
        <v>0</v>
      </c>
      <c r="BH47" s="33">
        <v>0</v>
      </c>
      <c r="BI47" s="33">
        <v>0</v>
      </c>
      <c r="BJ47" s="33">
        <v>0</v>
      </c>
      <c r="BK47" s="33">
        <v>0</v>
      </c>
      <c r="BM47" s="30">
        <f t="shared" si="0"/>
        <v>-1</v>
      </c>
      <c r="BN47" s="30">
        <f t="shared" si="1"/>
        <v>-1</v>
      </c>
      <c r="BO47" s="30">
        <f t="shared" si="2"/>
        <v>-1</v>
      </c>
      <c r="BP47" s="30">
        <f t="shared" si="3"/>
        <v>-1</v>
      </c>
      <c r="BQ47" s="30">
        <f t="shared" si="4"/>
        <v>-1</v>
      </c>
      <c r="BR47" s="30">
        <f t="shared" si="5"/>
        <v>-1</v>
      </c>
      <c r="BS47" s="30">
        <f t="shared" si="6"/>
        <v>-1</v>
      </c>
    </row>
    <row r="48" spans="1:71" s="15" customFormat="1" x14ac:dyDescent="0.25">
      <c r="A48" s="3"/>
      <c r="B48" s="33"/>
      <c r="C48" s="33"/>
      <c r="D48" s="33"/>
      <c r="E48" s="33"/>
      <c r="F48" s="33"/>
      <c r="G48" s="33"/>
      <c r="H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M48" s="30"/>
      <c r="BN48" s="30" t="e">
        <f t="shared" si="1"/>
        <v>#DIV/0!</v>
      </c>
      <c r="BO48" s="30" t="e">
        <f t="shared" si="2"/>
        <v>#DIV/0!</v>
      </c>
      <c r="BP48" s="30" t="e">
        <f t="shared" si="3"/>
        <v>#DIV/0!</v>
      </c>
      <c r="BQ48" s="30" t="e">
        <f t="shared" si="4"/>
        <v>#DIV/0!</v>
      </c>
      <c r="BR48" s="30" t="e">
        <f t="shared" si="5"/>
        <v>#DIV/0!</v>
      </c>
      <c r="BS48" s="30" t="e">
        <f t="shared" si="6"/>
        <v>#DIV/0!</v>
      </c>
    </row>
    <row r="49" spans="1:71" x14ac:dyDescent="0.25">
      <c r="A49" s="4" t="s">
        <v>55</v>
      </c>
      <c r="B49" s="1">
        <f>SUM(B3:B47)</f>
        <v>7707644.4616824584</v>
      </c>
      <c r="C49" s="1">
        <f t="shared" ref="C49:H49" si="7">SUM(C3:C47)</f>
        <v>1235877.6975043637</v>
      </c>
      <c r="D49" s="1">
        <f t="shared" si="7"/>
        <v>1732013.7655521564</v>
      </c>
      <c r="E49" s="1">
        <f>SUM(E3:E47)</f>
        <v>2302746.7052914482</v>
      </c>
      <c r="F49" s="1">
        <f t="shared" si="7"/>
        <v>844478.00656380877</v>
      </c>
      <c r="G49" s="1">
        <f t="shared" si="7"/>
        <v>157807.50698389657</v>
      </c>
      <c r="H49" s="1">
        <f t="shared" si="7"/>
        <v>4071820.0294226203</v>
      </c>
      <c r="K49" s="1">
        <f t="shared" ref="K49:BK49" si="8">SUM(K3:K47)</f>
        <v>32201.354429345411</v>
      </c>
      <c r="L49" s="1">
        <f t="shared" si="8"/>
        <v>2425.9462081954875</v>
      </c>
      <c r="M49" s="1">
        <f t="shared" si="8"/>
        <v>25937.10568067144</v>
      </c>
      <c r="N49" s="1">
        <f t="shared" si="8"/>
        <v>52058.972085035122</v>
      </c>
      <c r="O49" s="1">
        <f t="shared" si="8"/>
        <v>1608764.4311857866</v>
      </c>
      <c r="P49" s="1">
        <f t="shared" si="8"/>
        <v>3338266.3075855812</v>
      </c>
      <c r="Q49" s="1">
        <f t="shared" si="8"/>
        <v>53765.209828463579</v>
      </c>
      <c r="R49" s="1">
        <f t="shared" si="8"/>
        <v>33818.816541441069</v>
      </c>
      <c r="S49" s="1">
        <f t="shared" si="8"/>
        <v>52269.289048972001</v>
      </c>
      <c r="T49" s="1">
        <f t="shared" si="8"/>
        <v>31488.290471221011</v>
      </c>
      <c r="U49" s="1">
        <f t="shared" si="8"/>
        <v>3102.3978551895752</v>
      </c>
      <c r="V49" s="1">
        <f t="shared" si="8"/>
        <v>4535.9808921325275</v>
      </c>
      <c r="W49" s="1">
        <f t="shared" si="8"/>
        <v>8808.8479032446321</v>
      </c>
      <c r="X49" s="1">
        <f t="shared" si="8"/>
        <v>1358.1524426598769</v>
      </c>
      <c r="Y49" s="1">
        <f t="shared" si="8"/>
        <v>34780.380502503998</v>
      </c>
      <c r="Z49" s="1">
        <f t="shared" si="8"/>
        <v>495987.03086058277</v>
      </c>
      <c r="AA49" s="1">
        <f t="shared" si="8"/>
        <v>149354.31451490649</v>
      </c>
      <c r="AB49" s="1">
        <f t="shared" si="8"/>
        <v>620396.7123033544</v>
      </c>
      <c r="AC49" s="1">
        <f t="shared" si="8"/>
        <v>64404.387128753122</v>
      </c>
      <c r="AD49" s="1">
        <f t="shared" si="8"/>
        <v>689337.0803238363</v>
      </c>
      <c r="AE49" s="1">
        <f t="shared" si="8"/>
        <v>1897.9687493164499</v>
      </c>
      <c r="AF49" s="1">
        <f t="shared" si="8"/>
        <v>45754.184224587494</v>
      </c>
      <c r="AG49" s="1">
        <f t="shared" si="8"/>
        <v>5336.7751604269652</v>
      </c>
      <c r="AH49" s="1">
        <f t="shared" si="8"/>
        <v>913919.59385849757</v>
      </c>
      <c r="AI49" s="1">
        <f t="shared" si="8"/>
        <v>6088.2370514974818</v>
      </c>
      <c r="AJ49" s="1">
        <f t="shared" si="8"/>
        <v>1907.9332405645823</v>
      </c>
      <c r="AK49" s="1">
        <f t="shared" si="8"/>
        <v>41203.574466060141</v>
      </c>
      <c r="AL49" s="1">
        <f t="shared" si="8"/>
        <v>4707.5698120792977</v>
      </c>
      <c r="AM49" s="1">
        <f t="shared" si="8"/>
        <v>475.28274190647346</v>
      </c>
      <c r="AN49" s="1">
        <f t="shared" si="8"/>
        <v>5105.4417304661356</v>
      </c>
      <c r="AO49" s="1">
        <f t="shared" si="8"/>
        <v>881663.06105129106</v>
      </c>
      <c r="AP49" s="1">
        <f t="shared" si="8"/>
        <v>296098.74199136265</v>
      </c>
      <c r="AQ49" s="1">
        <f t="shared" si="8"/>
        <v>585564.31905958941</v>
      </c>
      <c r="AR49" s="1">
        <f t="shared" si="8"/>
        <v>161909.984570117</v>
      </c>
      <c r="AS49" s="1">
        <f t="shared" si="8"/>
        <v>485.50538788667893</v>
      </c>
      <c r="AT49" s="1">
        <f t="shared" si="8"/>
        <v>143.24820470189709</v>
      </c>
      <c r="AU49" s="1">
        <f t="shared" si="8"/>
        <v>69751.78958948837</v>
      </c>
      <c r="AV49" s="1">
        <f t="shared" si="8"/>
        <v>766.09000871328988</v>
      </c>
      <c r="AW49" s="1">
        <f t="shared" si="8"/>
        <v>48129.58673922946</v>
      </c>
      <c r="AX49" s="1">
        <f t="shared" si="8"/>
        <v>378.73619027505401</v>
      </c>
      <c r="AY49" s="1">
        <f t="shared" si="8"/>
        <v>611.93818386181408</v>
      </c>
      <c r="AZ49" s="1">
        <f t="shared" si="8"/>
        <v>85815.325445578492</v>
      </c>
      <c r="BA49" s="1">
        <f t="shared" si="8"/>
        <v>18374.999570966542</v>
      </c>
      <c r="BB49" s="1">
        <f t="shared" si="8"/>
        <v>6557.9193258052064</v>
      </c>
      <c r="BC49" s="1">
        <f t="shared" si="8"/>
        <v>377.43941680414827</v>
      </c>
      <c r="BD49" s="1">
        <f t="shared" si="8"/>
        <v>80464.393157560422</v>
      </c>
      <c r="BE49" s="1">
        <f t="shared" si="8"/>
        <v>736.57867873426699</v>
      </c>
      <c r="BF49" s="1">
        <f t="shared" si="8"/>
        <v>21625.859637769139</v>
      </c>
      <c r="BG49" s="1">
        <f t="shared" si="8"/>
        <v>174841.45985496225</v>
      </c>
      <c r="BH49" s="1">
        <f t="shared" si="8"/>
        <v>134.805581822764</v>
      </c>
      <c r="BI49" s="1">
        <f t="shared" si="8"/>
        <v>370020.27547997999</v>
      </c>
      <c r="BJ49" s="1">
        <f t="shared" si="8"/>
        <v>1509400.0985414728</v>
      </c>
      <c r="BK49" s="1">
        <f t="shared" si="8"/>
        <v>123444.17146349505</v>
      </c>
      <c r="BM49" s="30">
        <f>+(P49-B49)/B49</f>
        <v>-0.56688890825448246</v>
      </c>
      <c r="BN49" s="30">
        <f t="shared" si="1"/>
        <v>-0.59867628337161449</v>
      </c>
      <c r="BO49" s="30">
        <f t="shared" si="2"/>
        <v>-0.60200253945205828</v>
      </c>
      <c r="BP49" s="30">
        <f t="shared" si="3"/>
        <v>-0.61712547062804157</v>
      </c>
      <c r="BQ49" s="30">
        <f t="shared" si="4"/>
        <v>-0.64937068853197011</v>
      </c>
      <c r="BR49" s="30">
        <f t="shared" si="5"/>
        <v>-0.4901104852649919</v>
      </c>
      <c r="BS49" s="30">
        <f t="shared" si="6"/>
        <v>-0.6293057925854586</v>
      </c>
    </row>
    <row r="50" spans="1:71" x14ac:dyDescent="0.25">
      <c r="A50" s="4" t="s">
        <v>74</v>
      </c>
      <c r="B50" s="1">
        <f>SUM(B3:B15)</f>
        <v>4025458.7749481928</v>
      </c>
      <c r="C50" s="1">
        <f t="shared" ref="C50:H50" si="9">SUM(C3:C15)</f>
        <v>556780.14570036344</v>
      </c>
      <c r="D50" s="1">
        <f t="shared" si="9"/>
        <v>780842.62757933151</v>
      </c>
      <c r="E50" s="1">
        <f>SUM(E3:E15)</f>
        <v>1785093.571912972</v>
      </c>
      <c r="F50" s="1">
        <f t="shared" si="9"/>
        <v>466771.42516145931</v>
      </c>
      <c r="G50" s="1">
        <f t="shared" si="9"/>
        <v>104647.42803907777</v>
      </c>
      <c r="H50" s="1">
        <f t="shared" si="9"/>
        <v>1345193.6851400353</v>
      </c>
      <c r="K50" s="1">
        <f t="shared" ref="K50:BK50" si="10">SUM(K3:K15)</f>
        <v>25795.653008280111</v>
      </c>
      <c r="L50" s="1">
        <f t="shared" si="10"/>
        <v>2425.9462081954875</v>
      </c>
      <c r="M50" s="1">
        <f t="shared" si="10"/>
        <v>19973.40589585184</v>
      </c>
      <c r="N50" s="1">
        <f t="shared" si="10"/>
        <v>39102.181062826123</v>
      </c>
      <c r="O50" s="1">
        <f t="shared" si="10"/>
        <v>1601263.7811780507</v>
      </c>
      <c r="P50" s="1">
        <f t="shared" si="10"/>
        <v>2810349.6783233513</v>
      </c>
      <c r="Q50" s="1">
        <f t="shared" si="10"/>
        <v>47567.242914940784</v>
      </c>
      <c r="R50" s="1">
        <f t="shared" si="10"/>
        <v>24902.367086979961</v>
      </c>
      <c r="S50" s="1">
        <f t="shared" si="10"/>
        <v>31779.160814666</v>
      </c>
      <c r="T50" s="1">
        <f t="shared" si="10"/>
        <v>24984.40176816301</v>
      </c>
      <c r="U50" s="1">
        <f t="shared" si="10"/>
        <v>3102.3978551895752</v>
      </c>
      <c r="V50" s="1">
        <f t="shared" si="10"/>
        <v>2981.1490951686278</v>
      </c>
      <c r="W50" s="1">
        <f t="shared" si="10"/>
        <v>6601.8987266015329</v>
      </c>
      <c r="X50" s="1">
        <f t="shared" si="10"/>
        <v>1201.327229127297</v>
      </c>
      <c r="Y50" s="1">
        <f t="shared" si="10"/>
        <v>19749.614025805997</v>
      </c>
      <c r="Z50" s="1">
        <f t="shared" si="10"/>
        <v>386147.4363203228</v>
      </c>
      <c r="AA50" s="1">
        <f t="shared" si="10"/>
        <v>108785.86903171249</v>
      </c>
      <c r="AB50" s="1">
        <f t="shared" si="10"/>
        <v>416689.39339086437</v>
      </c>
      <c r="AC50" s="1">
        <f t="shared" si="10"/>
        <v>43325.243806680119</v>
      </c>
      <c r="AD50" s="1">
        <f t="shared" si="10"/>
        <v>462995.78629256634</v>
      </c>
      <c r="AE50" s="1">
        <f t="shared" si="10"/>
        <v>1214.03524386292</v>
      </c>
      <c r="AF50" s="1">
        <f t="shared" si="10"/>
        <v>36647.484220751503</v>
      </c>
      <c r="AG50" s="1">
        <f t="shared" si="10"/>
        <v>4863.1382354199995</v>
      </c>
      <c r="AH50" s="1">
        <f t="shared" si="10"/>
        <v>537089.94201909762</v>
      </c>
      <c r="AI50" s="1">
        <f t="shared" si="10"/>
        <v>5853.7830801201608</v>
      </c>
      <c r="AJ50" s="1">
        <f t="shared" si="10"/>
        <v>1038.1990391854356</v>
      </c>
      <c r="AK50" s="1">
        <f t="shared" si="10"/>
        <v>28132.424655451148</v>
      </c>
      <c r="AL50" s="1">
        <f t="shared" si="10"/>
        <v>4391.2484446944582</v>
      </c>
      <c r="AM50" s="1">
        <f t="shared" si="10"/>
        <v>468.95801242271</v>
      </c>
      <c r="AN50" s="1">
        <f t="shared" si="10"/>
        <v>4254.1371408679252</v>
      </c>
      <c r="AO50" s="1">
        <f t="shared" si="10"/>
        <v>810746.97392415011</v>
      </c>
      <c r="AP50" s="1">
        <f t="shared" si="10"/>
        <v>248907.39215004869</v>
      </c>
      <c r="AQ50" s="1">
        <f t="shared" si="10"/>
        <v>561839.58177387144</v>
      </c>
      <c r="AR50" s="1">
        <f t="shared" si="10"/>
        <v>144219.211709581</v>
      </c>
      <c r="AS50" s="1">
        <f t="shared" si="10"/>
        <v>472.95383620679996</v>
      </c>
      <c r="AT50" s="1">
        <f t="shared" si="10"/>
        <v>135.01572623001999</v>
      </c>
      <c r="AU50" s="1">
        <f t="shared" si="10"/>
        <v>65876.351794257163</v>
      </c>
      <c r="AV50" s="1">
        <f t="shared" si="10"/>
        <v>570.45921394099992</v>
      </c>
      <c r="AW50" s="1">
        <f t="shared" si="10"/>
        <v>38785.602146143261</v>
      </c>
      <c r="AX50" s="1">
        <f t="shared" si="10"/>
        <v>199.51655957711</v>
      </c>
      <c r="AY50" s="1">
        <f t="shared" si="10"/>
        <v>502.41276821967608</v>
      </c>
      <c r="AZ50" s="1">
        <f t="shared" si="10"/>
        <v>70191.91753275349</v>
      </c>
      <c r="BA50" s="1">
        <f t="shared" si="10"/>
        <v>17080.764429626306</v>
      </c>
      <c r="BB50" s="1">
        <f t="shared" si="10"/>
        <v>5861.4254840960466</v>
      </c>
      <c r="BC50" s="1">
        <f t="shared" si="10"/>
        <v>347.72155987169697</v>
      </c>
      <c r="BD50" s="1">
        <f t="shared" si="10"/>
        <v>61178.885490767403</v>
      </c>
      <c r="BE50" s="1">
        <f t="shared" si="10"/>
        <v>476.92096430134995</v>
      </c>
      <c r="BF50" s="1">
        <f t="shared" si="10"/>
        <v>4089.1492494481386</v>
      </c>
      <c r="BG50" s="1">
        <f t="shared" si="10"/>
        <v>115912.13364582826</v>
      </c>
      <c r="BH50" s="1">
        <f t="shared" si="10"/>
        <v>87.719382090110003</v>
      </c>
      <c r="BI50" s="1">
        <f t="shared" si="10"/>
        <v>194822.58638753</v>
      </c>
      <c r="BJ50" s="1">
        <f t="shared" si="10"/>
        <v>932322.26010221243</v>
      </c>
      <c r="BK50" s="1">
        <f t="shared" si="10"/>
        <v>81385.759129387065</v>
      </c>
      <c r="BM50" s="30">
        <f>+(P50-B50)/B50</f>
        <v>-0.30185605282729044</v>
      </c>
      <c r="BN50" s="30">
        <f t="shared" si="1"/>
        <v>-0.30646335128456298</v>
      </c>
      <c r="BO50" s="30">
        <f t="shared" si="2"/>
        <v>-0.40705621089375371</v>
      </c>
      <c r="BP50" s="30">
        <f t="shared" si="3"/>
        <v>-0.54582382308658262</v>
      </c>
      <c r="BQ50" s="30">
        <f t="shared" si="4"/>
        <v>-0.46674672284416302</v>
      </c>
      <c r="BR50" s="30">
        <f t="shared" si="5"/>
        <v>-0.41538089719776206</v>
      </c>
      <c r="BS50" s="30">
        <f t="shared" si="6"/>
        <v>-0.30692340411547708</v>
      </c>
    </row>
    <row r="51" spans="1:71" x14ac:dyDescent="0.25">
      <c r="A51" s="4" t="s">
        <v>127</v>
      </c>
      <c r="B51" s="1">
        <f>SUM(B16:B47)</f>
        <v>3682185.6867342624</v>
      </c>
      <c r="C51" s="1">
        <f t="shared" ref="C51:H51" si="11">SUM(C16:C47)</f>
        <v>679097.55180399993</v>
      </c>
      <c r="D51" s="1">
        <f t="shared" si="11"/>
        <v>951171.13797282439</v>
      </c>
      <c r="E51" s="1">
        <f>SUM(E16:E47)</f>
        <v>517653.13337847654</v>
      </c>
      <c r="F51" s="1">
        <f t="shared" si="11"/>
        <v>377706.58140234946</v>
      </c>
      <c r="G51" s="1">
        <f t="shared" si="11"/>
        <v>53160.078944818772</v>
      </c>
      <c r="H51" s="1">
        <f t="shared" si="11"/>
        <v>2726626.3442825857</v>
      </c>
      <c r="K51" s="1">
        <f t="shared" ref="K51:BK51" si="12">SUM(K16:K47)</f>
        <v>6405.7014210652997</v>
      </c>
      <c r="L51" s="1">
        <f t="shared" si="12"/>
        <v>0</v>
      </c>
      <c r="M51" s="1">
        <f t="shared" si="12"/>
        <v>5963.6997848196006</v>
      </c>
      <c r="N51" s="1">
        <f t="shared" si="12"/>
        <v>12956.791022208999</v>
      </c>
      <c r="O51" s="1">
        <f t="shared" si="12"/>
        <v>7500.6500077360997</v>
      </c>
      <c r="P51" s="1">
        <f t="shared" si="12"/>
        <v>527916.62926223001</v>
      </c>
      <c r="Q51" s="1">
        <f t="shared" si="12"/>
        <v>6197.9669135227996</v>
      </c>
      <c r="R51" s="1">
        <f t="shared" si="12"/>
        <v>8916.4494544611007</v>
      </c>
      <c r="S51" s="1">
        <f t="shared" si="12"/>
        <v>20490.128234305997</v>
      </c>
      <c r="T51" s="1">
        <f t="shared" si="12"/>
        <v>6503.888703057999</v>
      </c>
      <c r="U51" s="1">
        <f t="shared" si="12"/>
        <v>0</v>
      </c>
      <c r="V51" s="1">
        <f t="shared" si="12"/>
        <v>1554.8317969638999</v>
      </c>
      <c r="W51" s="1">
        <f t="shared" si="12"/>
        <v>2206.9491766431001</v>
      </c>
      <c r="X51" s="1">
        <f t="shared" si="12"/>
        <v>156.82521353257999</v>
      </c>
      <c r="Y51" s="1">
        <f t="shared" si="12"/>
        <v>15030.766476698001</v>
      </c>
      <c r="Z51" s="1">
        <f t="shared" si="12"/>
        <v>109839.59454025999</v>
      </c>
      <c r="AA51" s="1">
        <f t="shared" si="12"/>
        <v>40568.445483194002</v>
      </c>
      <c r="AB51" s="1">
        <f t="shared" si="12"/>
        <v>203707.31891248998</v>
      </c>
      <c r="AC51" s="1">
        <f t="shared" si="12"/>
        <v>21079.143322073</v>
      </c>
      <c r="AD51" s="1">
        <f t="shared" si="12"/>
        <v>226341.29403126999</v>
      </c>
      <c r="AE51" s="1">
        <f t="shared" si="12"/>
        <v>683.93350545353007</v>
      </c>
      <c r="AF51" s="1">
        <f t="shared" si="12"/>
        <v>9106.7000038360002</v>
      </c>
      <c r="AG51" s="1">
        <f t="shared" si="12"/>
        <v>473.63692500696504</v>
      </c>
      <c r="AH51" s="1">
        <f t="shared" si="12"/>
        <v>376829.65183940006</v>
      </c>
      <c r="AI51" s="1">
        <f t="shared" si="12"/>
        <v>234.45397137731999</v>
      </c>
      <c r="AJ51" s="1">
        <f t="shared" si="12"/>
        <v>869.73420137914695</v>
      </c>
      <c r="AK51" s="1">
        <f t="shared" si="12"/>
        <v>13071.149810609002</v>
      </c>
      <c r="AL51" s="1">
        <f t="shared" si="12"/>
        <v>316.32136738483905</v>
      </c>
      <c r="AM51" s="1">
        <f t="shared" si="12"/>
        <v>6.3247294837633996</v>
      </c>
      <c r="AN51" s="1">
        <f t="shared" si="12"/>
        <v>851.30458959820999</v>
      </c>
      <c r="AO51" s="1">
        <f t="shared" si="12"/>
        <v>70916.087127141</v>
      </c>
      <c r="AP51" s="1">
        <f t="shared" si="12"/>
        <v>47191.349841314004</v>
      </c>
      <c r="AQ51" s="1">
        <f t="shared" si="12"/>
        <v>23724.737285718002</v>
      </c>
      <c r="AR51" s="1">
        <f t="shared" si="12"/>
        <v>17690.772860536003</v>
      </c>
      <c r="AS51" s="1">
        <f t="shared" si="12"/>
        <v>12.551551679879001</v>
      </c>
      <c r="AT51" s="1">
        <f t="shared" si="12"/>
        <v>8.2324784718771014</v>
      </c>
      <c r="AU51" s="1">
        <f t="shared" si="12"/>
        <v>3875.4377952312002</v>
      </c>
      <c r="AV51" s="1">
        <f t="shared" si="12"/>
        <v>195.63079477229002</v>
      </c>
      <c r="AW51" s="1">
        <f t="shared" si="12"/>
        <v>9343.9845930862011</v>
      </c>
      <c r="AX51" s="1">
        <f t="shared" si="12"/>
        <v>179.21963069794398</v>
      </c>
      <c r="AY51" s="1">
        <f t="shared" si="12"/>
        <v>109.52541564213799</v>
      </c>
      <c r="AZ51" s="1">
        <f t="shared" si="12"/>
        <v>15623.407912825001</v>
      </c>
      <c r="BA51" s="1">
        <f t="shared" si="12"/>
        <v>1294.2351413402398</v>
      </c>
      <c r="BB51" s="1">
        <f t="shared" si="12"/>
        <v>696.49384170916005</v>
      </c>
      <c r="BC51" s="1">
        <f t="shared" si="12"/>
        <v>29.717856932451305</v>
      </c>
      <c r="BD51" s="1">
        <f t="shared" si="12"/>
        <v>19285.507666792997</v>
      </c>
      <c r="BE51" s="1">
        <f t="shared" si="12"/>
        <v>259.65771443291703</v>
      </c>
      <c r="BF51" s="1">
        <f t="shared" si="12"/>
        <v>17536.710388321</v>
      </c>
      <c r="BG51" s="1">
        <f t="shared" si="12"/>
        <v>58929.326209134</v>
      </c>
      <c r="BH51" s="1">
        <f t="shared" si="12"/>
        <v>47.086199732654002</v>
      </c>
      <c r="BI51" s="1">
        <f t="shared" si="12"/>
        <v>175197.68909245002</v>
      </c>
      <c r="BJ51" s="1">
        <f t="shared" si="12"/>
        <v>577077.83843925991</v>
      </c>
      <c r="BK51" s="1">
        <f t="shared" si="12"/>
        <v>42058.412334107998</v>
      </c>
      <c r="BM51" s="30">
        <f>+(P51-B51)/B51</f>
        <v>-0.85662954718330886</v>
      </c>
      <c r="BN51" s="30">
        <f t="shared" si="1"/>
        <v>-0.83825652993671551</v>
      </c>
      <c r="BO51" s="30">
        <f t="shared" si="2"/>
        <v>-0.7620393586440628</v>
      </c>
      <c r="BP51" s="30">
        <f t="shared" si="3"/>
        <v>-0.8630046211363479</v>
      </c>
      <c r="BQ51" s="30">
        <f t="shared" si="4"/>
        <v>-0.8750581743476592</v>
      </c>
      <c r="BR51" s="30">
        <f t="shared" si="5"/>
        <v>-0.63721822748209722</v>
      </c>
      <c r="BS51" s="30">
        <f t="shared" si="6"/>
        <v>-0.78835463111792914</v>
      </c>
    </row>
    <row r="52" spans="1:71" x14ac:dyDescent="0.25">
      <c r="A52" s="7"/>
    </row>
    <row r="53" spans="1:71" x14ac:dyDescent="0.25">
      <c r="A53" s="7"/>
    </row>
    <row r="54" spans="1:71" x14ac:dyDescent="0.25">
      <c r="A54" s="7"/>
    </row>
    <row r="55" spans="1:71" x14ac:dyDescent="0.25">
      <c r="A55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opLeftCell="A5" workbookViewId="0">
      <selection activeCell="A23" sqref="A23:XFD23"/>
    </sheetView>
  </sheetViews>
  <sheetFormatPr defaultRowHeight="15" x14ac:dyDescent="0.25"/>
  <cols>
    <col min="1" max="1" width="12.5703125" customWidth="1"/>
    <col min="2" max="2" width="12.5703125" style="35" customWidth="1"/>
    <col min="3" max="3" width="9.28515625" bestFit="1" customWidth="1"/>
    <col min="4" max="4" width="10.5703125" customWidth="1"/>
    <col min="5" max="6" width="10.140625" bestFit="1" customWidth="1"/>
    <col min="7" max="7" width="9.28515625" bestFit="1" customWidth="1"/>
    <col min="8" max="8" width="10.42578125" customWidth="1"/>
    <col min="9" max="9" width="10.140625" bestFit="1" customWidth="1"/>
    <col min="12" max="12" width="15.42578125" customWidth="1"/>
    <col min="13" max="13" width="10.28515625" bestFit="1" customWidth="1"/>
    <col min="14" max="14" width="9.28515625" bestFit="1" customWidth="1"/>
    <col min="15" max="16" width="10.28515625" bestFit="1" customWidth="1"/>
    <col min="17" max="18" width="9.28515625" bestFit="1" customWidth="1"/>
    <col min="19" max="19" width="10.140625" bestFit="1" customWidth="1"/>
  </cols>
  <sheetData>
    <row r="1" spans="1:19" s="34" customFormat="1" x14ac:dyDescent="0.25">
      <c r="B1" s="35"/>
    </row>
    <row r="2" spans="1:19" s="34" customFormat="1" x14ac:dyDescent="0.25">
      <c r="A2" s="35" t="s">
        <v>462</v>
      </c>
      <c r="B2" s="35"/>
    </row>
    <row r="3" spans="1:19" x14ac:dyDescent="0.25">
      <c r="A3" s="2" t="s">
        <v>342</v>
      </c>
      <c r="B3" s="2"/>
      <c r="L3" s="2" t="s">
        <v>337</v>
      </c>
    </row>
    <row r="4" spans="1:19" x14ac:dyDescent="0.25">
      <c r="A4" s="2" t="s">
        <v>278</v>
      </c>
      <c r="B4" s="2" t="s">
        <v>59</v>
      </c>
      <c r="C4" s="2" t="s">
        <v>57</v>
      </c>
      <c r="D4" s="2" t="s">
        <v>60</v>
      </c>
      <c r="E4" s="2" t="s">
        <v>54</v>
      </c>
      <c r="F4" s="2" t="s">
        <v>53</v>
      </c>
      <c r="G4" s="2" t="s">
        <v>61</v>
      </c>
      <c r="H4" s="2" t="s">
        <v>62</v>
      </c>
      <c r="L4" s="2" t="s">
        <v>278</v>
      </c>
      <c r="M4" s="2" t="s">
        <v>59</v>
      </c>
      <c r="N4" s="2" t="s">
        <v>57</v>
      </c>
      <c r="O4" s="2" t="s">
        <v>60</v>
      </c>
      <c r="P4" s="2" t="s">
        <v>54</v>
      </c>
      <c r="Q4" s="2" t="s">
        <v>53</v>
      </c>
      <c r="R4" s="2" t="s">
        <v>61</v>
      </c>
      <c r="S4" s="2" t="s">
        <v>62</v>
      </c>
    </row>
    <row r="5" spans="1:19" x14ac:dyDescent="0.25">
      <c r="A5" s="2" t="s">
        <v>279</v>
      </c>
      <c r="B5" s="2"/>
      <c r="C5" s="33"/>
      <c r="D5" s="33"/>
      <c r="E5" s="33">
        <f>+afdust!AY62</f>
        <v>6804937.1377132367</v>
      </c>
      <c r="F5" s="33">
        <f>+afdust!AZ62</f>
        <v>932731.72407882882</v>
      </c>
      <c r="G5" s="33"/>
      <c r="H5" s="33"/>
      <c r="I5" s="33"/>
      <c r="L5" s="2" t="s">
        <v>279</v>
      </c>
      <c r="P5" s="33">
        <f>+afdust!AY63</f>
        <v>5045118.8580114273</v>
      </c>
      <c r="Q5" s="33">
        <f>+afdust!AZ63</f>
        <v>714982.69410628837</v>
      </c>
    </row>
    <row r="6" spans="1:19" x14ac:dyDescent="0.25">
      <c r="A6" s="2" t="s">
        <v>277</v>
      </c>
      <c r="B6" s="2"/>
      <c r="C6" s="33">
        <f>+ag!B62</f>
        <v>3596908.2279349836</v>
      </c>
      <c r="D6" s="33"/>
      <c r="E6" s="33"/>
      <c r="F6" s="33"/>
      <c r="G6" s="33"/>
      <c r="H6" s="33"/>
      <c r="I6" s="33"/>
      <c r="L6" s="2" t="s">
        <v>277</v>
      </c>
      <c r="N6" s="33">
        <f>+ag!B63</f>
        <v>2989381.084475473</v>
      </c>
    </row>
    <row r="7" spans="1:19" x14ac:dyDescent="0.25">
      <c r="A7" s="2" t="s">
        <v>280</v>
      </c>
      <c r="B7" s="33">
        <f>+'c1c2rail'!B62</f>
        <v>189355.40812200008</v>
      </c>
      <c r="C7" s="33">
        <f>+'c1c2rail'!C62</f>
        <v>489.43640201800019</v>
      </c>
      <c r="D7" s="33">
        <f>+'c1c2rail'!D62</f>
        <v>869088.54135999992</v>
      </c>
      <c r="E7" s="33">
        <f>+'c1c2rail'!E62</f>
        <v>24345.644760930005</v>
      </c>
      <c r="F7" s="33">
        <f>+'c1c2rail'!F62</f>
        <v>22508.010188599997</v>
      </c>
      <c r="G7" s="33">
        <f>+'c1c2rail'!G62</f>
        <v>2628.1993465599985</v>
      </c>
      <c r="H7" s="33">
        <f>+'c1c2rail'!H62</f>
        <v>33333.780750900005</v>
      </c>
      <c r="L7" s="2" t="s">
        <v>280</v>
      </c>
      <c r="M7" s="33">
        <f>+'c1c2rail'!B63</f>
        <v>139815.54237100002</v>
      </c>
      <c r="N7" s="33">
        <f>+'c1c2rail'!C63</f>
        <v>397.10609268000013</v>
      </c>
      <c r="O7" s="33">
        <f>+'c1c2rail'!D63</f>
        <v>663916.32804000005</v>
      </c>
      <c r="P7" s="33">
        <f>+'c1c2rail'!E63</f>
        <v>18637.350929030006</v>
      </c>
      <c r="Q7" s="33">
        <f>+'c1c2rail'!F63</f>
        <v>17266.895612800003</v>
      </c>
      <c r="R7" s="33">
        <f>+'c1c2rail'!G63</f>
        <v>1391.5477447600003</v>
      </c>
      <c r="S7" s="33">
        <f>+'c1c2rail'!H63</f>
        <v>23198.052721000007</v>
      </c>
    </row>
    <row r="8" spans="1:19" x14ac:dyDescent="0.25">
      <c r="A8" s="2" t="s">
        <v>282</v>
      </c>
      <c r="B8" s="33">
        <f>+nonpt!B62</f>
        <v>3058148.4172505131</v>
      </c>
      <c r="C8" s="33">
        <f>+nonpt!C62</f>
        <v>142383.68351506264</v>
      </c>
      <c r="D8" s="33">
        <f>+nonpt!D62</f>
        <v>847975.2684116629</v>
      </c>
      <c r="E8" s="33">
        <f>+nonpt!E62</f>
        <v>720105.94072586088</v>
      </c>
      <c r="F8" s="33">
        <f>+nonpt!F62</f>
        <v>536477.15085654694</v>
      </c>
      <c r="G8" s="33">
        <f>+nonpt!G62</f>
        <v>304513.69750837376</v>
      </c>
      <c r="H8" s="33">
        <f>+nonpt!H62</f>
        <v>3634506.4619951607</v>
      </c>
      <c r="L8" s="2" t="s">
        <v>282</v>
      </c>
      <c r="M8" s="33">
        <f>+nonpt!B63</f>
        <v>2694390.5687196581</v>
      </c>
      <c r="N8" s="33">
        <f>+nonpt!C63</f>
        <v>66725.852671829532</v>
      </c>
      <c r="O8" s="33">
        <f>+nonpt!D63</f>
        <v>720593.91707326937</v>
      </c>
      <c r="P8" s="33">
        <f>+nonpt!E63</f>
        <v>621774.97708904149</v>
      </c>
      <c r="Q8" s="33">
        <f>+nonpt!F63</f>
        <v>460172.39361234492</v>
      </c>
      <c r="R8" s="33">
        <f>+nonpt!G63</f>
        <v>281405.42561697937</v>
      </c>
      <c r="S8" s="33">
        <f>+nonpt!H63</f>
        <v>2996415.2176595419</v>
      </c>
    </row>
    <row r="9" spans="1:19" s="35" customFormat="1" x14ac:dyDescent="0.25">
      <c r="A9" s="2" t="s">
        <v>328</v>
      </c>
      <c r="B9" s="33">
        <f>+np_oilgas!B62</f>
        <v>782408.12350799982</v>
      </c>
      <c r="C9" s="33">
        <f>+np_oilgas!C62</f>
        <v>0</v>
      </c>
      <c r="D9" s="33">
        <f>+np_oilgas!D62</f>
        <v>795491.11609999998</v>
      </c>
      <c r="E9" s="33">
        <f>+np_oilgas!E62</f>
        <v>27247.841839286299</v>
      </c>
      <c r="F9" s="33">
        <f>+np_oilgas!F62</f>
        <v>21565.03668112</v>
      </c>
      <c r="G9" s="33">
        <f>+np_oilgas!G62</f>
        <v>25487.802571647997</v>
      </c>
      <c r="H9" s="33">
        <f>+np_oilgas!H62</f>
        <v>2555021.2342420998</v>
      </c>
      <c r="L9" s="2" t="s">
        <v>328</v>
      </c>
      <c r="M9" s="33">
        <f>+np_oilgas!B63</f>
        <v>671908.85315899993</v>
      </c>
      <c r="N9" s="33">
        <f>+np_oilgas!C63</f>
        <v>0</v>
      </c>
      <c r="O9" s="33">
        <f>+np_oilgas!D63</f>
        <v>671021.99143699999</v>
      </c>
      <c r="P9" s="33">
        <f>+np_oilgas!E63</f>
        <v>18427.149654403303</v>
      </c>
      <c r="Q9" s="33">
        <f>+np_oilgas!F63</f>
        <v>18269.659725289999</v>
      </c>
      <c r="R9" s="33">
        <f>+np_oilgas!G63</f>
        <v>22638.499047763995</v>
      </c>
      <c r="S9" s="33">
        <f>+np_oilgas!H63</f>
        <v>1987310.1312411001</v>
      </c>
    </row>
    <row r="10" spans="1:19" x14ac:dyDescent="0.25">
      <c r="A10" s="2" t="s">
        <v>283</v>
      </c>
      <c r="B10" s="33">
        <f>+nonroad!B62</f>
        <v>12377375.17093255</v>
      </c>
      <c r="C10" s="33">
        <f>+nonroad!C62</f>
        <v>2900.0423163588362</v>
      </c>
      <c r="D10" s="33">
        <f>+nonroad!D62</f>
        <v>1071612.2649756493</v>
      </c>
      <c r="E10" s="33">
        <f>+nonroad!E62</f>
        <v>107004.67180571427</v>
      </c>
      <c r="F10" s="33">
        <f>+nonroad!F62</f>
        <v>100949.12098671355</v>
      </c>
      <c r="G10" s="33">
        <f>+nonroad!G62</f>
        <v>1867.657495266348</v>
      </c>
      <c r="H10" s="33">
        <f>+nonroad!H62</f>
        <v>1360553.514171608</v>
      </c>
      <c r="L10" s="2" t="s">
        <v>283</v>
      </c>
      <c r="M10" s="33">
        <f>+nonroad!B63</f>
        <v>10234906.70890275</v>
      </c>
      <c r="N10" s="33">
        <f>+nonroad!C63</f>
        <v>2557.7217654213005</v>
      </c>
      <c r="O10" s="33">
        <f>+nonroad!D63</f>
        <v>867418.58510496758</v>
      </c>
      <c r="P10" s="33">
        <f>+nonroad!E63</f>
        <v>87188.488882193546</v>
      </c>
      <c r="Q10" s="33">
        <f>+nonroad!F63</f>
        <v>82725.65441863508</v>
      </c>
      <c r="R10" s="33">
        <f>+nonroad!G63</f>
        <v>1516.7253060530452</v>
      </c>
      <c r="S10" s="33">
        <f>+nonroad!H63</f>
        <v>1115837.5770019565</v>
      </c>
    </row>
    <row r="11" spans="1:19" x14ac:dyDescent="0.25">
      <c r="A11" s="2" t="s">
        <v>284</v>
      </c>
      <c r="B11" s="33">
        <f>+'onroad RPD'!L62+'onroad RPV'!AE62</f>
        <v>16063457.24255107</v>
      </c>
      <c r="C11" s="33">
        <f>+'onroad RPD'!BB62+'onroad RPV'!CP62</f>
        <v>87336.28959779501</v>
      </c>
      <c r="D11" s="33">
        <f>+'onroad RPD'!BD62+'onroad RPD'!BE62+'onroad RPV'!CR62+'onroad RPV'!CS62+'onroad RPD'!AW62+'onroad RPV'!CK62</f>
        <v>2684537.3526080712</v>
      </c>
      <c r="E11" s="33">
        <f>+'onroad RPD'!BL62+'onroad RPD'!BP62+'onroad RPD'!BQ62+'onroad RPD'!BX62+'onroad RPD'!BY62+'onroad RPD'!CA62+'onroad RPV'!CZ62+'onroad RPV'!DC62+'onroad RPV'!DD62+'onroad RPV'!DK62+'onroad RPV'!DL62+'onroad RPV'!DN62</f>
        <v>208303.72557664049</v>
      </c>
      <c r="F11" s="33">
        <f>+E11-'onroad RPD'!BP62-'onroad RPV'!DC62</f>
        <v>124876.25080563211</v>
      </c>
      <c r="G11" s="33">
        <f>+'onroad RPD'!CC62+'onroad RPV'!DP62</f>
        <v>12597.314190874115</v>
      </c>
      <c r="H11" s="33">
        <f>+'onroad RPD'!CK62+'onroad RPP'!AA62+'onroad RPV'!DV62</f>
        <v>1341243.0274154821</v>
      </c>
      <c r="L11" s="2" t="s">
        <v>284</v>
      </c>
      <c r="M11" s="33">
        <f>+'onroad RPD'!L63+'onroad RPV'!AE63</f>
        <v>13077729.336793501</v>
      </c>
      <c r="N11" s="33">
        <f>+'onroad RPD'!BB63+'onroad RPV'!CP63</f>
        <v>64249.008307201999</v>
      </c>
      <c r="O11" s="33">
        <f>+'onroad RPD'!BD63+'onroad RPD'!BE63+'onroad RPV'!CR63+'onroad RPV'!CS63</f>
        <v>2063941.1251009707</v>
      </c>
      <c r="P11" s="33">
        <f>+'onroad RPD'!CM63+'onroad RPV'!DX63</f>
        <v>158640.14143655146</v>
      </c>
      <c r="Q11" s="33">
        <f>+'onroad RPD'!CN63+'onroad RPV'!DY63</f>
        <v>97505.390420566982</v>
      </c>
      <c r="R11" s="33">
        <f>+'onroad RPD'!CC63+'onroad RPV'!DP63</f>
        <v>9072.1972534203105</v>
      </c>
      <c r="S11" s="33">
        <f>+'onroad RPD'!CK63+'onroad RPP'!AA63+'onroad RPV'!DV63</f>
        <v>1041696.1956164349</v>
      </c>
    </row>
    <row r="12" spans="1:19" x14ac:dyDescent="0.25">
      <c r="A12" s="2" t="s">
        <v>285</v>
      </c>
      <c r="B12" s="33"/>
      <c r="C12" s="33"/>
      <c r="D12" s="33"/>
      <c r="E12" s="33"/>
      <c r="F12" s="33"/>
      <c r="G12" s="33"/>
      <c r="H12" s="33">
        <f>+'onroad_rfl RPD'!AA62+'onroad_rfl RPV'!AA62</f>
        <v>78655.459603816736</v>
      </c>
      <c r="L12" s="2" t="s">
        <v>285</v>
      </c>
      <c r="S12" s="33">
        <f>+'onroad_rfl RPD'!AA63+'onroad_rfl RPV'!AA63</f>
        <v>66502.862131367583</v>
      </c>
    </row>
    <row r="13" spans="1:19" x14ac:dyDescent="0.25">
      <c r="A13" s="2" t="s">
        <v>281</v>
      </c>
      <c r="B13" s="33">
        <f>+'c3marine'!B62</f>
        <v>17518.135439820002</v>
      </c>
      <c r="C13" s="33"/>
      <c r="D13" s="33">
        <f>+'c3marine'!C62</f>
        <v>136147.28975510001</v>
      </c>
      <c r="E13" s="33">
        <f>+'c3marine'!D62</f>
        <v>2337.9144215622</v>
      </c>
      <c r="F13" s="33">
        <f>+'c3marine'!E62</f>
        <v>2129.4434830999999</v>
      </c>
      <c r="G13" s="33">
        <f>+'c3marine'!F62</f>
        <v>5353.7722676919993</v>
      </c>
      <c r="H13" s="33">
        <f>+'c3marine'!G62</f>
        <v>6677.6498645290003</v>
      </c>
      <c r="L13" s="2" t="s">
        <v>281</v>
      </c>
      <c r="M13" s="33">
        <f>+'c3marine'!B63</f>
        <v>12318.716720600001</v>
      </c>
      <c r="O13" s="33">
        <f>+'c3marine'!C63</f>
        <v>96997.634770999997</v>
      </c>
      <c r="P13" s="33">
        <f>+'c3marine'!D63</f>
        <v>1729.4628342639999</v>
      </c>
      <c r="Q13" s="33">
        <f>+'c3marine'!E63</f>
        <v>1578.0246309600002</v>
      </c>
      <c r="R13" s="33">
        <f>+'c3marine'!F63</f>
        <v>4059.3883874699995</v>
      </c>
      <c r="S13" s="33">
        <f>+'c3marine'!G63</f>
        <v>4677.7099469999994</v>
      </c>
    </row>
    <row r="14" spans="1:19" x14ac:dyDescent="0.25">
      <c r="A14" s="2" t="s">
        <v>286</v>
      </c>
      <c r="B14" s="33">
        <f>+ptfire!B62</f>
        <v>22580113.283788234</v>
      </c>
      <c r="C14" s="33">
        <f>+ptfire!C62</f>
        <v>362909.68226247776</v>
      </c>
      <c r="D14" s="33">
        <f>+ptfire!D62</f>
        <v>347103.2711270033</v>
      </c>
      <c r="E14" s="33">
        <f>+ptfire!E62</f>
        <v>2362132.2484367099</v>
      </c>
      <c r="F14" s="33">
        <f>+ptfire!F62</f>
        <v>2005141.8931388177</v>
      </c>
      <c r="G14" s="33">
        <f>+ptfire!G62</f>
        <v>177106.86857650118</v>
      </c>
      <c r="H14" s="33">
        <f>+ptfire!H62</f>
        <v>5174593.4841940701</v>
      </c>
      <c r="L14" s="2" t="s">
        <v>286</v>
      </c>
      <c r="M14" s="33">
        <f>+ptfire!B63</f>
        <v>14176547.148651229</v>
      </c>
      <c r="N14" s="33">
        <f>+ptfire!C63</f>
        <v>225249.46038697768</v>
      </c>
      <c r="O14" s="33">
        <f>+ptfire!D63</f>
        <v>246026.7737500034</v>
      </c>
      <c r="P14" s="33">
        <f>+ptfire!E63</f>
        <v>1519381.5451783102</v>
      </c>
      <c r="Q14" s="33">
        <f>+ptfire!F63</f>
        <v>1290946.3881419178</v>
      </c>
      <c r="R14" s="33">
        <f>+ptfire!G63</f>
        <v>118109.44703911121</v>
      </c>
      <c r="S14" s="33">
        <f>+ptfire!H63</f>
        <v>3195726.6311200703</v>
      </c>
    </row>
    <row r="15" spans="1:19" x14ac:dyDescent="0.25">
      <c r="A15" s="2" t="s">
        <v>326</v>
      </c>
      <c r="B15" s="33">
        <f>+ptegu!B62</f>
        <v>748085.33443456935</v>
      </c>
      <c r="C15" s="33">
        <f>+ptegu!C62</f>
        <v>39366.365392069951</v>
      </c>
      <c r="D15" s="33">
        <f>+ptegu!D62</f>
        <v>1434375.687745895</v>
      </c>
      <c r="E15" s="33">
        <f>+ptegu!E62</f>
        <v>249897.17905330958</v>
      </c>
      <c r="F15" s="33">
        <f>+ptegu!F62</f>
        <v>194123.31603903943</v>
      </c>
      <c r="G15" s="33">
        <f>+ptegu!G62</f>
        <v>1424573.5578236978</v>
      </c>
      <c r="H15" s="33">
        <f>+ptegu!H62</f>
        <v>38701.068053579897</v>
      </c>
      <c r="L15" s="2" t="s">
        <v>326</v>
      </c>
      <c r="M15" s="33">
        <f>+ptegu!B63</f>
        <v>631281.74865860923</v>
      </c>
      <c r="N15" s="33">
        <f>+ptegu!C63</f>
        <v>32522.539991369969</v>
      </c>
      <c r="O15" s="33">
        <f>+ptegu!D63</f>
        <v>1234961.224785947</v>
      </c>
      <c r="P15" s="33">
        <f>+ptegu!E63</f>
        <v>225196.47315794963</v>
      </c>
      <c r="Q15" s="33">
        <f>+ptegu!F63</f>
        <v>174289.15087687949</v>
      </c>
      <c r="R15" s="33">
        <f>+ptegu!G63</f>
        <v>1330599.720837998</v>
      </c>
      <c r="S15" s="33">
        <f>+ptegu!H63</f>
        <v>33731.046267129917</v>
      </c>
    </row>
    <row r="16" spans="1:19" s="35" customFormat="1" x14ac:dyDescent="0.25">
      <c r="A16" s="2" t="s">
        <v>327</v>
      </c>
      <c r="B16" s="33">
        <f>+ptegu_pk!B62</f>
        <v>11252.668927569986</v>
      </c>
      <c r="C16" s="33">
        <f>+ptegu_pk!C62</f>
        <v>439.3754143099996</v>
      </c>
      <c r="D16" s="33">
        <f>+ptegu_pk!D62</f>
        <v>9959.1867414099925</v>
      </c>
      <c r="E16" s="33">
        <f>+ptegu_pk!E62</f>
        <v>247.70696831999967</v>
      </c>
      <c r="F16" s="33">
        <f>+ptegu_pk!F62</f>
        <v>215.36853144999978</v>
      </c>
      <c r="G16" s="33">
        <f>+ptegu_pk!G62</f>
        <v>3432.3363639999902</v>
      </c>
      <c r="H16" s="33">
        <f>+ptegu_pk!H62</f>
        <v>315.36131365999972</v>
      </c>
      <c r="L16" s="2" t="s">
        <v>327</v>
      </c>
      <c r="M16" s="33">
        <f>+ptegu_pk!B63</f>
        <v>10591.962935219986</v>
      </c>
      <c r="N16" s="33">
        <f>+ptegu_pk!C63</f>
        <v>411.74950077999972</v>
      </c>
      <c r="O16" s="33">
        <f>+ptegu_pk!D63</f>
        <v>9590.7505256099921</v>
      </c>
      <c r="P16" s="33">
        <f>+ptegu_pk!E63</f>
        <v>243.26033968999968</v>
      </c>
      <c r="Q16" s="33">
        <f>+ptegu_pk!F63</f>
        <v>211.67149385999977</v>
      </c>
      <c r="R16" s="33">
        <f>+ptegu_pk!G63</f>
        <v>3432.2853639999903</v>
      </c>
      <c r="S16" s="33">
        <f>+ptegu_pk!H63</f>
        <v>271.97269367999974</v>
      </c>
    </row>
    <row r="17" spans="1:19" x14ac:dyDescent="0.25">
      <c r="A17" s="2" t="s">
        <v>287</v>
      </c>
      <c r="B17" s="33">
        <f>+ptnonipm!B62</f>
        <v>2417843.6117700012</v>
      </c>
      <c r="C17" s="33">
        <f>+ptnonipm!C62</f>
        <v>75815.829171630001</v>
      </c>
      <c r="D17" s="33">
        <f>+ptnonipm!D62</f>
        <v>1764776.6403800005</v>
      </c>
      <c r="E17" s="33">
        <f>+ptnonipm!E62</f>
        <v>463765.14659851004</v>
      </c>
      <c r="F17" s="33">
        <f>+ptnonipm!F62</f>
        <v>315535.32096700004</v>
      </c>
      <c r="G17" s="33">
        <f>+ptnonipm!G62</f>
        <v>720648.81771500001</v>
      </c>
      <c r="H17" s="33">
        <f>+ptnonipm!H62</f>
        <v>869494.90046500007</v>
      </c>
      <c r="L17" s="2" t="s">
        <v>287</v>
      </c>
      <c r="M17" s="33">
        <f>+ptnonipm!B63</f>
        <v>2028737.9426000006</v>
      </c>
      <c r="N17" s="33">
        <f>+ptnonipm!C63</f>
        <v>62593.988003300001</v>
      </c>
      <c r="O17" s="33">
        <f>+ptnonipm!D63</f>
        <v>1452572.0716200003</v>
      </c>
      <c r="P17" s="33">
        <f>+ptnonipm!E63</f>
        <v>353770.90270000004</v>
      </c>
      <c r="Q17" s="33">
        <f>+ptnonipm!F63</f>
        <v>259656.24265</v>
      </c>
      <c r="R17" s="33">
        <f>+ptnonipm!G63</f>
        <v>633173.49858999974</v>
      </c>
      <c r="S17" s="33">
        <f>+ptnonipm!H63</f>
        <v>746513.17815000017</v>
      </c>
    </row>
    <row r="18" spans="1:19" s="35" customFormat="1" x14ac:dyDescent="0.25">
      <c r="A18" s="2" t="s">
        <v>320</v>
      </c>
      <c r="B18" s="33">
        <f>+pt_oilgas!B62</f>
        <v>23682.567623478189</v>
      </c>
      <c r="C18" s="33">
        <f>+pt_oilgas!C62</f>
        <v>158.72772895025116</v>
      </c>
      <c r="D18" s="33">
        <f>+pt_oilgas!D62</f>
        <v>20449.551854273694</v>
      </c>
      <c r="E18" s="33">
        <f>+pt_oilgas!E62</f>
        <v>2001.5576004360216</v>
      </c>
      <c r="F18" s="33">
        <f>+pt_oilgas!F62</f>
        <v>1972.9522058923744</v>
      </c>
      <c r="G18" s="33">
        <f>+pt_oilgas!G62</f>
        <v>63867.749985047485</v>
      </c>
      <c r="H18" s="33">
        <f>+pt_oilgas!H62</f>
        <v>104267.85725913374</v>
      </c>
      <c r="L18" s="2" t="s">
        <v>320</v>
      </c>
      <c r="M18" s="33">
        <f>+pt_oilgas!B63</f>
        <v>14546.447996028028</v>
      </c>
      <c r="N18" s="33">
        <f>+pt_oilgas!C63</f>
        <v>139.77112053455997</v>
      </c>
      <c r="O18" s="33">
        <f>+pt_oilgas!D63</f>
        <v>13581.780900648024</v>
      </c>
      <c r="P18" s="33">
        <f>+pt_oilgas!E63</f>
        <v>951.23828759880814</v>
      </c>
      <c r="Q18" s="33">
        <f>+pt_oilgas!F63</f>
        <v>926.91300121961649</v>
      </c>
      <c r="R18" s="33">
        <f>+pt_oilgas!G63</f>
        <v>45287.418956516725</v>
      </c>
      <c r="S18" s="33">
        <f>+pt_oilgas!H63</f>
        <v>50280.13730718322</v>
      </c>
    </row>
    <row r="19" spans="1:19" x14ac:dyDescent="0.25">
      <c r="A19" s="2" t="s">
        <v>288</v>
      </c>
      <c r="B19" s="33">
        <f>+rwc!B62</f>
        <v>2736854.4738736823</v>
      </c>
      <c r="C19" s="33">
        <f>+rwc!C62</f>
        <v>21485.161586000573</v>
      </c>
      <c r="D19" s="33">
        <f>+rwc!D62</f>
        <v>38434.442038616406</v>
      </c>
      <c r="E19" s="33">
        <f>+rwc!E62</f>
        <v>413596.70140822034</v>
      </c>
      <c r="F19" s="33">
        <f>+rwc!F62</f>
        <v>412852.3511551703</v>
      </c>
      <c r="G19" s="33">
        <f>+rwc!G62</f>
        <v>10018.463756405659</v>
      </c>
      <c r="H19" s="33">
        <f>+rwc!H62</f>
        <v>466258.76159051294</v>
      </c>
      <c r="L19" s="2" t="s">
        <v>288</v>
      </c>
      <c r="M19" s="33">
        <f>+rwc!B63</f>
        <v>2219149.0706193317</v>
      </c>
      <c r="N19" s="33">
        <f>+rwc!C63</f>
        <v>17377.761544800203</v>
      </c>
      <c r="O19" s="33">
        <f>+rwc!D63</f>
        <v>29838.761603157473</v>
      </c>
      <c r="P19" s="33">
        <f>+rwc!E63</f>
        <v>338328.59255745041</v>
      </c>
      <c r="Q19" s="33">
        <f>+rwc!F63</f>
        <v>338152.12409684609</v>
      </c>
      <c r="R19" s="33">
        <f>+rwc!G63</f>
        <v>8589.9229892400763</v>
      </c>
      <c r="S19" s="33">
        <f>+rwc!H63</f>
        <v>380673.28929861262</v>
      </c>
    </row>
    <row r="20" spans="1:19" x14ac:dyDescent="0.25">
      <c r="C20" s="33"/>
      <c r="D20" s="33"/>
      <c r="E20" s="33"/>
      <c r="F20" s="33"/>
      <c r="G20" s="33"/>
      <c r="H20" s="33"/>
      <c r="I20" s="33"/>
    </row>
    <row r="21" spans="1:19" x14ac:dyDescent="0.25">
      <c r="A21" s="2" t="s">
        <v>340</v>
      </c>
      <c r="B21" s="1">
        <f>SUM(B5:B19)</f>
        <v>61006094.438221499</v>
      </c>
      <c r="C21" s="1">
        <f t="shared" ref="C21:H21" si="0">SUM(C5:C19)</f>
        <v>4330192.821321656</v>
      </c>
      <c r="D21" s="1">
        <f t="shared" si="0"/>
        <v>10019950.613097681</v>
      </c>
      <c r="E21" s="1">
        <f t="shared" si="0"/>
        <v>11385923.416908739</v>
      </c>
      <c r="F21" s="1">
        <f t="shared" si="0"/>
        <v>4671077.9391179122</v>
      </c>
      <c r="G21" s="1">
        <f t="shared" si="0"/>
        <v>2752096.2376010665</v>
      </c>
      <c r="H21" s="1">
        <f t="shared" si="0"/>
        <v>15663622.560919553</v>
      </c>
      <c r="I21" s="1"/>
      <c r="L21" s="2" t="s">
        <v>339</v>
      </c>
      <c r="M21" s="1">
        <f t="shared" ref="M21:S21" si="1">SUM(M5:M19)</f>
        <v>45911924.048126929</v>
      </c>
      <c r="N21" s="1">
        <f t="shared" si="1"/>
        <v>3461606.043860368</v>
      </c>
      <c r="O21" s="1">
        <f t="shared" si="1"/>
        <v>8070460.9447125737</v>
      </c>
      <c r="P21" s="1">
        <f t="shared" si="1"/>
        <v>8389388.4410579111</v>
      </c>
      <c r="Q21" s="1">
        <f t="shared" si="1"/>
        <v>3456683.2027876088</v>
      </c>
      <c r="R21" s="1">
        <f t="shared" si="1"/>
        <v>2459276.0771333124</v>
      </c>
      <c r="S21" s="1">
        <f t="shared" si="1"/>
        <v>11642834.001155077</v>
      </c>
    </row>
    <row r="22" spans="1:19" x14ac:dyDescent="0.25">
      <c r="I22" s="33"/>
      <c r="M22" s="33"/>
      <c r="N22" s="33"/>
      <c r="O22" s="33"/>
      <c r="P22" s="33"/>
      <c r="Q22" s="33"/>
      <c r="R22" s="33"/>
      <c r="S22" s="33"/>
    </row>
    <row r="23" spans="1:19" x14ac:dyDescent="0.25">
      <c r="A23" s="2" t="s">
        <v>432</v>
      </c>
      <c r="B23" s="2"/>
      <c r="E23" s="33"/>
      <c r="H23" s="33"/>
      <c r="I23" s="33"/>
    </row>
    <row r="24" spans="1:19" x14ac:dyDescent="0.25">
      <c r="N24" s="3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1" sqref="J1"/>
    </sheetView>
  </sheetViews>
  <sheetFormatPr defaultRowHeight="15" x14ac:dyDescent="0.25"/>
  <cols>
    <col min="1" max="1" width="18.85546875" customWidth="1"/>
    <col min="2" max="8" width="9.140625" style="33"/>
    <col min="10" max="10" width="14.85546875" bestFit="1" customWidth="1"/>
    <col min="11" max="11" width="12" style="33" bestFit="1" customWidth="1"/>
    <col min="12" max="12" width="14.5703125" style="33" bestFit="1" customWidth="1"/>
    <col min="13" max="18" width="12" style="33" bestFit="1" customWidth="1"/>
    <col min="19" max="19" width="5.7109375" style="33" customWidth="1"/>
    <col min="20" max="20" width="12" style="33" bestFit="1" customWidth="1"/>
    <col min="21" max="21" width="14.85546875" style="33" bestFit="1" customWidth="1"/>
    <col min="22" max="24" width="12" style="33" bestFit="1" customWidth="1"/>
    <col min="25" max="25" width="6.42578125" style="33" customWidth="1"/>
    <col min="26" max="26" width="12" style="33" bestFit="1" customWidth="1"/>
    <col min="27" max="27" width="9.85546875" style="33" bestFit="1" customWidth="1"/>
    <col min="28" max="38" width="12" style="33" bestFit="1" customWidth="1"/>
    <col min="39" max="39" width="5.85546875" style="33" customWidth="1"/>
    <col min="40" max="56" width="12" style="33" bestFit="1" customWidth="1"/>
    <col min="57" max="57" width="5.140625" style="33" customWidth="1"/>
    <col min="58" max="63" width="12" style="33" bestFit="1" customWidth="1"/>
  </cols>
  <sheetData>
    <row r="1" spans="1:71" x14ac:dyDescent="0.25">
      <c r="B1" s="33" t="s">
        <v>343</v>
      </c>
      <c r="J1" s="35" t="s">
        <v>465</v>
      </c>
    </row>
    <row r="2" spans="1:71" x14ac:dyDescent="0.25">
      <c r="A2" s="11" t="s">
        <v>52</v>
      </c>
      <c r="B2" s="33" t="s">
        <v>59</v>
      </c>
      <c r="C2" s="33" t="s">
        <v>57</v>
      </c>
      <c r="D2" s="33" t="s">
        <v>60</v>
      </c>
      <c r="E2" s="33" t="s">
        <v>54</v>
      </c>
      <c r="F2" s="33" t="s">
        <v>53</v>
      </c>
      <c r="G2" s="33" t="s">
        <v>61</v>
      </c>
      <c r="H2" s="33" t="s">
        <v>62</v>
      </c>
      <c r="J2" s="24" t="s">
        <v>52</v>
      </c>
      <c r="K2" s="33" t="s">
        <v>131</v>
      </c>
      <c r="L2" s="33" t="s">
        <v>132</v>
      </c>
      <c r="M2" s="33" t="s">
        <v>133</v>
      </c>
      <c r="N2" s="33" t="s">
        <v>64</v>
      </c>
      <c r="O2" s="33" t="s">
        <v>134</v>
      </c>
      <c r="P2" s="33" t="s">
        <v>59</v>
      </c>
      <c r="Q2" s="33" t="s">
        <v>136</v>
      </c>
      <c r="R2" s="33" t="s">
        <v>137</v>
      </c>
      <c r="S2" s="33" t="s">
        <v>138</v>
      </c>
      <c r="T2" s="33" t="s">
        <v>139</v>
      </c>
      <c r="U2" s="33" t="s">
        <v>140</v>
      </c>
      <c r="V2" s="33" t="s">
        <v>141</v>
      </c>
      <c r="W2" s="33" t="s">
        <v>142</v>
      </c>
      <c r="X2" s="33" t="s">
        <v>143</v>
      </c>
      <c r="Y2" s="33" t="s">
        <v>144</v>
      </c>
      <c r="Z2" s="33" t="s">
        <v>57</v>
      </c>
      <c r="AA2" s="33" t="s">
        <v>128</v>
      </c>
      <c r="AB2" s="33" t="s">
        <v>145</v>
      </c>
      <c r="AC2" s="33" t="s">
        <v>146</v>
      </c>
      <c r="AD2" s="33" t="s">
        <v>60</v>
      </c>
      <c r="AE2" s="33" t="s">
        <v>147</v>
      </c>
      <c r="AF2" s="33" t="s">
        <v>148</v>
      </c>
      <c r="AG2" s="33" t="s">
        <v>149</v>
      </c>
      <c r="AH2" s="33" t="s">
        <v>150</v>
      </c>
      <c r="AI2" s="33" t="s">
        <v>151</v>
      </c>
      <c r="AJ2" s="33" t="s">
        <v>152</v>
      </c>
      <c r="AK2" s="33" t="s">
        <v>153</v>
      </c>
      <c r="AL2" s="33" t="s">
        <v>154</v>
      </c>
      <c r="AM2" s="33" t="s">
        <v>155</v>
      </c>
      <c r="AN2" s="33" t="s">
        <v>156</v>
      </c>
      <c r="AO2" s="33" t="s">
        <v>54</v>
      </c>
      <c r="AP2" s="33" t="s">
        <v>53</v>
      </c>
      <c r="AQ2" s="33" t="s">
        <v>157</v>
      </c>
      <c r="AR2" s="33" t="s">
        <v>158</v>
      </c>
      <c r="AS2" s="33" t="s">
        <v>159</v>
      </c>
      <c r="AT2" s="33" t="s">
        <v>160</v>
      </c>
      <c r="AU2" s="33" t="s">
        <v>161</v>
      </c>
      <c r="AV2" s="33" t="s">
        <v>162</v>
      </c>
      <c r="AW2" s="33" t="s">
        <v>163</v>
      </c>
      <c r="AX2" s="33" t="s">
        <v>164</v>
      </c>
      <c r="AY2" s="33" t="s">
        <v>165</v>
      </c>
      <c r="AZ2" s="33" t="s">
        <v>166</v>
      </c>
      <c r="BA2" s="33" t="s">
        <v>167</v>
      </c>
      <c r="BB2" s="33" t="s">
        <v>168</v>
      </c>
      <c r="BC2" s="33" t="s">
        <v>169</v>
      </c>
      <c r="BD2" s="33" t="s">
        <v>61</v>
      </c>
      <c r="BE2" s="33" t="s">
        <v>170</v>
      </c>
      <c r="BF2" s="33" t="s">
        <v>171</v>
      </c>
      <c r="BG2" s="33" t="s">
        <v>172</v>
      </c>
      <c r="BH2" s="33" t="s">
        <v>173</v>
      </c>
      <c r="BI2" s="33" t="s">
        <v>174</v>
      </c>
      <c r="BJ2" s="33" t="s">
        <v>175</v>
      </c>
      <c r="BK2" s="33" t="s">
        <v>176</v>
      </c>
      <c r="BM2" s="35" t="s">
        <v>430</v>
      </c>
      <c r="BN2" s="35"/>
      <c r="BO2" s="35"/>
      <c r="BP2" s="35"/>
      <c r="BQ2" s="35"/>
      <c r="BR2" s="35"/>
      <c r="BS2" s="35"/>
    </row>
    <row r="3" spans="1:71" x14ac:dyDescent="0.25">
      <c r="A3" s="25" t="s">
        <v>76</v>
      </c>
      <c r="B3" s="33">
        <v>79014.63</v>
      </c>
      <c r="C3" s="33">
        <v>363.87760546290002</v>
      </c>
      <c r="D3" s="33">
        <v>8377.7099999999991</v>
      </c>
      <c r="E3" s="33">
        <v>153.82517114229901</v>
      </c>
      <c r="F3" s="33">
        <v>219.726077776599</v>
      </c>
      <c r="G3" s="33">
        <v>74.011911115499899</v>
      </c>
      <c r="H3" s="33">
        <v>4125.4499999999898</v>
      </c>
      <c r="J3" t="s">
        <v>121</v>
      </c>
      <c r="K3" s="33">
        <v>0</v>
      </c>
      <c r="L3" s="33">
        <v>0</v>
      </c>
      <c r="M3" s="33">
        <v>0</v>
      </c>
      <c r="N3" s="33">
        <v>0</v>
      </c>
      <c r="O3" s="33">
        <v>0</v>
      </c>
      <c r="P3" s="33">
        <v>0</v>
      </c>
      <c r="Q3" s="33">
        <v>0</v>
      </c>
      <c r="R3" s="33">
        <v>0</v>
      </c>
      <c r="S3" s="33">
        <v>0</v>
      </c>
      <c r="T3" s="33">
        <v>0</v>
      </c>
      <c r="U3" s="33">
        <v>0</v>
      </c>
      <c r="V3" s="33">
        <v>0</v>
      </c>
      <c r="W3" s="33">
        <v>0</v>
      </c>
      <c r="X3" s="33">
        <v>0</v>
      </c>
      <c r="Y3" s="33">
        <v>0</v>
      </c>
      <c r="Z3" s="33">
        <v>0</v>
      </c>
      <c r="AA3" s="33">
        <v>0</v>
      </c>
      <c r="AB3" s="33">
        <v>0</v>
      </c>
      <c r="AC3" s="33">
        <v>0</v>
      </c>
      <c r="AD3" s="33">
        <v>0</v>
      </c>
      <c r="AE3" s="33">
        <v>0</v>
      </c>
      <c r="AF3" s="33">
        <v>0</v>
      </c>
      <c r="AG3" s="33">
        <v>0</v>
      </c>
      <c r="AH3" s="33">
        <v>0</v>
      </c>
      <c r="AI3" s="33">
        <v>0</v>
      </c>
      <c r="AJ3" s="33">
        <v>0</v>
      </c>
      <c r="AK3" s="33">
        <v>0</v>
      </c>
      <c r="AL3" s="33">
        <v>0</v>
      </c>
      <c r="AM3" s="33">
        <v>0</v>
      </c>
      <c r="AN3" s="33">
        <v>0</v>
      </c>
      <c r="AO3" s="33">
        <v>0</v>
      </c>
      <c r="AP3" s="33">
        <v>0</v>
      </c>
      <c r="AQ3" s="33">
        <v>0</v>
      </c>
      <c r="AR3" s="33">
        <v>0</v>
      </c>
      <c r="AS3" s="33">
        <v>0</v>
      </c>
      <c r="AT3" s="33">
        <v>0</v>
      </c>
      <c r="AU3" s="33">
        <v>0</v>
      </c>
      <c r="AV3" s="33">
        <v>0</v>
      </c>
      <c r="AW3" s="33">
        <v>0</v>
      </c>
      <c r="AX3" s="33">
        <v>0</v>
      </c>
      <c r="AY3" s="33">
        <v>0</v>
      </c>
      <c r="AZ3" s="33">
        <v>0</v>
      </c>
      <c r="BA3" s="33">
        <v>0</v>
      </c>
      <c r="BB3" s="33">
        <v>0</v>
      </c>
      <c r="BC3" s="33">
        <v>0</v>
      </c>
      <c r="BD3" s="33">
        <v>0</v>
      </c>
      <c r="BE3" s="33">
        <v>0</v>
      </c>
      <c r="BF3" s="33">
        <v>0</v>
      </c>
      <c r="BG3" s="33">
        <v>0</v>
      </c>
      <c r="BH3" s="33">
        <v>0</v>
      </c>
      <c r="BI3" s="33">
        <v>0</v>
      </c>
      <c r="BJ3" s="33">
        <v>0</v>
      </c>
      <c r="BK3" s="33">
        <v>0</v>
      </c>
      <c r="BM3" s="33" t="s">
        <v>59</v>
      </c>
      <c r="BN3" s="33" t="s">
        <v>57</v>
      </c>
      <c r="BO3" s="33" t="s">
        <v>60</v>
      </c>
      <c r="BP3" s="33" t="s">
        <v>54</v>
      </c>
      <c r="BQ3" s="33" t="s">
        <v>53</v>
      </c>
      <c r="BR3" s="33" t="s">
        <v>61</v>
      </c>
      <c r="BS3" s="33" t="s">
        <v>62</v>
      </c>
    </row>
    <row r="4" spans="1:71" x14ac:dyDescent="0.25">
      <c r="A4" s="25" t="s">
        <v>77</v>
      </c>
      <c r="B4" s="33">
        <v>27532.699999999899</v>
      </c>
      <c r="C4" s="33">
        <v>104.714575098099</v>
      </c>
      <c r="D4" s="33">
        <v>3292.97999999999</v>
      </c>
      <c r="E4" s="33">
        <v>66.557915832899894</v>
      </c>
      <c r="F4" s="33">
        <v>88.727451720399998</v>
      </c>
      <c r="G4" s="33">
        <v>25.7416058391</v>
      </c>
      <c r="H4" s="33">
        <v>1669.1599999999901</v>
      </c>
      <c r="J4" t="s">
        <v>77</v>
      </c>
      <c r="K4" s="33">
        <v>0</v>
      </c>
      <c r="L4" s="33">
        <v>0</v>
      </c>
      <c r="M4" s="33">
        <v>0</v>
      </c>
      <c r="N4" s="33">
        <v>0</v>
      </c>
      <c r="O4" s="33">
        <v>0</v>
      </c>
      <c r="P4" s="33">
        <v>0</v>
      </c>
      <c r="Q4" s="33">
        <v>0</v>
      </c>
      <c r="R4" s="33">
        <v>0</v>
      </c>
      <c r="S4" s="33">
        <v>0</v>
      </c>
      <c r="T4" s="33">
        <v>0</v>
      </c>
      <c r="U4" s="33">
        <v>0</v>
      </c>
      <c r="V4" s="33">
        <v>0</v>
      </c>
      <c r="W4" s="33">
        <v>0</v>
      </c>
      <c r="X4" s="33">
        <v>0</v>
      </c>
      <c r="Y4" s="33">
        <v>0</v>
      </c>
      <c r="Z4" s="33">
        <v>0</v>
      </c>
      <c r="AA4" s="33">
        <v>0</v>
      </c>
      <c r="AB4" s="33">
        <v>0</v>
      </c>
      <c r="AC4" s="33">
        <v>0</v>
      </c>
      <c r="AD4" s="33">
        <v>0</v>
      </c>
      <c r="AE4" s="33">
        <v>0</v>
      </c>
      <c r="AF4" s="33">
        <v>0</v>
      </c>
      <c r="AG4" s="33">
        <v>0</v>
      </c>
      <c r="AH4" s="33">
        <v>0</v>
      </c>
      <c r="AI4" s="33">
        <v>0</v>
      </c>
      <c r="AJ4" s="33">
        <v>0</v>
      </c>
      <c r="AK4" s="33">
        <v>0</v>
      </c>
      <c r="AL4" s="33">
        <v>0</v>
      </c>
      <c r="AM4" s="33">
        <v>0</v>
      </c>
      <c r="AN4" s="33">
        <v>0</v>
      </c>
      <c r="AO4" s="33">
        <v>0</v>
      </c>
      <c r="AP4" s="33">
        <v>0</v>
      </c>
      <c r="AQ4" s="33">
        <v>0</v>
      </c>
      <c r="AR4" s="33">
        <v>0</v>
      </c>
      <c r="AS4" s="33">
        <v>0</v>
      </c>
      <c r="AT4" s="33">
        <v>0</v>
      </c>
      <c r="AU4" s="33">
        <v>0</v>
      </c>
      <c r="AV4" s="33">
        <v>0</v>
      </c>
      <c r="AW4" s="33">
        <v>0</v>
      </c>
      <c r="AX4" s="33">
        <v>0</v>
      </c>
      <c r="AY4" s="33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33">
        <v>0</v>
      </c>
      <c r="BF4" s="33">
        <v>0</v>
      </c>
      <c r="BG4" s="33">
        <v>0</v>
      </c>
      <c r="BH4" s="33">
        <v>0</v>
      </c>
      <c r="BI4" s="33">
        <v>0</v>
      </c>
      <c r="BJ4" s="33">
        <v>0</v>
      </c>
      <c r="BK4" s="33">
        <v>0</v>
      </c>
      <c r="BM4" s="30">
        <f>+(P4-B4)/B4</f>
        <v>-1</v>
      </c>
      <c r="BN4" s="30">
        <f>+(Z4-C4)/C4</f>
        <v>-1</v>
      </c>
      <c r="BO4" s="30">
        <f>+(AD4-D4)/D4</f>
        <v>-1</v>
      </c>
      <c r="BP4" s="30">
        <f>+(AO4-E4)/E4</f>
        <v>-1</v>
      </c>
      <c r="BQ4" s="30">
        <f>+(AP4-F4)/F4</f>
        <v>-1</v>
      </c>
      <c r="BR4" s="30">
        <f>+(BD4-G4)/G4</f>
        <v>-1</v>
      </c>
      <c r="BS4" s="30">
        <f>+(BJ4-H4)/H4</f>
        <v>-1</v>
      </c>
    </row>
    <row r="5" spans="1:71" x14ac:dyDescent="0.25">
      <c r="A5" s="25" t="s">
        <v>78</v>
      </c>
      <c r="B5" s="33">
        <v>136611.31</v>
      </c>
      <c r="C5" s="33">
        <v>647.72</v>
      </c>
      <c r="D5" s="33">
        <v>15582.109999999901</v>
      </c>
      <c r="E5" s="33">
        <v>288.82265680569901</v>
      </c>
      <c r="F5" s="33">
        <v>412.89247624739897</v>
      </c>
      <c r="G5" s="33">
        <v>157.95999999999901</v>
      </c>
      <c r="H5" s="33">
        <v>8194.27</v>
      </c>
      <c r="J5" t="s">
        <v>71</v>
      </c>
      <c r="K5" s="33">
        <v>0</v>
      </c>
      <c r="L5" s="33">
        <v>0</v>
      </c>
      <c r="M5" s="33">
        <v>0</v>
      </c>
      <c r="N5" s="33">
        <v>0</v>
      </c>
      <c r="O5" s="33">
        <v>0</v>
      </c>
      <c r="P5" s="33">
        <v>0</v>
      </c>
      <c r="Q5" s="33">
        <v>0</v>
      </c>
      <c r="R5" s="33">
        <v>0</v>
      </c>
      <c r="S5" s="33">
        <v>0</v>
      </c>
      <c r="T5" s="33">
        <v>0</v>
      </c>
      <c r="U5" s="33">
        <v>0</v>
      </c>
      <c r="V5" s="33">
        <v>0</v>
      </c>
      <c r="W5" s="33">
        <v>0</v>
      </c>
      <c r="X5" s="33">
        <v>0</v>
      </c>
      <c r="Y5" s="33">
        <v>0</v>
      </c>
      <c r="Z5" s="33">
        <v>0</v>
      </c>
      <c r="AA5" s="33">
        <v>0</v>
      </c>
      <c r="AB5" s="33">
        <v>0</v>
      </c>
      <c r="AC5" s="33">
        <v>0</v>
      </c>
      <c r="AD5" s="33">
        <v>0</v>
      </c>
      <c r="AE5" s="33">
        <v>0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  <c r="AK5" s="33">
        <v>0</v>
      </c>
      <c r="AL5" s="33">
        <v>0</v>
      </c>
      <c r="AM5" s="33">
        <v>0</v>
      </c>
      <c r="AN5" s="33">
        <v>0</v>
      </c>
      <c r="AO5" s="33">
        <v>0</v>
      </c>
      <c r="AP5" s="33">
        <v>0</v>
      </c>
      <c r="AQ5" s="33">
        <v>0</v>
      </c>
      <c r="AR5" s="33">
        <v>0</v>
      </c>
      <c r="AS5" s="33">
        <v>0</v>
      </c>
      <c r="AT5" s="33">
        <v>0</v>
      </c>
      <c r="AU5" s="33">
        <v>0</v>
      </c>
      <c r="AV5" s="33">
        <v>0</v>
      </c>
      <c r="AW5" s="33">
        <v>0</v>
      </c>
      <c r="AX5" s="33">
        <v>0</v>
      </c>
      <c r="AY5" s="33">
        <v>0</v>
      </c>
      <c r="AZ5" s="33">
        <v>0</v>
      </c>
      <c r="BA5" s="33">
        <v>0</v>
      </c>
      <c r="BB5" s="33">
        <v>0</v>
      </c>
      <c r="BC5" s="33">
        <v>0</v>
      </c>
      <c r="BD5" s="33">
        <v>0</v>
      </c>
      <c r="BE5" s="33">
        <v>0</v>
      </c>
      <c r="BF5" s="33">
        <v>0</v>
      </c>
      <c r="BG5" s="33">
        <v>0</v>
      </c>
      <c r="BH5" s="33">
        <v>0</v>
      </c>
      <c r="BI5" s="33">
        <v>0</v>
      </c>
      <c r="BJ5" s="33">
        <v>0</v>
      </c>
      <c r="BK5" s="33">
        <v>0</v>
      </c>
      <c r="BM5" s="30">
        <f t="shared" ref="BM5:BM51" si="0">+(P5-B5)/B5</f>
        <v>-1</v>
      </c>
      <c r="BN5" s="30">
        <f t="shared" ref="BN5:BN51" si="1">+(Z5-C5)/C5</f>
        <v>-1</v>
      </c>
      <c r="BO5" s="30">
        <f t="shared" ref="BO5:BO51" si="2">+(AD5-D5)/D5</f>
        <v>-1</v>
      </c>
      <c r="BP5" s="30">
        <f t="shared" ref="BP5:BQ51" si="3">+(AO5-E5)/E5</f>
        <v>-1</v>
      </c>
      <c r="BQ5" s="30">
        <f t="shared" si="3"/>
        <v>-1</v>
      </c>
      <c r="BR5" s="30">
        <f t="shared" ref="BR5:BR51" si="4">+(BD5-G5)/G5</f>
        <v>-1</v>
      </c>
      <c r="BS5" s="30">
        <f t="shared" ref="BS5:BS51" si="5">+(BJ5-H5)/H5</f>
        <v>-1</v>
      </c>
    </row>
    <row r="6" spans="1:71" x14ac:dyDescent="0.25">
      <c r="A6" s="25" t="s">
        <v>79</v>
      </c>
      <c r="B6" s="33">
        <v>147495.93999999901</v>
      </c>
      <c r="C6" s="33">
        <v>613.22</v>
      </c>
      <c r="D6" s="33">
        <v>20844.169999999998</v>
      </c>
      <c r="E6" s="33">
        <v>388.89500802169903</v>
      </c>
      <c r="F6" s="33">
        <v>527.15999999999894</v>
      </c>
      <c r="G6" s="33">
        <v>220.60999999999899</v>
      </c>
      <c r="H6" s="33">
        <v>9080.75</v>
      </c>
      <c r="J6" t="s">
        <v>122</v>
      </c>
      <c r="K6" s="33">
        <v>95.516143983899994</v>
      </c>
      <c r="L6" s="33">
        <v>34.142344403099997</v>
      </c>
      <c r="M6" s="33">
        <v>34.723810027699997</v>
      </c>
      <c r="N6" s="33">
        <v>178.10564110600001</v>
      </c>
      <c r="O6" s="33">
        <v>456.42437738699999</v>
      </c>
      <c r="P6" s="33">
        <v>63725.048006700003</v>
      </c>
      <c r="Q6" s="33">
        <v>235.11980245500001</v>
      </c>
      <c r="R6" s="33">
        <v>75.584449974400002</v>
      </c>
      <c r="S6" s="33">
        <v>0</v>
      </c>
      <c r="T6" s="33">
        <v>74.042727404000004</v>
      </c>
      <c r="U6" s="33">
        <v>43.662385092800001</v>
      </c>
      <c r="V6" s="33">
        <v>72.009348258599999</v>
      </c>
      <c r="W6" s="33">
        <v>65.544043298800005</v>
      </c>
      <c r="X6" s="33">
        <v>2.8264106714700001E-2</v>
      </c>
      <c r="Y6" s="33">
        <v>0</v>
      </c>
      <c r="Z6" s="33">
        <v>264.93570109699999</v>
      </c>
      <c r="AA6" s="33">
        <v>0</v>
      </c>
      <c r="AB6" s="33">
        <v>8101.0533752199999</v>
      </c>
      <c r="AC6" s="33">
        <v>828.10690917500006</v>
      </c>
      <c r="AD6" s="33">
        <v>9001.1696326500005</v>
      </c>
      <c r="AE6" s="33">
        <v>1.1100032771699999</v>
      </c>
      <c r="AF6" s="33">
        <v>182.68107521600001</v>
      </c>
      <c r="AG6" s="33">
        <v>5.2077227908300001E-2</v>
      </c>
      <c r="AH6" s="33">
        <v>2349.07704341</v>
      </c>
      <c r="AI6" s="33">
        <v>0.174996985179</v>
      </c>
      <c r="AJ6" s="33">
        <v>5.4825635344500002E-2</v>
      </c>
      <c r="AK6" s="33">
        <v>107.650265602</v>
      </c>
      <c r="AL6" s="33">
        <v>0.17889773309699999</v>
      </c>
      <c r="AM6" s="33">
        <v>0</v>
      </c>
      <c r="AN6" s="33">
        <v>1.1206170737000001E-2</v>
      </c>
      <c r="AO6" s="33">
        <v>227.63623062600001</v>
      </c>
      <c r="AP6" s="33">
        <v>167.916459686</v>
      </c>
      <c r="AQ6" s="33">
        <v>59.7197709398</v>
      </c>
      <c r="AR6" s="33">
        <v>15.707253206300001</v>
      </c>
      <c r="AS6" s="33">
        <v>1.9141878448199999E-2</v>
      </c>
      <c r="AT6" s="33">
        <v>1.4122636507400001E-3</v>
      </c>
      <c r="AU6" s="33">
        <v>3.4529514928</v>
      </c>
      <c r="AV6" s="33">
        <v>3.9793517309E-2</v>
      </c>
      <c r="AW6" s="33">
        <v>10.907695453500001</v>
      </c>
      <c r="AX6" s="33">
        <v>0.62721749147100003</v>
      </c>
      <c r="AY6" s="33">
        <v>0.21233924723200001</v>
      </c>
      <c r="AZ6" s="33">
        <v>43.634949762200002</v>
      </c>
      <c r="BA6" s="33">
        <v>0.184611936926</v>
      </c>
      <c r="BB6" s="33">
        <v>0.71165186814199999</v>
      </c>
      <c r="BC6" s="33">
        <v>2.4204536009699998E-3</v>
      </c>
      <c r="BD6" s="33">
        <v>95.255529136800007</v>
      </c>
      <c r="BE6" s="33">
        <v>0</v>
      </c>
      <c r="BF6" s="33">
        <v>1.6652850159599999</v>
      </c>
      <c r="BG6" s="33">
        <v>539.411577319</v>
      </c>
      <c r="BH6" s="33">
        <v>0.70976697211700002</v>
      </c>
      <c r="BI6" s="33">
        <v>463.88049845400002</v>
      </c>
      <c r="BJ6" s="33">
        <v>3923.2254214999998</v>
      </c>
      <c r="BK6" s="33">
        <v>584.89264108199995</v>
      </c>
      <c r="BM6" s="30">
        <f t="shared" si="0"/>
        <v>-0.56795388397334579</v>
      </c>
      <c r="BN6" s="30">
        <f t="shared" si="1"/>
        <v>-0.56795978425850435</v>
      </c>
      <c r="BO6" s="30">
        <f t="shared" si="2"/>
        <v>-0.56816847911670254</v>
      </c>
      <c r="BP6" s="30">
        <f t="shared" si="3"/>
        <v>-0.4146589029672022</v>
      </c>
      <c r="BQ6" s="30">
        <f t="shared" si="3"/>
        <v>-0.68146964927915565</v>
      </c>
      <c r="BR6" s="30">
        <f t="shared" si="4"/>
        <v>-0.56821753711617584</v>
      </c>
      <c r="BS6" s="30">
        <f t="shared" si="5"/>
        <v>-0.56796240161880907</v>
      </c>
    </row>
    <row r="7" spans="1:71" x14ac:dyDescent="0.25">
      <c r="A7" s="25" t="s">
        <v>80</v>
      </c>
      <c r="B7" s="33">
        <v>978671.59</v>
      </c>
      <c r="C7" s="33">
        <v>5157.8599999999997</v>
      </c>
      <c r="D7" s="33">
        <v>116249.939999999</v>
      </c>
      <c r="E7" s="33">
        <v>2533.2800000000002</v>
      </c>
      <c r="F7" s="33">
        <v>3533.1199999999899</v>
      </c>
      <c r="G7" s="33">
        <v>1277.27</v>
      </c>
      <c r="H7" s="33">
        <v>58667.95</v>
      </c>
      <c r="J7" t="s">
        <v>123</v>
      </c>
      <c r="K7" s="33">
        <v>1390.99634412</v>
      </c>
      <c r="L7" s="33">
        <v>506.097864254</v>
      </c>
      <c r="M7" s="33">
        <v>498.33329080599998</v>
      </c>
      <c r="N7" s="33">
        <v>2638.2690644600002</v>
      </c>
      <c r="O7" s="33">
        <v>6765.6833620500001</v>
      </c>
      <c r="P7" s="33">
        <v>967613.04506599996</v>
      </c>
      <c r="Q7" s="33">
        <v>3479.4010337700001</v>
      </c>
      <c r="R7" s="33">
        <v>1120.4017006199999</v>
      </c>
      <c r="S7" s="33">
        <v>0</v>
      </c>
      <c r="T7" s="33">
        <v>1083.0816992099999</v>
      </c>
      <c r="U7" s="33">
        <v>647.21956918199999</v>
      </c>
      <c r="V7" s="33">
        <v>919.15428980900003</v>
      </c>
      <c r="W7" s="33">
        <v>970.77905394200002</v>
      </c>
      <c r="X7" s="33">
        <v>0.41897536268800001</v>
      </c>
      <c r="Y7" s="33">
        <v>0</v>
      </c>
      <c r="Z7" s="33">
        <v>5099.48857675</v>
      </c>
      <c r="AA7" s="33">
        <v>0</v>
      </c>
      <c r="AB7" s="33">
        <v>103404.29229899999</v>
      </c>
      <c r="AC7" s="33">
        <v>10570.2526254</v>
      </c>
      <c r="AD7" s="33">
        <v>114893.69921399999</v>
      </c>
      <c r="AE7" s="33">
        <v>15.704320904799999</v>
      </c>
      <c r="AF7" s="33">
        <v>2702.3939083099999</v>
      </c>
      <c r="AG7" s="33">
        <v>0.94746099197</v>
      </c>
      <c r="AH7" s="33">
        <v>34761.909089499997</v>
      </c>
      <c r="AI7" s="33">
        <v>2.8490949475599998</v>
      </c>
      <c r="AJ7" s="33">
        <v>0.88262658663899995</v>
      </c>
      <c r="AK7" s="33">
        <v>1529.5140109199999</v>
      </c>
      <c r="AL7" s="33">
        <v>3.1118506148099998</v>
      </c>
      <c r="AM7" s="33">
        <v>0</v>
      </c>
      <c r="AN7" s="33">
        <v>0.18220317796300001</v>
      </c>
      <c r="AO7" s="33">
        <v>3491.8284094199998</v>
      </c>
      <c r="AP7" s="33">
        <v>2503.4224464700001</v>
      </c>
      <c r="AQ7" s="33">
        <v>988.40596295099999</v>
      </c>
      <c r="AR7" s="33">
        <v>259.56699923399998</v>
      </c>
      <c r="AS7" s="33">
        <v>0.349343948588</v>
      </c>
      <c r="AT7" s="33">
        <v>2.56353621367E-2</v>
      </c>
      <c r="AU7" s="33">
        <v>60.634086542399999</v>
      </c>
      <c r="AV7" s="33">
        <v>0.72878045823100002</v>
      </c>
      <c r="AW7" s="33">
        <v>174.89608227599999</v>
      </c>
      <c r="AX7" s="33">
        <v>11.5138963938</v>
      </c>
      <c r="AY7" s="33">
        <v>3.25697062892</v>
      </c>
      <c r="AZ7" s="33">
        <v>699.66130215999999</v>
      </c>
      <c r="BA7" s="33">
        <v>3.40699361211</v>
      </c>
      <c r="BB7" s="33">
        <v>11.423163522299999</v>
      </c>
      <c r="BC7" s="33">
        <v>4.15948511053E-2</v>
      </c>
      <c r="BD7" s="33">
        <v>1262.26171729</v>
      </c>
      <c r="BE7" s="33">
        <v>0</v>
      </c>
      <c r="BF7" s="33">
        <v>23.5605317813</v>
      </c>
      <c r="BG7" s="33">
        <v>7985.8426488300001</v>
      </c>
      <c r="BH7" s="33">
        <v>10.041830838499999</v>
      </c>
      <c r="BI7" s="33">
        <v>6859.8331680000001</v>
      </c>
      <c r="BJ7" s="33">
        <v>58006.773605800001</v>
      </c>
      <c r="BK7" s="33">
        <v>8662.8942657799998</v>
      </c>
      <c r="BM7" s="30">
        <f t="shared" si="0"/>
        <v>-1.1299546290089002E-2</v>
      </c>
      <c r="BN7" s="30">
        <f t="shared" si="1"/>
        <v>-1.1316984805713937E-2</v>
      </c>
      <c r="BO7" s="30">
        <f t="shared" si="2"/>
        <v>-1.1666593427910732E-2</v>
      </c>
      <c r="BP7" s="30">
        <f t="shared" si="3"/>
        <v>0.37838233808343319</v>
      </c>
      <c r="BQ7" s="30">
        <f t="shared" si="3"/>
        <v>-0.29144143236855607</v>
      </c>
      <c r="BR7" s="30">
        <f t="shared" si="4"/>
        <v>-1.175028201554879E-2</v>
      </c>
      <c r="BS7" s="30">
        <f t="shared" si="5"/>
        <v>-1.1269805646865047E-2</v>
      </c>
    </row>
    <row r="8" spans="1:71" x14ac:dyDescent="0.25">
      <c r="A8" s="25" t="s">
        <v>81</v>
      </c>
      <c r="B8" s="33">
        <v>1212175.3</v>
      </c>
      <c r="C8" s="33">
        <v>8387.52</v>
      </c>
      <c r="D8" s="33">
        <v>146473.29999999999</v>
      </c>
      <c r="E8" s="33">
        <v>2711.0099999999902</v>
      </c>
      <c r="F8" s="33">
        <v>4163.2599999999902</v>
      </c>
      <c r="G8" s="33">
        <v>1618.48999999999</v>
      </c>
      <c r="H8" s="33">
        <v>64827.01</v>
      </c>
      <c r="J8" t="s">
        <v>72</v>
      </c>
      <c r="K8" s="33">
        <v>1541.49198604</v>
      </c>
      <c r="L8" s="33">
        <v>566.02935827700003</v>
      </c>
      <c r="M8" s="33">
        <v>547.98634869399996</v>
      </c>
      <c r="N8" s="33">
        <v>2949.67795101</v>
      </c>
      <c r="O8" s="33">
        <v>7566.8410478599999</v>
      </c>
      <c r="P8" s="33">
        <v>1211493.4836500001</v>
      </c>
      <c r="Q8" s="33">
        <v>3888.0548921899999</v>
      </c>
      <c r="R8" s="33">
        <v>1253.08334737</v>
      </c>
      <c r="S8" s="33">
        <v>0</v>
      </c>
      <c r="T8" s="33">
        <v>1203.04550174</v>
      </c>
      <c r="U8" s="33">
        <v>723.867258795</v>
      </c>
      <c r="V8" s="33">
        <v>1170.7113658200001</v>
      </c>
      <c r="W8" s="33">
        <v>1085.3213959</v>
      </c>
      <c r="X8" s="33">
        <v>0.468576358405</v>
      </c>
      <c r="Y8" s="33">
        <v>0</v>
      </c>
      <c r="Z8" s="33">
        <v>8382.7130238000009</v>
      </c>
      <c r="AA8" s="33">
        <v>0</v>
      </c>
      <c r="AB8" s="33">
        <v>131706.332238</v>
      </c>
      <c r="AC8" s="33">
        <v>13463.2292481</v>
      </c>
      <c r="AD8" s="33">
        <v>146340.27285199999</v>
      </c>
      <c r="AE8" s="33">
        <v>17.1366029862</v>
      </c>
      <c r="AF8" s="33">
        <v>3019.3090174899999</v>
      </c>
      <c r="AG8" s="33">
        <v>1.52944647453</v>
      </c>
      <c r="AH8" s="33">
        <v>38845.065390700001</v>
      </c>
      <c r="AI8" s="33">
        <v>3.8856416276700001</v>
      </c>
      <c r="AJ8" s="33">
        <v>1.1601887156399999</v>
      </c>
      <c r="AK8" s="33">
        <v>1458.8352211500001</v>
      </c>
      <c r="AL8" s="33">
        <v>4.6660964411899997</v>
      </c>
      <c r="AM8" s="33">
        <v>0</v>
      </c>
      <c r="AN8" s="33">
        <v>0.24693338183499999</v>
      </c>
      <c r="AO8" s="33">
        <v>4159.6749852599996</v>
      </c>
      <c r="AP8" s="33">
        <v>2708.3874583500001</v>
      </c>
      <c r="AQ8" s="33">
        <v>1451.28752691</v>
      </c>
      <c r="AR8" s="33">
        <v>349.35387952799999</v>
      </c>
      <c r="AS8" s="33">
        <v>0.55865308619499998</v>
      </c>
      <c r="AT8" s="33">
        <v>4.1664982335499999E-2</v>
      </c>
      <c r="AU8" s="33">
        <v>92.083593754299997</v>
      </c>
      <c r="AV8" s="33">
        <v>1.15314483815</v>
      </c>
      <c r="AW8" s="33">
        <v>220.611755706</v>
      </c>
      <c r="AX8" s="33">
        <v>18.0883002916</v>
      </c>
      <c r="AY8" s="33">
        <v>3.6246765544000001</v>
      </c>
      <c r="AZ8" s="33">
        <v>882.56389600800003</v>
      </c>
      <c r="BA8" s="33">
        <v>5.2657292613999997</v>
      </c>
      <c r="BB8" s="33">
        <v>14.009785104500001</v>
      </c>
      <c r="BC8" s="33">
        <v>6.2964048126899999E-2</v>
      </c>
      <c r="BD8" s="33">
        <v>1616.8790797900001</v>
      </c>
      <c r="BE8" s="33">
        <v>0</v>
      </c>
      <c r="BF8" s="33">
        <v>25.709330273300001</v>
      </c>
      <c r="BG8" s="33">
        <v>8926.0617815099995</v>
      </c>
      <c r="BH8" s="33">
        <v>10.957681218699999</v>
      </c>
      <c r="BI8" s="33">
        <v>7662.8506363799997</v>
      </c>
      <c r="BJ8" s="33">
        <v>64791.661017500002</v>
      </c>
      <c r="BK8" s="33">
        <v>9684.9230151499996</v>
      </c>
      <c r="BM8" s="30">
        <f t="shared" si="0"/>
        <v>-5.6247338978114721E-4</v>
      </c>
      <c r="BN8" s="30">
        <f t="shared" si="1"/>
        <v>-5.7311054995988725E-4</v>
      </c>
      <c r="BO8" s="30">
        <f t="shared" si="2"/>
        <v>-9.0820066182706175E-4</v>
      </c>
      <c r="BP8" s="30">
        <f t="shared" si="3"/>
        <v>0.53436357123729339</v>
      </c>
      <c r="BQ8" s="30">
        <f t="shared" si="3"/>
        <v>-0.34945512450579441</v>
      </c>
      <c r="BR8" s="30">
        <f t="shared" si="4"/>
        <v>-9.9532293062663921E-4</v>
      </c>
      <c r="BS8" s="30">
        <f t="shared" si="5"/>
        <v>-5.4528170433897375E-4</v>
      </c>
    </row>
    <row r="9" spans="1:71" x14ac:dyDescent="0.25">
      <c r="A9" s="25" t="s">
        <v>82</v>
      </c>
      <c r="B9" s="33">
        <v>262215.20999999897</v>
      </c>
      <c r="C9" s="33">
        <v>809.65</v>
      </c>
      <c r="D9" s="33">
        <v>29128.0099999999</v>
      </c>
      <c r="E9" s="33">
        <v>573.03999999999905</v>
      </c>
      <c r="F9" s="33">
        <v>765.06</v>
      </c>
      <c r="G9" s="33">
        <v>256.06</v>
      </c>
      <c r="H9" s="33">
        <v>16826.95</v>
      </c>
      <c r="J9" t="s">
        <v>124</v>
      </c>
      <c r="K9" s="33">
        <v>374.19362674600001</v>
      </c>
      <c r="L9" s="33">
        <v>144.47738224</v>
      </c>
      <c r="M9" s="33">
        <v>127.135950528</v>
      </c>
      <c r="N9" s="33">
        <v>751.81441443400001</v>
      </c>
      <c r="O9" s="33">
        <v>1931.4231729999999</v>
      </c>
      <c r="P9" s="33">
        <v>255997.60677700001</v>
      </c>
      <c r="Q9" s="33">
        <v>988.22847875599996</v>
      </c>
      <c r="R9" s="33">
        <v>319.845854583</v>
      </c>
      <c r="S9" s="33">
        <v>0</v>
      </c>
      <c r="T9" s="33">
        <v>295.88631439</v>
      </c>
      <c r="U9" s="33">
        <v>184.764799114</v>
      </c>
      <c r="V9" s="33">
        <v>227.39697658099999</v>
      </c>
      <c r="W9" s="33">
        <v>276.53433143199999</v>
      </c>
      <c r="X9" s="33">
        <v>0.11960453929500001</v>
      </c>
      <c r="Y9" s="33">
        <v>0</v>
      </c>
      <c r="Z9" s="33">
        <v>790.43078269600005</v>
      </c>
      <c r="AA9" s="33">
        <v>0</v>
      </c>
      <c r="AB9" s="33">
        <v>25582.018848600001</v>
      </c>
      <c r="AC9" s="33">
        <v>2615.0636714699999</v>
      </c>
      <c r="AD9" s="33">
        <v>28424.479496700002</v>
      </c>
      <c r="AE9" s="33">
        <v>3.7887832437700002</v>
      </c>
      <c r="AF9" s="33">
        <v>766.64384772699998</v>
      </c>
      <c r="AG9" s="33">
        <v>0.185761261485</v>
      </c>
      <c r="AH9" s="33">
        <v>9873.1228177899993</v>
      </c>
      <c r="AI9" s="33">
        <v>0.59572347426399996</v>
      </c>
      <c r="AJ9" s="33">
        <v>0.186684667405</v>
      </c>
      <c r="AK9" s="33">
        <v>351.81442649500002</v>
      </c>
      <c r="AL9" s="33">
        <v>0.62834548631200005</v>
      </c>
      <c r="AM9" s="33">
        <v>0</v>
      </c>
      <c r="AN9" s="33">
        <v>3.8172048700099999E-2</v>
      </c>
      <c r="AO9" s="33">
        <v>746.55479257299999</v>
      </c>
      <c r="AP9" s="33">
        <v>559.133130618</v>
      </c>
      <c r="AQ9" s="33">
        <v>187.421661954</v>
      </c>
      <c r="AR9" s="33">
        <v>54.423173332899999</v>
      </c>
      <c r="AS9" s="33">
        <v>6.8717439111099995E-2</v>
      </c>
      <c r="AT9" s="33">
        <v>5.0140568902700003E-3</v>
      </c>
      <c r="AU9" s="33">
        <v>12.182166371799999</v>
      </c>
      <c r="AV9" s="33">
        <v>0.14386833997500001</v>
      </c>
      <c r="AW9" s="33">
        <v>37.424161444500001</v>
      </c>
      <c r="AX9" s="33">
        <v>2.2784807949900001</v>
      </c>
      <c r="AY9" s="33">
        <v>0.721236021319</v>
      </c>
      <c r="AZ9" s="33">
        <v>149.71214107399999</v>
      </c>
      <c r="BA9" s="33">
        <v>0.67786416221599999</v>
      </c>
      <c r="BB9" s="33">
        <v>2.46215369522</v>
      </c>
      <c r="BC9" s="33">
        <v>8.3795863026800005E-3</v>
      </c>
      <c r="BD9" s="33">
        <v>249.85445217899999</v>
      </c>
      <c r="BE9" s="33">
        <v>0</v>
      </c>
      <c r="BF9" s="33">
        <v>5.6842416891800003</v>
      </c>
      <c r="BG9" s="33">
        <v>2271.5101649100002</v>
      </c>
      <c r="BH9" s="33">
        <v>2.4226482735100001</v>
      </c>
      <c r="BI9" s="33">
        <v>1943.9076277500001</v>
      </c>
      <c r="BJ9" s="33">
        <v>16428.100206899999</v>
      </c>
      <c r="BK9" s="33">
        <v>2467.5342706299998</v>
      </c>
      <c r="BM9" s="30">
        <f t="shared" si="0"/>
        <v>-2.3711832822356071E-2</v>
      </c>
      <c r="BN9" s="30">
        <f t="shared" si="1"/>
        <v>-2.3737685795096556E-2</v>
      </c>
      <c r="BO9" s="30">
        <f t="shared" si="2"/>
        <v>-2.4153057599880699E-2</v>
      </c>
      <c r="BP9" s="30">
        <f t="shared" si="3"/>
        <v>0.30279699946426292</v>
      </c>
      <c r="BQ9" s="30">
        <f t="shared" si="3"/>
        <v>-0.26916433924398081</v>
      </c>
      <c r="BR9" s="30">
        <f t="shared" si="4"/>
        <v>-2.4234741158322307E-2</v>
      </c>
      <c r="BS9" s="30">
        <f t="shared" si="5"/>
        <v>-2.3703035493657612E-2</v>
      </c>
    </row>
    <row r="10" spans="1:71" x14ac:dyDescent="0.25">
      <c r="A10" s="25" t="s">
        <v>83</v>
      </c>
      <c r="B10" s="33">
        <v>399253.25</v>
      </c>
      <c r="C10" s="33">
        <v>880.979999999999</v>
      </c>
      <c r="D10" s="33">
        <v>42462.02</v>
      </c>
      <c r="E10" s="33">
        <v>879.69461836120001</v>
      </c>
      <c r="F10" s="33">
        <v>1136.1599999999901</v>
      </c>
      <c r="G10" s="33">
        <v>339.00999999999902</v>
      </c>
      <c r="H10" s="33">
        <v>27613.040000000001</v>
      </c>
      <c r="J10" t="s">
        <v>125</v>
      </c>
      <c r="K10" s="33">
        <v>334.60762658099998</v>
      </c>
      <c r="L10" s="33">
        <v>129.00672932399999</v>
      </c>
      <c r="M10" s="33">
        <v>113.843017422</v>
      </c>
      <c r="N10" s="33">
        <v>671.32364372300003</v>
      </c>
      <c r="O10" s="33">
        <v>1724.59628587</v>
      </c>
      <c r="P10" s="33">
        <v>212124.78837299999</v>
      </c>
      <c r="Q10" s="33">
        <v>882.50434920099997</v>
      </c>
      <c r="R10" s="33">
        <v>285.59541335</v>
      </c>
      <c r="S10" s="33">
        <v>0</v>
      </c>
      <c r="T10" s="33">
        <v>264.47830378600003</v>
      </c>
      <c r="U10" s="33">
        <v>164.97833419</v>
      </c>
      <c r="V10" s="33">
        <v>180.40675341900001</v>
      </c>
      <c r="W10" s="33">
        <v>246.931621522</v>
      </c>
      <c r="X10" s="33">
        <v>0.106797046082</v>
      </c>
      <c r="Y10" s="33">
        <v>0</v>
      </c>
      <c r="Z10" s="33">
        <v>468.076219955</v>
      </c>
      <c r="AA10" s="33">
        <v>0</v>
      </c>
      <c r="AB10" s="33">
        <v>20295.899250099999</v>
      </c>
      <c r="AC10" s="33">
        <v>2074.6982029000001</v>
      </c>
      <c r="AD10" s="33">
        <v>22551.004206400001</v>
      </c>
      <c r="AE10" s="33">
        <v>3.3979487524600001</v>
      </c>
      <c r="AF10" s="33">
        <v>684.63961713399999</v>
      </c>
      <c r="AG10" s="33">
        <v>0.14623007435099999</v>
      </c>
      <c r="AH10" s="33">
        <v>8816.7075426699994</v>
      </c>
      <c r="AI10" s="33">
        <v>0.47136708609599998</v>
      </c>
      <c r="AJ10" s="33">
        <v>0.15067976212100001</v>
      </c>
      <c r="AK10" s="33">
        <v>294.08420333200002</v>
      </c>
      <c r="AL10" s="33">
        <v>0.50333644185000004</v>
      </c>
      <c r="AM10" s="33">
        <v>0</v>
      </c>
      <c r="AN10" s="33">
        <v>3.0347763686599999E-2</v>
      </c>
      <c r="AO10" s="33">
        <v>603.38175113099999</v>
      </c>
      <c r="AP10" s="33">
        <v>467.15040526500002</v>
      </c>
      <c r="AQ10" s="33">
        <v>136.23134586699999</v>
      </c>
      <c r="AR10" s="33">
        <v>45.052040322499998</v>
      </c>
      <c r="AS10" s="33">
        <v>5.5197076671200003E-2</v>
      </c>
      <c r="AT10" s="33">
        <v>3.8877965354399999E-3</v>
      </c>
      <c r="AU10" s="33">
        <v>9.7715127564900008</v>
      </c>
      <c r="AV10" s="33">
        <v>0.11811943539600001</v>
      </c>
      <c r="AW10" s="33">
        <v>31.314033852000001</v>
      </c>
      <c r="AX10" s="33">
        <v>1.8977489707199999</v>
      </c>
      <c r="AY10" s="33">
        <v>0.62202748061299995</v>
      </c>
      <c r="AZ10" s="33">
        <v>125.270140379</v>
      </c>
      <c r="BA10" s="33">
        <v>0.58257400640400003</v>
      </c>
      <c r="BB10" s="33">
        <v>2.1219937499000001</v>
      </c>
      <c r="BC10" s="33">
        <v>6.4636121628999996E-3</v>
      </c>
      <c r="BD10" s="33">
        <v>180.03600676799999</v>
      </c>
      <c r="BE10" s="33">
        <v>0</v>
      </c>
      <c r="BF10" s="33">
        <v>5.0977007318199998</v>
      </c>
      <c r="BG10" s="33">
        <v>2028.4383675500001</v>
      </c>
      <c r="BH10" s="33">
        <v>2.17275711525</v>
      </c>
      <c r="BI10" s="33">
        <v>1735.9830781200001</v>
      </c>
      <c r="BJ10" s="33">
        <v>14671.406864299999</v>
      </c>
      <c r="BK10" s="33">
        <v>2203.43740604</v>
      </c>
      <c r="BM10" s="30">
        <f t="shared" si="0"/>
        <v>-0.46869615119476177</v>
      </c>
      <c r="BN10" s="30">
        <f t="shared" si="1"/>
        <v>-0.46868689419169501</v>
      </c>
      <c r="BO10" s="30">
        <f t="shared" si="2"/>
        <v>-0.4689135324603021</v>
      </c>
      <c r="BP10" s="30">
        <f t="shared" si="3"/>
        <v>-0.31410089531404495</v>
      </c>
      <c r="BQ10" s="30">
        <f t="shared" si="3"/>
        <v>-0.58883396241286079</v>
      </c>
      <c r="BR10" s="30">
        <f t="shared" si="4"/>
        <v>-0.46893599962242849</v>
      </c>
      <c r="BS10" s="30">
        <f t="shared" si="5"/>
        <v>-0.4686783177694307</v>
      </c>
    </row>
    <row r="11" spans="1:71" x14ac:dyDescent="0.25">
      <c r="A11" s="25" t="s">
        <v>84</v>
      </c>
      <c r="B11" s="33">
        <v>787448.35</v>
      </c>
      <c r="C11" s="33">
        <v>2643.2999999999902</v>
      </c>
      <c r="D11" s="33">
        <v>96682.069999999905</v>
      </c>
      <c r="E11" s="33">
        <v>1995.39</v>
      </c>
      <c r="F11" s="33">
        <v>2658.79</v>
      </c>
      <c r="G11" s="33">
        <v>940.87</v>
      </c>
      <c r="H11" s="33">
        <v>50393.8</v>
      </c>
      <c r="J11" t="s">
        <v>126</v>
      </c>
      <c r="K11" s="33">
        <v>136.08157105800001</v>
      </c>
      <c r="L11" s="33">
        <v>48.156644395900003</v>
      </c>
      <c r="M11" s="33">
        <v>49.874930714199998</v>
      </c>
      <c r="N11" s="33">
        <v>251.28859285499999</v>
      </c>
      <c r="O11" s="33">
        <v>643.77813301599997</v>
      </c>
      <c r="P11" s="33">
        <v>86588.350836900005</v>
      </c>
      <c r="Q11" s="33">
        <v>331.92403505300001</v>
      </c>
      <c r="R11" s="33">
        <v>106.61065078199999</v>
      </c>
      <c r="S11" s="33">
        <v>0</v>
      </c>
      <c r="T11" s="33">
        <v>105.22500114100001</v>
      </c>
      <c r="U11" s="33">
        <v>61.585045936999997</v>
      </c>
      <c r="V11" s="33">
        <v>85.016093740499997</v>
      </c>
      <c r="W11" s="33">
        <v>92.481659992199994</v>
      </c>
      <c r="X11" s="33">
        <v>3.9866288066899999E-2</v>
      </c>
      <c r="Y11" s="33">
        <v>0</v>
      </c>
      <c r="Z11" s="33">
        <v>290.65470714399999</v>
      </c>
      <c r="AA11" s="33">
        <v>0</v>
      </c>
      <c r="AB11" s="33">
        <v>9564.3398312400004</v>
      </c>
      <c r="AC11" s="33">
        <v>977.69138334499996</v>
      </c>
      <c r="AD11" s="33">
        <v>10627.0473083</v>
      </c>
      <c r="AE11" s="33">
        <v>1.6068279535000001</v>
      </c>
      <c r="AF11" s="33">
        <v>257.947710632</v>
      </c>
      <c r="AG11" s="33">
        <v>7.7809686006700005E-2</v>
      </c>
      <c r="AH11" s="33">
        <v>3316.2545696100001</v>
      </c>
      <c r="AI11" s="33">
        <v>0.23851674134799999</v>
      </c>
      <c r="AJ11" s="33">
        <v>7.4825476611699998E-2</v>
      </c>
      <c r="AK11" s="33">
        <v>135.22824991600001</v>
      </c>
      <c r="AL11" s="33">
        <v>0.25957604016800001</v>
      </c>
      <c r="AM11" s="33">
        <v>0</v>
      </c>
      <c r="AN11" s="33">
        <v>1.52958117694E-2</v>
      </c>
      <c r="AO11" s="33">
        <v>292.23851773299998</v>
      </c>
      <c r="AP11" s="33">
        <v>219.30651114200001</v>
      </c>
      <c r="AQ11" s="33">
        <v>72.932006591800004</v>
      </c>
      <c r="AR11" s="33">
        <v>22.2200659182</v>
      </c>
      <c r="AS11" s="33">
        <v>2.89763818846E-2</v>
      </c>
      <c r="AT11" s="33">
        <v>2.0898778088299999E-3</v>
      </c>
      <c r="AU11" s="33">
        <v>5.05427173068</v>
      </c>
      <c r="AV11" s="33">
        <v>6.1114491531499997E-2</v>
      </c>
      <c r="AW11" s="33">
        <v>15.139125095800001</v>
      </c>
      <c r="AX11" s="33">
        <v>0.97262917706999996</v>
      </c>
      <c r="AY11" s="33">
        <v>0.28922128342100001</v>
      </c>
      <c r="AZ11" s="33">
        <v>60.563334049799998</v>
      </c>
      <c r="BA11" s="33">
        <v>0.29252227494900002</v>
      </c>
      <c r="BB11" s="33">
        <v>1.00563997421</v>
      </c>
      <c r="BC11" s="33">
        <v>3.40809923004E-3</v>
      </c>
      <c r="BD11" s="33">
        <v>103.41035885700001</v>
      </c>
      <c r="BE11" s="33">
        <v>0</v>
      </c>
      <c r="BF11" s="33">
        <v>2.4106736367999999</v>
      </c>
      <c r="BG11" s="33">
        <v>761.30258631900006</v>
      </c>
      <c r="BH11" s="33">
        <v>1.0274629226500001</v>
      </c>
      <c r="BI11" s="33">
        <v>655.13698051699998</v>
      </c>
      <c r="BJ11" s="33">
        <v>5541.2772076299998</v>
      </c>
      <c r="BK11" s="33">
        <v>825.28608332399995</v>
      </c>
      <c r="BM11" s="30">
        <f t="shared" si="0"/>
        <v>-0.8900393265959603</v>
      </c>
      <c r="BN11" s="30">
        <f t="shared" si="1"/>
        <v>-0.89004096881019901</v>
      </c>
      <c r="BO11" s="30">
        <f t="shared" si="2"/>
        <v>-0.89008254262346675</v>
      </c>
      <c r="BP11" s="30">
        <f t="shared" si="3"/>
        <v>-0.85354315811295034</v>
      </c>
      <c r="BQ11" s="30">
        <f t="shared" si="3"/>
        <v>-0.91751642245457521</v>
      </c>
      <c r="BR11" s="30">
        <f t="shared" si="4"/>
        <v>-0.89009070450009031</v>
      </c>
      <c r="BS11" s="30">
        <f t="shared" si="5"/>
        <v>-0.89004049689386389</v>
      </c>
    </row>
    <row r="12" spans="1:71" x14ac:dyDescent="0.25">
      <c r="A12" s="25" t="s">
        <v>85</v>
      </c>
      <c r="B12" s="33">
        <v>587324.10999999905</v>
      </c>
      <c r="C12" s="33">
        <v>2643.21</v>
      </c>
      <c r="D12" s="33">
        <v>70138.66</v>
      </c>
      <c r="E12" s="33">
        <v>1262.19999999999</v>
      </c>
      <c r="F12" s="33">
        <v>1805.0699999999899</v>
      </c>
      <c r="G12" s="33">
        <v>625.01999999999896</v>
      </c>
      <c r="H12" s="33">
        <v>42480.5</v>
      </c>
      <c r="J12" t="s">
        <v>73</v>
      </c>
      <c r="K12" s="33">
        <v>771.98916437100002</v>
      </c>
      <c r="L12" s="33">
        <v>325.21881662999999</v>
      </c>
      <c r="M12" s="33">
        <v>239.753521079</v>
      </c>
      <c r="N12" s="33">
        <v>1688.16337028</v>
      </c>
      <c r="O12" s="33">
        <v>4347.6068585800003</v>
      </c>
      <c r="P12" s="33">
        <v>505696.44669200003</v>
      </c>
      <c r="Q12" s="33">
        <v>2208.9514655100002</v>
      </c>
      <c r="R12" s="33">
        <v>719.97338626600003</v>
      </c>
      <c r="S12" s="33">
        <v>0</v>
      </c>
      <c r="T12" s="33">
        <v>625.17617438599996</v>
      </c>
      <c r="U12" s="33">
        <v>415.90386050699999</v>
      </c>
      <c r="V12" s="33">
        <v>482.97409414800001</v>
      </c>
      <c r="W12" s="33">
        <v>620.62448417899998</v>
      </c>
      <c r="X12" s="33">
        <v>0.269225325485</v>
      </c>
      <c r="Y12" s="33">
        <v>0</v>
      </c>
      <c r="Z12" s="33">
        <v>2275.8784110199999</v>
      </c>
      <c r="AA12" s="33">
        <v>0</v>
      </c>
      <c r="AB12" s="33">
        <v>54334.4451758</v>
      </c>
      <c r="AC12" s="33">
        <v>5554.1882297399998</v>
      </c>
      <c r="AD12" s="33">
        <v>60371.607499700003</v>
      </c>
      <c r="AE12" s="33">
        <v>6.3977252666200002</v>
      </c>
      <c r="AF12" s="33">
        <v>1710.88884588</v>
      </c>
      <c r="AG12" s="33">
        <v>0.56063911991500004</v>
      </c>
      <c r="AH12" s="33">
        <v>22068.356017900001</v>
      </c>
      <c r="AI12" s="33">
        <v>1.4886866515699999</v>
      </c>
      <c r="AJ12" s="33">
        <v>0.44579116718200001</v>
      </c>
      <c r="AK12" s="33">
        <v>609.55878161600003</v>
      </c>
      <c r="AL12" s="33">
        <v>1.73379630395</v>
      </c>
      <c r="AM12" s="33">
        <v>0</v>
      </c>
      <c r="AN12" s="33">
        <v>9.4607307219600006E-2</v>
      </c>
      <c r="AO12" s="33">
        <v>1553.64511803</v>
      </c>
      <c r="AP12" s="33">
        <v>1086.3001196</v>
      </c>
      <c r="AQ12" s="33">
        <v>467.34499842899999</v>
      </c>
      <c r="AR12" s="33">
        <v>132.005097307</v>
      </c>
      <c r="AS12" s="33">
        <v>0.20397253040999999</v>
      </c>
      <c r="AT12" s="33">
        <v>1.53163456186E-2</v>
      </c>
      <c r="AU12" s="33">
        <v>34.085356459800003</v>
      </c>
      <c r="AV12" s="33">
        <v>0.41913380402</v>
      </c>
      <c r="AW12" s="33">
        <v>84.485366049899994</v>
      </c>
      <c r="AX12" s="33">
        <v>6.5542091194200003</v>
      </c>
      <c r="AY12" s="33">
        <v>1.41820301262</v>
      </c>
      <c r="AZ12" s="33">
        <v>337.98292112399997</v>
      </c>
      <c r="BA12" s="33">
        <v>1.89432243699</v>
      </c>
      <c r="BB12" s="33">
        <v>5.3351165418299997</v>
      </c>
      <c r="BC12" s="33">
        <v>2.3630120647899999E-2</v>
      </c>
      <c r="BD12" s="33">
        <v>537.92798425900003</v>
      </c>
      <c r="BE12" s="33">
        <v>0</v>
      </c>
      <c r="BF12" s="33">
        <v>9.5983468509699996</v>
      </c>
      <c r="BG12" s="33">
        <v>5087.7891585300003</v>
      </c>
      <c r="BH12" s="33">
        <v>4.09089985527</v>
      </c>
      <c r="BI12" s="33">
        <v>4331.3280762900004</v>
      </c>
      <c r="BJ12" s="33">
        <v>36576.270301199998</v>
      </c>
      <c r="BK12" s="33">
        <v>5537.5182823799996</v>
      </c>
      <c r="BM12" s="30">
        <f t="shared" si="0"/>
        <v>-0.13898231303325714</v>
      </c>
      <c r="BN12" s="30">
        <f t="shared" si="1"/>
        <v>-0.13897177635526503</v>
      </c>
      <c r="BO12" s="30">
        <f t="shared" si="2"/>
        <v>-0.13925348018197098</v>
      </c>
      <c r="BP12" s="30">
        <f t="shared" si="3"/>
        <v>0.23090248615909706</v>
      </c>
      <c r="BQ12" s="30">
        <f t="shared" si="3"/>
        <v>-0.39819501758934223</v>
      </c>
      <c r="BR12" s="30">
        <f t="shared" si="4"/>
        <v>-0.13934276621707958</v>
      </c>
      <c r="BS12" s="30">
        <f t="shared" si="5"/>
        <v>-0.13898682216075614</v>
      </c>
    </row>
    <row r="13" spans="1:71" x14ac:dyDescent="0.25">
      <c r="A13" s="25" t="s">
        <v>86</v>
      </c>
      <c r="B13" s="33">
        <v>8905.3999999999905</v>
      </c>
      <c r="C13" s="33">
        <v>21.437049000399998</v>
      </c>
      <c r="D13" s="33">
        <v>731.08999999999901</v>
      </c>
      <c r="E13" s="33">
        <v>15.091874405099899</v>
      </c>
      <c r="F13" s="33">
        <v>19.963131951999902</v>
      </c>
      <c r="G13" s="33">
        <v>5.4157780386999903</v>
      </c>
      <c r="H13" s="33">
        <v>594.53999999999905</v>
      </c>
      <c r="J13" t="s">
        <v>86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  <c r="AK13" s="33">
        <v>0</v>
      </c>
      <c r="AL13" s="33">
        <v>0</v>
      </c>
      <c r="AM13" s="33">
        <v>0</v>
      </c>
      <c r="AN13" s="33">
        <v>0</v>
      </c>
      <c r="AO13" s="33">
        <v>0</v>
      </c>
      <c r="AP13" s="33">
        <v>0</v>
      </c>
      <c r="AQ13" s="33">
        <v>0</v>
      </c>
      <c r="AR13" s="33">
        <v>0</v>
      </c>
      <c r="AS13" s="33">
        <v>0</v>
      </c>
      <c r="AT13" s="33">
        <v>0</v>
      </c>
      <c r="AU13" s="33">
        <v>0</v>
      </c>
      <c r="AV13" s="33">
        <v>0</v>
      </c>
      <c r="AW13" s="33">
        <v>0</v>
      </c>
      <c r="AX13" s="33">
        <v>0</v>
      </c>
      <c r="AY13" s="33">
        <v>0</v>
      </c>
      <c r="AZ13" s="33">
        <v>0</v>
      </c>
      <c r="BA13" s="33">
        <v>0</v>
      </c>
      <c r="BB13" s="33">
        <v>0</v>
      </c>
      <c r="BC13" s="33">
        <v>0</v>
      </c>
      <c r="BD13" s="33">
        <v>0</v>
      </c>
      <c r="BE13" s="33">
        <v>0</v>
      </c>
      <c r="BF13" s="33">
        <v>0</v>
      </c>
      <c r="BG13" s="33">
        <v>0</v>
      </c>
      <c r="BH13" s="33">
        <v>0</v>
      </c>
      <c r="BI13" s="33">
        <v>0</v>
      </c>
      <c r="BJ13" s="33">
        <v>0</v>
      </c>
      <c r="BK13" s="33">
        <v>0</v>
      </c>
      <c r="BM13" s="30">
        <f t="shared" si="0"/>
        <v>-1</v>
      </c>
      <c r="BN13" s="30">
        <f t="shared" si="1"/>
        <v>-1</v>
      </c>
      <c r="BO13" s="30">
        <f t="shared" si="2"/>
        <v>-1</v>
      </c>
      <c r="BP13" s="30">
        <f t="shared" si="3"/>
        <v>-1</v>
      </c>
      <c r="BQ13" s="30">
        <f t="shared" si="3"/>
        <v>-1</v>
      </c>
      <c r="BR13" s="30">
        <f t="shared" si="4"/>
        <v>-1</v>
      </c>
      <c r="BS13" s="30">
        <f t="shared" si="5"/>
        <v>-1</v>
      </c>
    </row>
    <row r="14" spans="1:71" x14ac:dyDescent="0.25">
      <c r="A14" s="25" t="s">
        <v>87</v>
      </c>
      <c r="B14" s="33">
        <v>7731.4099999999899</v>
      </c>
      <c r="C14" s="33">
        <v>16.703411040999999</v>
      </c>
      <c r="D14" s="33">
        <v>768.91</v>
      </c>
      <c r="E14" s="33">
        <v>17.543456021600001</v>
      </c>
      <c r="F14" s="33">
        <v>22.142995519500001</v>
      </c>
      <c r="G14" s="33">
        <v>5.9862586237999897</v>
      </c>
      <c r="H14" s="33">
        <v>495.55</v>
      </c>
      <c r="J14" t="s">
        <v>243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3">
        <v>0</v>
      </c>
      <c r="AK14" s="33">
        <v>0</v>
      </c>
      <c r="AL14" s="33">
        <v>0</v>
      </c>
      <c r="AM14" s="33">
        <v>0</v>
      </c>
      <c r="AN14" s="33">
        <v>0</v>
      </c>
      <c r="AO14" s="33">
        <v>0</v>
      </c>
      <c r="AP14" s="33">
        <v>0</v>
      </c>
      <c r="AQ14" s="33">
        <v>0</v>
      </c>
      <c r="AR14" s="33">
        <v>0</v>
      </c>
      <c r="AS14" s="33">
        <v>0</v>
      </c>
      <c r="AT14" s="33">
        <v>0</v>
      </c>
      <c r="AU14" s="33">
        <v>0</v>
      </c>
      <c r="AV14" s="33">
        <v>0</v>
      </c>
      <c r="AW14" s="33">
        <v>0</v>
      </c>
      <c r="AX14" s="33">
        <v>0</v>
      </c>
      <c r="AY14" s="33">
        <v>0</v>
      </c>
      <c r="AZ14" s="33">
        <v>0</v>
      </c>
      <c r="BA14" s="33">
        <v>0</v>
      </c>
      <c r="BB14" s="33">
        <v>0</v>
      </c>
      <c r="BC14" s="33">
        <v>0</v>
      </c>
      <c r="BD14" s="33">
        <v>0</v>
      </c>
      <c r="BE14" s="33">
        <v>0</v>
      </c>
      <c r="BF14" s="33">
        <v>0</v>
      </c>
      <c r="BG14" s="33">
        <v>0</v>
      </c>
      <c r="BH14" s="33">
        <v>0</v>
      </c>
      <c r="BI14" s="33">
        <v>0</v>
      </c>
      <c r="BJ14" s="33">
        <v>0</v>
      </c>
      <c r="BK14" s="33">
        <v>0</v>
      </c>
      <c r="BM14" s="30">
        <f t="shared" si="0"/>
        <v>-1</v>
      </c>
      <c r="BN14" s="30">
        <f t="shared" si="1"/>
        <v>-1</v>
      </c>
      <c r="BO14" s="30">
        <f t="shared" si="2"/>
        <v>-1</v>
      </c>
      <c r="BP14" s="30">
        <f t="shared" si="3"/>
        <v>-1</v>
      </c>
      <c r="BQ14" s="30">
        <f t="shared" si="3"/>
        <v>-1</v>
      </c>
      <c r="BR14" s="30">
        <f t="shared" si="4"/>
        <v>-1</v>
      </c>
      <c r="BS14" s="30">
        <f t="shared" si="5"/>
        <v>-1</v>
      </c>
    </row>
    <row r="15" spans="1:71" x14ac:dyDescent="0.25">
      <c r="A15" s="21" t="s">
        <v>88</v>
      </c>
      <c r="B15" s="33">
        <v>2322.5283972534899</v>
      </c>
      <c r="C15" s="33">
        <v>4.0796232755000004</v>
      </c>
      <c r="D15" s="33">
        <v>164.4</v>
      </c>
      <c r="E15" s="33">
        <v>3.0970291550999902</v>
      </c>
      <c r="F15" s="33">
        <v>4.13772876909999</v>
      </c>
      <c r="G15" s="33">
        <v>1.0915612991000001</v>
      </c>
      <c r="H15" s="33">
        <v>135.1114567443</v>
      </c>
      <c r="J15" t="s">
        <v>88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3">
        <v>0</v>
      </c>
      <c r="AK15" s="33">
        <v>0</v>
      </c>
      <c r="AL15" s="33">
        <v>0</v>
      </c>
      <c r="AM15" s="33">
        <v>0</v>
      </c>
      <c r="AN15" s="33">
        <v>0</v>
      </c>
      <c r="AO15" s="33">
        <v>0</v>
      </c>
      <c r="AP15" s="33">
        <v>0</v>
      </c>
      <c r="AQ15" s="33">
        <v>0</v>
      </c>
      <c r="AR15" s="33">
        <v>0</v>
      </c>
      <c r="AS15" s="33">
        <v>0</v>
      </c>
      <c r="AT15" s="33">
        <v>0</v>
      </c>
      <c r="AU15" s="33">
        <v>0</v>
      </c>
      <c r="AV15" s="33">
        <v>0</v>
      </c>
      <c r="AW15" s="33">
        <v>0</v>
      </c>
      <c r="AX15" s="33">
        <v>0</v>
      </c>
      <c r="AY15" s="33">
        <v>0</v>
      </c>
      <c r="AZ15" s="33">
        <v>0</v>
      </c>
      <c r="BA15" s="33">
        <v>0</v>
      </c>
      <c r="BB15" s="33">
        <v>0</v>
      </c>
      <c r="BC15" s="33">
        <v>0</v>
      </c>
      <c r="BD15" s="33">
        <v>0</v>
      </c>
      <c r="BE15" s="33">
        <v>0</v>
      </c>
      <c r="BF15" s="33">
        <v>0</v>
      </c>
      <c r="BG15" s="33">
        <v>0</v>
      </c>
      <c r="BH15" s="33">
        <v>0</v>
      </c>
      <c r="BI15" s="33">
        <v>0</v>
      </c>
      <c r="BJ15" s="33">
        <v>0</v>
      </c>
      <c r="BK15" s="33">
        <v>0</v>
      </c>
      <c r="BM15" s="30">
        <f t="shared" si="0"/>
        <v>-1</v>
      </c>
      <c r="BN15" s="30">
        <f t="shared" si="1"/>
        <v>-1</v>
      </c>
      <c r="BO15" s="30">
        <f t="shared" si="2"/>
        <v>-1</v>
      </c>
      <c r="BP15" s="30">
        <f t="shared" si="3"/>
        <v>-1</v>
      </c>
      <c r="BQ15" s="30">
        <f t="shared" si="3"/>
        <v>-1</v>
      </c>
      <c r="BR15" s="30">
        <f t="shared" si="4"/>
        <v>-1</v>
      </c>
      <c r="BS15" s="30">
        <f t="shared" si="5"/>
        <v>-1</v>
      </c>
    </row>
    <row r="16" spans="1:71" x14ac:dyDescent="0.25">
      <c r="A16" s="25" t="s">
        <v>89</v>
      </c>
      <c r="B16" s="33">
        <v>21953.221364420009</v>
      </c>
      <c r="C16" s="33">
        <v>209.97383090000002</v>
      </c>
      <c r="D16" s="33">
        <v>2157.0080836100005</v>
      </c>
      <c r="E16" s="33">
        <v>459.99762941999995</v>
      </c>
      <c r="F16" s="33">
        <v>419.52407595</v>
      </c>
      <c r="G16" s="33">
        <v>32.181750869999995</v>
      </c>
      <c r="H16" s="33">
        <v>3063.4975046400014</v>
      </c>
      <c r="J16" t="s">
        <v>244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33">
        <v>0</v>
      </c>
      <c r="AL16" s="33">
        <v>0</v>
      </c>
      <c r="AM16" s="33">
        <v>0</v>
      </c>
      <c r="AN16" s="33">
        <v>0</v>
      </c>
      <c r="AO16" s="33">
        <v>0</v>
      </c>
      <c r="AP16" s="33">
        <v>0</v>
      </c>
      <c r="AQ16" s="33">
        <v>0</v>
      </c>
      <c r="AR16" s="33">
        <v>0</v>
      </c>
      <c r="AS16" s="33">
        <v>0</v>
      </c>
      <c r="AT16" s="33">
        <v>0</v>
      </c>
      <c r="AU16" s="33">
        <v>0</v>
      </c>
      <c r="AV16" s="33">
        <v>0</v>
      </c>
      <c r="AW16" s="33">
        <v>0</v>
      </c>
      <c r="AX16" s="33">
        <v>0</v>
      </c>
      <c r="AY16" s="33">
        <v>0</v>
      </c>
      <c r="AZ16" s="33">
        <v>0</v>
      </c>
      <c r="BA16" s="33">
        <v>0</v>
      </c>
      <c r="BB16" s="33">
        <v>0</v>
      </c>
      <c r="BC16" s="33">
        <v>0</v>
      </c>
      <c r="BD16" s="33">
        <v>0</v>
      </c>
      <c r="BE16" s="33">
        <v>0</v>
      </c>
      <c r="BF16" s="33">
        <v>0</v>
      </c>
      <c r="BG16" s="33">
        <v>0</v>
      </c>
      <c r="BH16" s="33">
        <v>0</v>
      </c>
      <c r="BI16" s="33">
        <v>0</v>
      </c>
      <c r="BJ16" s="33">
        <v>0</v>
      </c>
      <c r="BK16" s="33">
        <v>0</v>
      </c>
      <c r="BM16" s="30">
        <f t="shared" si="0"/>
        <v>-1</v>
      </c>
      <c r="BN16" s="30">
        <f t="shared" si="1"/>
        <v>-1</v>
      </c>
      <c r="BO16" s="30">
        <f t="shared" si="2"/>
        <v>-1</v>
      </c>
      <c r="BP16" s="30">
        <f t="shared" si="3"/>
        <v>-1</v>
      </c>
      <c r="BQ16" s="30">
        <f t="shared" si="3"/>
        <v>-1</v>
      </c>
      <c r="BR16" s="30">
        <f t="shared" si="4"/>
        <v>-1</v>
      </c>
      <c r="BS16" s="30">
        <f t="shared" si="5"/>
        <v>-1</v>
      </c>
    </row>
    <row r="17" spans="1:71" x14ac:dyDescent="0.25">
      <c r="A17" s="25" t="s">
        <v>90</v>
      </c>
      <c r="B17" s="33">
        <v>58455.592734040001</v>
      </c>
      <c r="C17" s="33">
        <v>706.08309229999986</v>
      </c>
      <c r="D17" s="33">
        <v>6858.4745496500009</v>
      </c>
      <c r="E17" s="33">
        <v>1419.1086642299999</v>
      </c>
      <c r="F17" s="33">
        <v>1294.2463465400001</v>
      </c>
      <c r="G17" s="33">
        <v>99.210357250000015</v>
      </c>
      <c r="H17" s="33">
        <v>9218.2815209500022</v>
      </c>
      <c r="J17" t="s">
        <v>245</v>
      </c>
      <c r="K17" s="33">
        <v>198.46178916700001</v>
      </c>
      <c r="L17" s="33">
        <v>81.748872666400004</v>
      </c>
      <c r="M17" s="33">
        <v>63.175258531799997</v>
      </c>
      <c r="N17" s="33">
        <v>424.63082668800001</v>
      </c>
      <c r="O17" s="33">
        <v>1092.84951052</v>
      </c>
      <c r="P17" s="33">
        <v>58465.652487200001</v>
      </c>
      <c r="Q17" s="33">
        <v>556.25816391499995</v>
      </c>
      <c r="R17" s="33">
        <v>180.97689559099999</v>
      </c>
      <c r="S17" s="33">
        <v>0</v>
      </c>
      <c r="T17" s="33">
        <v>159.71352108799999</v>
      </c>
      <c r="U17" s="33">
        <v>104.54443955399999</v>
      </c>
      <c r="V17" s="33">
        <v>54.853447449000001</v>
      </c>
      <c r="W17" s="33">
        <v>156.12818652199999</v>
      </c>
      <c r="X17" s="33">
        <v>6.7675357350499996E-2</v>
      </c>
      <c r="Y17" s="33">
        <v>0</v>
      </c>
      <c r="Z17" s="33">
        <v>706.16005596399998</v>
      </c>
      <c r="AA17" s="33">
        <v>0</v>
      </c>
      <c r="AB17" s="33">
        <v>6171.0418331399997</v>
      </c>
      <c r="AC17" s="33">
        <v>630.81719208300001</v>
      </c>
      <c r="AD17" s="33">
        <v>6856.7124726800002</v>
      </c>
      <c r="AE17" s="33">
        <v>1.7415118157</v>
      </c>
      <c r="AF17" s="33">
        <v>431.008375484</v>
      </c>
      <c r="AG17" s="33">
        <v>1.0801608734699999</v>
      </c>
      <c r="AH17" s="33">
        <v>5557.2832308699999</v>
      </c>
      <c r="AI17" s="33">
        <v>2.43651590139</v>
      </c>
      <c r="AJ17" s="33">
        <v>0.69976055821000005</v>
      </c>
      <c r="AK17" s="33">
        <v>567.780547738</v>
      </c>
      <c r="AL17" s="33">
        <v>3.1269592365399999</v>
      </c>
      <c r="AM17" s="33">
        <v>0</v>
      </c>
      <c r="AN17" s="33">
        <v>0.153777039744</v>
      </c>
      <c r="AO17" s="33">
        <v>1418.93588559</v>
      </c>
      <c r="AP17" s="33">
        <v>1294.0853772600001</v>
      </c>
      <c r="AQ17" s="33">
        <v>124.850508331</v>
      </c>
      <c r="AR17" s="33">
        <v>212.85144595599999</v>
      </c>
      <c r="AS17" s="33">
        <v>0.39015991655499999</v>
      </c>
      <c r="AT17" s="33">
        <v>2.9661129097199999E-2</v>
      </c>
      <c r="AU17" s="33">
        <v>62.220588854500001</v>
      </c>
      <c r="AV17" s="33">
        <v>0.795065185161</v>
      </c>
      <c r="AW17" s="33">
        <v>125.990604893</v>
      </c>
      <c r="AX17" s="33">
        <v>12.361002110899999</v>
      </c>
      <c r="AY17" s="33">
        <v>1.7607916048000001</v>
      </c>
      <c r="AZ17" s="33">
        <v>504.03703125599998</v>
      </c>
      <c r="BA17" s="33">
        <v>3.5243405137899999</v>
      </c>
      <c r="BB17" s="33">
        <v>7.6555607070200002</v>
      </c>
      <c r="BC17" s="33">
        <v>4.2946891979E-2</v>
      </c>
      <c r="BD17" s="33">
        <v>99.217453057499995</v>
      </c>
      <c r="BE17" s="33">
        <v>0</v>
      </c>
      <c r="BF17" s="33">
        <v>2.6127397926599998</v>
      </c>
      <c r="BG17" s="33">
        <v>1280.54787173</v>
      </c>
      <c r="BH17" s="33">
        <v>1.1135849284099999</v>
      </c>
      <c r="BI17" s="33">
        <v>1091.5832514599999</v>
      </c>
      <c r="BJ17" s="33">
        <v>9219.7195403400001</v>
      </c>
      <c r="BK17" s="33">
        <v>1393.0706332100001</v>
      </c>
      <c r="BM17" s="30">
        <f t="shared" si="0"/>
        <v>1.7209222744125308E-4</v>
      </c>
      <c r="BN17" s="30">
        <f t="shared" si="1"/>
        <v>1.0900085958639252E-4</v>
      </c>
      <c r="BO17" s="30">
        <f t="shared" si="2"/>
        <v>-2.5691966300152801E-4</v>
      </c>
      <c r="BP17" s="30">
        <f t="shared" si="3"/>
        <v>-1.2175152217373137E-4</v>
      </c>
      <c r="BQ17" s="30">
        <f t="shared" si="3"/>
        <v>-1.2437298388390128E-4</v>
      </c>
      <c r="BR17" s="30">
        <f t="shared" si="4"/>
        <v>7.1522849999407689E-5</v>
      </c>
      <c r="BS17" s="30">
        <f t="shared" si="5"/>
        <v>1.5599647143881815E-4</v>
      </c>
    </row>
    <row r="18" spans="1:71" x14ac:dyDescent="0.25">
      <c r="A18" s="25" t="s">
        <v>91</v>
      </c>
      <c r="B18" s="33">
        <v>5634.7405622500009</v>
      </c>
      <c r="C18" s="33">
        <v>77.401852830000038</v>
      </c>
      <c r="D18" s="33">
        <v>661.96388004999994</v>
      </c>
      <c r="E18" s="33">
        <v>139.15907402000002</v>
      </c>
      <c r="F18" s="33">
        <v>126.91496269000001</v>
      </c>
      <c r="G18" s="33">
        <v>9.7223347699999998</v>
      </c>
      <c r="H18" s="33">
        <v>892.25667511999995</v>
      </c>
      <c r="J18" t="s">
        <v>246</v>
      </c>
      <c r="K18" s="33">
        <v>6.02576496966</v>
      </c>
      <c r="L18" s="33">
        <v>2.4986961672199999</v>
      </c>
      <c r="M18" s="33">
        <v>1.9043766180699999</v>
      </c>
      <c r="N18" s="33">
        <v>12.9764755979</v>
      </c>
      <c r="O18" s="33">
        <v>33.403387930800001</v>
      </c>
      <c r="P18" s="33">
        <v>1792.50513798</v>
      </c>
      <c r="Q18" s="33">
        <v>16.993324729699999</v>
      </c>
      <c r="R18" s="33">
        <v>5.5316470635000003</v>
      </c>
      <c r="S18" s="33">
        <v>0</v>
      </c>
      <c r="T18" s="33">
        <v>4.8583401371299999</v>
      </c>
      <c r="U18" s="33">
        <v>3.19540502572</v>
      </c>
      <c r="V18" s="33">
        <v>1.68890310378</v>
      </c>
      <c r="W18" s="33">
        <v>4.7710275627399996</v>
      </c>
      <c r="X18" s="33">
        <v>2.0685794345100001E-3</v>
      </c>
      <c r="Y18" s="33">
        <v>0</v>
      </c>
      <c r="Z18" s="33">
        <v>18.6913827389</v>
      </c>
      <c r="AA18" s="33">
        <v>0</v>
      </c>
      <c r="AB18" s="33">
        <v>190.00104261000001</v>
      </c>
      <c r="AC18" s="33">
        <v>19.422339167899999</v>
      </c>
      <c r="AD18" s="33">
        <v>211.11228488099999</v>
      </c>
      <c r="AE18" s="33">
        <v>5.2009919443100003E-2</v>
      </c>
      <c r="AF18" s="33">
        <v>13.1654269491</v>
      </c>
      <c r="AG18" s="33">
        <v>3.3801258618700002E-2</v>
      </c>
      <c r="AH18" s="33">
        <v>169.77106034600001</v>
      </c>
      <c r="AI18" s="33">
        <v>7.6245974084700005E-2</v>
      </c>
      <c r="AJ18" s="33">
        <v>2.18975573891E-2</v>
      </c>
      <c r="AK18" s="33">
        <v>17.767556121399998</v>
      </c>
      <c r="AL18" s="33">
        <v>9.7852023567399998E-2</v>
      </c>
      <c r="AM18" s="33">
        <v>0</v>
      </c>
      <c r="AN18" s="33">
        <v>4.8121346803600001E-3</v>
      </c>
      <c r="AO18" s="33">
        <v>44.402765595200002</v>
      </c>
      <c r="AP18" s="33">
        <v>40.495824783800003</v>
      </c>
      <c r="AQ18" s="33">
        <v>3.9069408114100002</v>
      </c>
      <c r="AR18" s="33">
        <v>6.66076297558</v>
      </c>
      <c r="AS18" s="33">
        <v>1.22093218032E-2</v>
      </c>
      <c r="AT18" s="33">
        <v>9.2821530338400003E-4</v>
      </c>
      <c r="AU18" s="33">
        <v>1.94707530438</v>
      </c>
      <c r="AV18" s="33">
        <v>2.4880249673399999E-2</v>
      </c>
      <c r="AW18" s="33">
        <v>3.9426244812200002</v>
      </c>
      <c r="AX18" s="33">
        <v>0.38681256524300001</v>
      </c>
      <c r="AY18" s="33">
        <v>5.5100415571199997E-2</v>
      </c>
      <c r="AZ18" s="33">
        <v>15.772839167300001</v>
      </c>
      <c r="BA18" s="33">
        <v>0.11028821023300001</v>
      </c>
      <c r="BB18" s="33">
        <v>0.23956610393700001</v>
      </c>
      <c r="BC18" s="33">
        <v>1.3439329354E-3</v>
      </c>
      <c r="BD18" s="33">
        <v>3.10081692797</v>
      </c>
      <c r="BE18" s="33">
        <v>0</v>
      </c>
      <c r="BF18" s="33">
        <v>7.8027657547199994E-2</v>
      </c>
      <c r="BG18" s="33">
        <v>39.125693490400003</v>
      </c>
      <c r="BH18" s="33">
        <v>3.3255908580500003E-2</v>
      </c>
      <c r="BI18" s="33">
        <v>33.339148295000001</v>
      </c>
      <c r="BJ18" s="33">
        <v>281.57212354699999</v>
      </c>
      <c r="BK18" s="33">
        <v>42.569902570000004</v>
      </c>
      <c r="BM18" s="30">
        <f t="shared" si="0"/>
        <v>-0.68188328847136193</v>
      </c>
      <c r="BN18" s="30">
        <f t="shared" si="1"/>
        <v>-0.75851504769591971</v>
      </c>
      <c r="BO18" s="30">
        <f t="shared" si="2"/>
        <v>-0.68108186678545946</v>
      </c>
      <c r="BP18" s="30">
        <f t="shared" si="3"/>
        <v>-0.68092080298825197</v>
      </c>
      <c r="BQ18" s="30">
        <f t="shared" si="3"/>
        <v>-0.68092158776649281</v>
      </c>
      <c r="BR18" s="30">
        <f t="shared" si="4"/>
        <v>-0.68106252239553366</v>
      </c>
      <c r="BS18" s="30">
        <f t="shared" si="5"/>
        <v>-0.68442699124763473</v>
      </c>
    </row>
    <row r="19" spans="1:71" x14ac:dyDescent="0.25">
      <c r="A19" s="25" t="s">
        <v>92</v>
      </c>
      <c r="B19" s="33">
        <v>9987.9273022599937</v>
      </c>
      <c r="C19" s="33">
        <v>111.59852785999999</v>
      </c>
      <c r="D19" s="33">
        <v>1152.9822590599995</v>
      </c>
      <c r="E19" s="33">
        <v>247.51286722000003</v>
      </c>
      <c r="F19" s="33">
        <v>225.73509140999997</v>
      </c>
      <c r="G19" s="33">
        <v>17.299045789999997</v>
      </c>
      <c r="H19" s="33">
        <v>1624.38555021</v>
      </c>
      <c r="J19" t="s">
        <v>247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3">
        <v>0</v>
      </c>
      <c r="AF19" s="33">
        <v>0</v>
      </c>
      <c r="AG19" s="33"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33">
        <v>0</v>
      </c>
      <c r="AO19" s="33">
        <v>0</v>
      </c>
      <c r="AP19" s="33">
        <v>0</v>
      </c>
      <c r="AQ19" s="33">
        <v>0</v>
      </c>
      <c r="AR19" s="33">
        <v>0</v>
      </c>
      <c r="AS19" s="33">
        <v>0</v>
      </c>
      <c r="AT19" s="33">
        <v>0</v>
      </c>
      <c r="AU19" s="33">
        <v>0</v>
      </c>
      <c r="AV19" s="33">
        <v>0</v>
      </c>
      <c r="AW19" s="33">
        <v>0</v>
      </c>
      <c r="AX19" s="33">
        <v>0</v>
      </c>
      <c r="AY19" s="33">
        <v>0</v>
      </c>
      <c r="AZ19" s="33">
        <v>0</v>
      </c>
      <c r="BA19" s="33">
        <v>0</v>
      </c>
      <c r="BB19" s="33">
        <v>0</v>
      </c>
      <c r="BC19" s="33">
        <v>0</v>
      </c>
      <c r="BD19" s="33">
        <v>0</v>
      </c>
      <c r="BE19" s="33">
        <v>0</v>
      </c>
      <c r="BF19" s="33">
        <v>0</v>
      </c>
      <c r="BG19" s="33">
        <v>0</v>
      </c>
      <c r="BH19" s="33">
        <v>0</v>
      </c>
      <c r="BI19" s="33">
        <v>0</v>
      </c>
      <c r="BJ19" s="33">
        <v>0</v>
      </c>
      <c r="BK19" s="33">
        <v>0</v>
      </c>
      <c r="BM19" s="30">
        <f t="shared" si="0"/>
        <v>-1</v>
      </c>
      <c r="BN19" s="30">
        <f t="shared" si="1"/>
        <v>-1</v>
      </c>
      <c r="BO19" s="30">
        <f t="shared" si="2"/>
        <v>-1</v>
      </c>
      <c r="BP19" s="30">
        <f t="shared" si="3"/>
        <v>-1</v>
      </c>
      <c r="BQ19" s="30">
        <f t="shared" si="3"/>
        <v>-1</v>
      </c>
      <c r="BR19" s="30">
        <f t="shared" si="4"/>
        <v>-1</v>
      </c>
      <c r="BS19" s="30">
        <f t="shared" si="5"/>
        <v>-1</v>
      </c>
    </row>
    <row r="20" spans="1:71" x14ac:dyDescent="0.25">
      <c r="A20" s="25" t="s">
        <v>93</v>
      </c>
      <c r="B20" s="33">
        <v>49812.142423820005</v>
      </c>
      <c r="C20" s="33">
        <v>489.75548273999988</v>
      </c>
      <c r="D20" s="33">
        <v>5350.7162481700025</v>
      </c>
      <c r="E20" s="33">
        <v>1112.9101397999993</v>
      </c>
      <c r="F20" s="33">
        <v>1014.9891406500003</v>
      </c>
      <c r="G20" s="33">
        <v>77.855291820000005</v>
      </c>
      <c r="H20" s="33">
        <v>7225.9497720900063</v>
      </c>
      <c r="J20" t="s">
        <v>248</v>
      </c>
      <c r="K20" s="33">
        <v>99.754394255199998</v>
      </c>
      <c r="L20" s="33">
        <v>39.451268303500001</v>
      </c>
      <c r="M20" s="33">
        <v>33.114786959</v>
      </c>
      <c r="N20" s="33">
        <v>205.16360007099999</v>
      </c>
      <c r="O20" s="33">
        <v>527.39844899599996</v>
      </c>
      <c r="P20" s="33">
        <v>29501.904410499999</v>
      </c>
      <c r="Q20" s="33">
        <v>269.32872642400002</v>
      </c>
      <c r="R20" s="33">
        <v>87.337644800999996</v>
      </c>
      <c r="S20" s="33">
        <v>0</v>
      </c>
      <c r="T20" s="33">
        <v>79.388516260599999</v>
      </c>
      <c r="U20" s="33">
        <v>50.452248152800003</v>
      </c>
      <c r="V20" s="33">
        <v>26.644306741200001</v>
      </c>
      <c r="W20" s="33">
        <v>75.4524511451</v>
      </c>
      <c r="X20" s="33">
        <v>3.26585012976E-2</v>
      </c>
      <c r="Y20" s="33">
        <v>0</v>
      </c>
      <c r="Z20" s="33">
        <v>301.39717312699997</v>
      </c>
      <c r="AA20" s="33">
        <v>0</v>
      </c>
      <c r="AB20" s="33">
        <v>2997.4923410699998</v>
      </c>
      <c r="AC20" s="33">
        <v>306.41122487899997</v>
      </c>
      <c r="AD20" s="33">
        <v>3330.5478727</v>
      </c>
      <c r="AE20" s="33">
        <v>0.96097458512199996</v>
      </c>
      <c r="AF20" s="33">
        <v>208.842772293</v>
      </c>
      <c r="AG20" s="33">
        <v>0.52725123232899995</v>
      </c>
      <c r="AH20" s="33">
        <v>2690.75876612</v>
      </c>
      <c r="AI20" s="33">
        <v>1.18932222281</v>
      </c>
      <c r="AJ20" s="33">
        <v>0.341568400602</v>
      </c>
      <c r="AK20" s="33">
        <v>277.13673337900002</v>
      </c>
      <c r="AL20" s="33">
        <v>1.5263526962</v>
      </c>
      <c r="AM20" s="33">
        <v>0</v>
      </c>
      <c r="AN20" s="33">
        <v>7.5062021792699996E-2</v>
      </c>
      <c r="AO20" s="33">
        <v>692.60350945799996</v>
      </c>
      <c r="AP20" s="33">
        <v>631.66214344699995</v>
      </c>
      <c r="AQ20" s="33">
        <v>60.941366010199999</v>
      </c>
      <c r="AR20" s="33">
        <v>103.897837795</v>
      </c>
      <c r="AS20" s="33">
        <v>0.19044855966499999</v>
      </c>
      <c r="AT20" s="33">
        <v>1.4478410225E-2</v>
      </c>
      <c r="AU20" s="33">
        <v>30.371539843600001</v>
      </c>
      <c r="AV20" s="33">
        <v>0.38809382176700002</v>
      </c>
      <c r="AW20" s="33">
        <v>61.4986979205</v>
      </c>
      <c r="AX20" s="33">
        <v>6.03372383549</v>
      </c>
      <c r="AY20" s="33">
        <v>0.85946750354099999</v>
      </c>
      <c r="AZ20" s="33">
        <v>246.031270358</v>
      </c>
      <c r="BA20" s="33">
        <v>1.72033251817</v>
      </c>
      <c r="BB20" s="33">
        <v>3.7368344120499999</v>
      </c>
      <c r="BC20" s="33">
        <v>2.09635934457E-2</v>
      </c>
      <c r="BD20" s="33">
        <v>48.447798204800002</v>
      </c>
      <c r="BE20" s="33">
        <v>0</v>
      </c>
      <c r="BF20" s="33">
        <v>1.44172276527</v>
      </c>
      <c r="BG20" s="33">
        <v>619.43073449899998</v>
      </c>
      <c r="BH20" s="33">
        <v>0.61448542464300004</v>
      </c>
      <c r="BI20" s="33">
        <v>529.30580404299997</v>
      </c>
      <c r="BJ20" s="33">
        <v>4472.2520180199999</v>
      </c>
      <c r="BK20" s="33">
        <v>673.25695753000002</v>
      </c>
      <c r="BM20" s="30">
        <f t="shared" si="0"/>
        <v>-0.4077366887879072</v>
      </c>
      <c r="BN20" s="30">
        <f t="shared" si="1"/>
        <v>-0.38459663291405166</v>
      </c>
      <c r="BO20" s="30">
        <f t="shared" si="2"/>
        <v>-0.37755101967160376</v>
      </c>
      <c r="BP20" s="30">
        <f t="shared" si="3"/>
        <v>-0.37766448099532324</v>
      </c>
      <c r="BQ20" s="30">
        <f t="shared" si="3"/>
        <v>-0.37766610680929774</v>
      </c>
      <c r="BR20" s="30">
        <f t="shared" si="4"/>
        <v>-0.37771990737880201</v>
      </c>
      <c r="BS20" s="30">
        <f t="shared" si="5"/>
        <v>-0.38108454126073138</v>
      </c>
    </row>
    <row r="21" spans="1:71" x14ac:dyDescent="0.25">
      <c r="A21" s="25" t="s">
        <v>94</v>
      </c>
      <c r="B21" s="33">
        <v>7141.026686440001</v>
      </c>
      <c r="C21" s="33">
        <v>91.914003659999992</v>
      </c>
      <c r="D21" s="33">
        <v>820.56975991999991</v>
      </c>
      <c r="E21" s="33">
        <v>173.0947286</v>
      </c>
      <c r="F21" s="33">
        <v>157.86473988999995</v>
      </c>
      <c r="G21" s="33">
        <v>12.09166768</v>
      </c>
      <c r="H21" s="33">
        <v>1176.2059491299997</v>
      </c>
      <c r="J21" t="s">
        <v>249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3">
        <v>0</v>
      </c>
      <c r="AI21" s="33">
        <v>0</v>
      </c>
      <c r="AJ21" s="33">
        <v>0</v>
      </c>
      <c r="AK21" s="33">
        <v>0</v>
      </c>
      <c r="AL21" s="33">
        <v>0</v>
      </c>
      <c r="AM21" s="33">
        <v>0</v>
      </c>
      <c r="AN21" s="33">
        <v>0</v>
      </c>
      <c r="AO21" s="33">
        <v>0</v>
      </c>
      <c r="AP21" s="33">
        <v>0</v>
      </c>
      <c r="AQ21" s="33">
        <v>0</v>
      </c>
      <c r="AR21" s="33">
        <v>0</v>
      </c>
      <c r="AS21" s="33">
        <v>0</v>
      </c>
      <c r="AT21" s="33">
        <v>0</v>
      </c>
      <c r="AU21" s="33">
        <v>0</v>
      </c>
      <c r="AV21" s="33">
        <v>0</v>
      </c>
      <c r="AW21" s="33">
        <v>0</v>
      </c>
      <c r="AX21" s="33">
        <v>0</v>
      </c>
      <c r="AY21" s="33">
        <v>0</v>
      </c>
      <c r="AZ21" s="33">
        <v>0</v>
      </c>
      <c r="BA21" s="33">
        <v>0</v>
      </c>
      <c r="BB21" s="33">
        <v>0</v>
      </c>
      <c r="BC21" s="33">
        <v>0</v>
      </c>
      <c r="BD21" s="33">
        <v>0</v>
      </c>
      <c r="BE21" s="33">
        <v>0</v>
      </c>
      <c r="BF21" s="33">
        <v>0</v>
      </c>
      <c r="BG21" s="33">
        <v>0</v>
      </c>
      <c r="BH21" s="33">
        <v>0</v>
      </c>
      <c r="BI21" s="33">
        <v>0</v>
      </c>
      <c r="BJ21" s="33">
        <v>0</v>
      </c>
      <c r="BK21" s="33">
        <v>0</v>
      </c>
      <c r="BM21" s="30">
        <f t="shared" si="0"/>
        <v>-1</v>
      </c>
      <c r="BN21" s="30">
        <f t="shared" si="1"/>
        <v>-1</v>
      </c>
      <c r="BO21" s="30">
        <f t="shared" si="2"/>
        <v>-1</v>
      </c>
      <c r="BP21" s="30">
        <f t="shared" si="3"/>
        <v>-1</v>
      </c>
      <c r="BQ21" s="30">
        <f t="shared" si="3"/>
        <v>-1</v>
      </c>
      <c r="BR21" s="30">
        <f t="shared" si="4"/>
        <v>-1</v>
      </c>
      <c r="BS21" s="30">
        <f t="shared" si="5"/>
        <v>-1</v>
      </c>
    </row>
    <row r="22" spans="1:71" x14ac:dyDescent="0.25">
      <c r="A22" s="25" t="s">
        <v>95</v>
      </c>
      <c r="B22" s="33">
        <v>47442.639501639977</v>
      </c>
      <c r="C22" s="33">
        <v>510.11894756000021</v>
      </c>
      <c r="D22" s="33">
        <v>5324.3983337300078</v>
      </c>
      <c r="E22" s="33">
        <v>1138.1848416500011</v>
      </c>
      <c r="F22" s="33">
        <v>1038.0400109199991</v>
      </c>
      <c r="G22" s="33">
        <v>79.491998049999935</v>
      </c>
      <c r="H22" s="33">
        <v>7407.6468068800023</v>
      </c>
      <c r="J22" t="s">
        <v>250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33">
        <v>0</v>
      </c>
      <c r="AG22" s="33">
        <v>0</v>
      </c>
      <c r="AH22" s="33">
        <v>0</v>
      </c>
      <c r="AI22" s="33">
        <v>0</v>
      </c>
      <c r="AJ22" s="33">
        <v>0</v>
      </c>
      <c r="AK22" s="33">
        <v>0</v>
      </c>
      <c r="AL22" s="33">
        <v>0</v>
      </c>
      <c r="AM22" s="33">
        <v>0</v>
      </c>
      <c r="AN22" s="33">
        <v>0</v>
      </c>
      <c r="AO22" s="33">
        <v>0</v>
      </c>
      <c r="AP22" s="33">
        <v>0</v>
      </c>
      <c r="AQ22" s="33">
        <v>0</v>
      </c>
      <c r="AR22" s="33">
        <v>0</v>
      </c>
      <c r="AS22" s="33">
        <v>0</v>
      </c>
      <c r="AT22" s="33">
        <v>0</v>
      </c>
      <c r="AU22" s="33">
        <v>0</v>
      </c>
      <c r="AV22" s="33">
        <v>0</v>
      </c>
      <c r="AW22" s="33">
        <v>0</v>
      </c>
      <c r="AX22" s="33">
        <v>0</v>
      </c>
      <c r="AY22" s="33">
        <v>0</v>
      </c>
      <c r="AZ22" s="33">
        <v>0</v>
      </c>
      <c r="BA22" s="33">
        <v>0</v>
      </c>
      <c r="BB22" s="33">
        <v>0</v>
      </c>
      <c r="BC22" s="33">
        <v>0</v>
      </c>
      <c r="BD22" s="33">
        <v>0</v>
      </c>
      <c r="BE22" s="33">
        <v>0</v>
      </c>
      <c r="BF22" s="33">
        <v>0</v>
      </c>
      <c r="BG22" s="33">
        <v>0</v>
      </c>
      <c r="BH22" s="33">
        <v>0</v>
      </c>
      <c r="BI22" s="33">
        <v>0</v>
      </c>
      <c r="BJ22" s="33">
        <v>0</v>
      </c>
      <c r="BK22" s="33">
        <v>0</v>
      </c>
      <c r="BM22" s="30">
        <f t="shared" si="0"/>
        <v>-1</v>
      </c>
      <c r="BN22" s="30">
        <f t="shared" si="1"/>
        <v>-1</v>
      </c>
      <c r="BO22" s="30">
        <f t="shared" si="2"/>
        <v>-1</v>
      </c>
      <c r="BP22" s="30">
        <f t="shared" si="3"/>
        <v>-1</v>
      </c>
      <c r="BQ22" s="30">
        <f t="shared" si="3"/>
        <v>-1</v>
      </c>
      <c r="BR22" s="30">
        <f t="shared" si="4"/>
        <v>-1</v>
      </c>
      <c r="BS22" s="30">
        <f t="shared" si="5"/>
        <v>-1</v>
      </c>
    </row>
    <row r="23" spans="1:71" x14ac:dyDescent="0.25">
      <c r="A23" s="25" t="s">
        <v>96</v>
      </c>
      <c r="B23" s="33">
        <v>69297.345623230009</v>
      </c>
      <c r="C23" s="33">
        <v>716.19462407000003</v>
      </c>
      <c r="D23" s="33">
        <v>7410.660445569998</v>
      </c>
      <c r="E23" s="33">
        <v>1534.2447266000004</v>
      </c>
      <c r="F23" s="33">
        <v>1399.2519983899986</v>
      </c>
      <c r="G23" s="33">
        <v>107.23286734</v>
      </c>
      <c r="H23" s="33">
        <v>10107.643481199997</v>
      </c>
      <c r="J23" t="s">
        <v>251</v>
      </c>
      <c r="K23" s="33">
        <v>237.24426653200001</v>
      </c>
      <c r="L23" s="33">
        <v>88.485967087000006</v>
      </c>
      <c r="M23" s="33">
        <v>83.188641075700005</v>
      </c>
      <c r="N23" s="33">
        <v>460.97950944000002</v>
      </c>
      <c r="O23" s="33">
        <v>1182.9088501599999</v>
      </c>
      <c r="P23" s="33">
        <v>69304.896562399997</v>
      </c>
      <c r="Q23" s="33">
        <v>607.07904916400003</v>
      </c>
      <c r="R23" s="33">
        <v>195.89214948899999</v>
      </c>
      <c r="S23" s="33">
        <v>0</v>
      </c>
      <c r="T23" s="33">
        <v>185.90842905100001</v>
      </c>
      <c r="U23" s="33">
        <v>113.159365612</v>
      </c>
      <c r="V23" s="33">
        <v>59.265124776999997</v>
      </c>
      <c r="W23" s="33">
        <v>169.595824588</v>
      </c>
      <c r="X23" s="33">
        <v>7.3251743564499996E-2</v>
      </c>
      <c r="Y23" s="33">
        <v>0</v>
      </c>
      <c r="Z23" s="33">
        <v>716.23314877200005</v>
      </c>
      <c r="AA23" s="33">
        <v>0</v>
      </c>
      <c r="AB23" s="33">
        <v>6667.2889832000001</v>
      </c>
      <c r="AC23" s="33">
        <v>681.54421815900002</v>
      </c>
      <c r="AD23" s="33">
        <v>7408.0983261399997</v>
      </c>
      <c r="AE23" s="33">
        <v>2.5644409552399998</v>
      </c>
      <c r="AF23" s="33">
        <v>471.27615115499998</v>
      </c>
      <c r="AG23" s="33">
        <v>1.16773139415</v>
      </c>
      <c r="AH23" s="33">
        <v>6065.2153000999997</v>
      </c>
      <c r="AI23" s="33">
        <v>2.6340344046699999</v>
      </c>
      <c r="AJ23" s="33">
        <v>0.75648964918999995</v>
      </c>
      <c r="AK23" s="33">
        <v>613.78862496600004</v>
      </c>
      <c r="AL23" s="33">
        <v>3.3804968766000001</v>
      </c>
      <c r="AM23" s="33">
        <v>0</v>
      </c>
      <c r="AN23" s="33">
        <v>0.166242863065</v>
      </c>
      <c r="AO23" s="33">
        <v>1533.9441592400001</v>
      </c>
      <c r="AP23" s="33">
        <v>1398.97418229</v>
      </c>
      <c r="AQ23" s="33">
        <v>134.96997695100001</v>
      </c>
      <c r="AR23" s="33">
        <v>230.10785784399999</v>
      </c>
      <c r="AS23" s="33">
        <v>0.42179502780599998</v>
      </c>
      <c r="AT23" s="33">
        <v>3.2065964858300003E-2</v>
      </c>
      <c r="AU23" s="33">
        <v>67.265389407900003</v>
      </c>
      <c r="AV23" s="33">
        <v>0.85952576376400003</v>
      </c>
      <c r="AW23" s="33">
        <v>136.20434592000001</v>
      </c>
      <c r="AX23" s="33">
        <v>13.363263756</v>
      </c>
      <c r="AY23" s="33">
        <v>1.90350623147</v>
      </c>
      <c r="AZ23" s="33">
        <v>544.89801770300005</v>
      </c>
      <c r="BA23" s="33">
        <v>3.81010997426</v>
      </c>
      <c r="BB23" s="33">
        <v>8.2761755477700003</v>
      </c>
      <c r="BC23" s="33">
        <v>4.6429209984700001E-2</v>
      </c>
      <c r="BD23" s="33">
        <v>107.23454510000001</v>
      </c>
      <c r="BE23" s="33">
        <v>0</v>
      </c>
      <c r="BF23" s="33">
        <v>3.84733196485</v>
      </c>
      <c r="BG23" s="33">
        <v>1394.25137195</v>
      </c>
      <c r="BH23" s="33">
        <v>1.63979577733</v>
      </c>
      <c r="BI23" s="33">
        <v>1195.7314774700001</v>
      </c>
      <c r="BJ23" s="33">
        <v>10108.5919268</v>
      </c>
      <c r="BK23" s="33">
        <v>1513.3640812000001</v>
      </c>
      <c r="BM23" s="30">
        <f t="shared" si="0"/>
        <v>1.0896433481079265E-4</v>
      </c>
      <c r="BN23" s="30">
        <f t="shared" si="1"/>
        <v>5.3790828226396372E-5</v>
      </c>
      <c r="BO23" s="30">
        <f t="shared" si="2"/>
        <v>-3.4573429032630292E-4</v>
      </c>
      <c r="BP23" s="30">
        <f t="shared" si="3"/>
        <v>-1.9590574749203535E-4</v>
      </c>
      <c r="BQ23" s="30">
        <f t="shared" si="3"/>
        <v>-1.9854615202849601E-4</v>
      </c>
      <c r="BR23" s="30">
        <f t="shared" si="4"/>
        <v>1.564594924695274E-5</v>
      </c>
      <c r="BS23" s="30">
        <f t="shared" si="5"/>
        <v>9.3834492853535134E-5</v>
      </c>
    </row>
    <row r="24" spans="1:71" x14ac:dyDescent="0.25">
      <c r="A24" s="25" t="s">
        <v>97</v>
      </c>
      <c r="B24" s="33">
        <v>317254.3880219601</v>
      </c>
      <c r="C24" s="33">
        <v>2807.0379232999985</v>
      </c>
      <c r="D24" s="33">
        <v>32367.659376930002</v>
      </c>
      <c r="E24" s="33">
        <v>6295.5003213100017</v>
      </c>
      <c r="F24" s="33">
        <v>5741.5816703700011</v>
      </c>
      <c r="G24" s="33">
        <v>440.3199006100001</v>
      </c>
      <c r="H24" s="33">
        <v>47383.003623039993</v>
      </c>
      <c r="J24" t="s">
        <v>252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33">
        <v>0</v>
      </c>
      <c r="Y24" s="33">
        <v>0</v>
      </c>
      <c r="Z24" s="33">
        <v>0</v>
      </c>
      <c r="AA24" s="33">
        <v>0</v>
      </c>
      <c r="AB24" s="33">
        <v>0</v>
      </c>
      <c r="AC24" s="33">
        <v>0</v>
      </c>
      <c r="AD24" s="33">
        <v>0</v>
      </c>
      <c r="AE24" s="33">
        <v>0</v>
      </c>
      <c r="AF24" s="33">
        <v>0</v>
      </c>
      <c r="AG24" s="33">
        <v>0</v>
      </c>
      <c r="AH24" s="33">
        <v>0</v>
      </c>
      <c r="AI24" s="33">
        <v>0</v>
      </c>
      <c r="AJ24" s="33">
        <v>0</v>
      </c>
      <c r="AK24" s="33">
        <v>0</v>
      </c>
      <c r="AL24" s="33">
        <v>0</v>
      </c>
      <c r="AM24" s="33">
        <v>0</v>
      </c>
      <c r="AN24" s="33">
        <v>0</v>
      </c>
      <c r="AO24" s="33">
        <v>0</v>
      </c>
      <c r="AP24" s="33">
        <v>0</v>
      </c>
      <c r="AQ24" s="33">
        <v>0</v>
      </c>
      <c r="AR24" s="33">
        <v>0</v>
      </c>
      <c r="AS24" s="33">
        <v>0</v>
      </c>
      <c r="AT24" s="33">
        <v>0</v>
      </c>
      <c r="AU24" s="33">
        <v>0</v>
      </c>
      <c r="AV24" s="33">
        <v>0</v>
      </c>
      <c r="AW24" s="33">
        <v>0</v>
      </c>
      <c r="AX24" s="33">
        <v>0</v>
      </c>
      <c r="AY24" s="33">
        <v>0</v>
      </c>
      <c r="AZ24" s="33">
        <v>0</v>
      </c>
      <c r="BA24" s="33">
        <v>0</v>
      </c>
      <c r="BB24" s="33">
        <v>0</v>
      </c>
      <c r="BC24" s="33">
        <v>0</v>
      </c>
      <c r="BD24" s="33">
        <v>0</v>
      </c>
      <c r="BE24" s="33">
        <v>0</v>
      </c>
      <c r="BF24" s="33">
        <v>0</v>
      </c>
      <c r="BG24" s="33">
        <v>0</v>
      </c>
      <c r="BH24" s="33">
        <v>0</v>
      </c>
      <c r="BI24" s="33">
        <v>0</v>
      </c>
      <c r="BJ24" s="33">
        <v>0</v>
      </c>
      <c r="BK24" s="33">
        <v>0</v>
      </c>
      <c r="BM24" s="30">
        <f t="shared" si="0"/>
        <v>-1</v>
      </c>
      <c r="BN24" s="30">
        <f t="shared" si="1"/>
        <v>-1</v>
      </c>
      <c r="BO24" s="30">
        <f t="shared" si="2"/>
        <v>-1</v>
      </c>
      <c r="BP24" s="30">
        <f t="shared" si="3"/>
        <v>-1</v>
      </c>
      <c r="BQ24" s="30">
        <f t="shared" si="3"/>
        <v>-1</v>
      </c>
      <c r="BR24" s="30">
        <f t="shared" si="4"/>
        <v>-1</v>
      </c>
      <c r="BS24" s="30">
        <f t="shared" si="5"/>
        <v>-1</v>
      </c>
    </row>
    <row r="25" spans="1:71" x14ac:dyDescent="0.25">
      <c r="A25" s="25" t="s">
        <v>98</v>
      </c>
      <c r="B25" s="33">
        <v>28557.155584510023</v>
      </c>
      <c r="C25" s="33">
        <v>283.52189008000005</v>
      </c>
      <c r="D25" s="33">
        <v>2877.9825718499997</v>
      </c>
      <c r="E25" s="33">
        <v>604.44069114999991</v>
      </c>
      <c r="F25" s="33">
        <v>551.25810732000014</v>
      </c>
      <c r="G25" s="33">
        <v>42.269746719999993</v>
      </c>
      <c r="H25" s="33">
        <v>3884.1450967400028</v>
      </c>
      <c r="J25" t="s">
        <v>253</v>
      </c>
      <c r="K25" s="33">
        <v>30.166596250600001</v>
      </c>
      <c r="L25" s="33">
        <v>12.276408952000001</v>
      </c>
      <c r="M25" s="33">
        <v>9.7269089468499992</v>
      </c>
      <c r="N25" s="33">
        <v>63.7900883613</v>
      </c>
      <c r="O25" s="33">
        <v>164.115956184</v>
      </c>
      <c r="P25" s="33">
        <v>9106.3422545600006</v>
      </c>
      <c r="Q25" s="33">
        <v>83.615200986999994</v>
      </c>
      <c r="R25" s="33">
        <v>27.177779723699999</v>
      </c>
      <c r="S25" s="33">
        <v>0</v>
      </c>
      <c r="T25" s="33">
        <v>24.195787302300001</v>
      </c>
      <c r="U25" s="33">
        <v>15.6997276968</v>
      </c>
      <c r="V25" s="33">
        <v>8.4049292281699994</v>
      </c>
      <c r="W25" s="33">
        <v>23.456006406699998</v>
      </c>
      <c r="X25" s="33">
        <v>1.01635787149E-2</v>
      </c>
      <c r="Y25" s="33">
        <v>0</v>
      </c>
      <c r="Z25" s="33">
        <v>110.70372936</v>
      </c>
      <c r="AA25" s="33">
        <v>0</v>
      </c>
      <c r="AB25" s="33">
        <v>945.55892816000005</v>
      </c>
      <c r="AC25" s="33">
        <v>96.656437315000005</v>
      </c>
      <c r="AD25" s="33">
        <v>1050.6202946999999</v>
      </c>
      <c r="AE25" s="33">
        <v>0.27252803443399998</v>
      </c>
      <c r="AF25" s="33">
        <v>64.802391774699998</v>
      </c>
      <c r="AG25" s="33">
        <v>0.166963865254</v>
      </c>
      <c r="AH25" s="33">
        <v>835.36103273699996</v>
      </c>
      <c r="AI25" s="33">
        <v>0.376618671219</v>
      </c>
      <c r="AJ25" s="33">
        <v>0.108162800509</v>
      </c>
      <c r="AK25" s="33">
        <v>87.760031704699998</v>
      </c>
      <c r="AL25" s="33">
        <v>0.48334647550400001</v>
      </c>
      <c r="AM25" s="33">
        <v>0</v>
      </c>
      <c r="AN25" s="33">
        <v>2.3769708822299999E-2</v>
      </c>
      <c r="AO25" s="33">
        <v>219.32472186999999</v>
      </c>
      <c r="AP25" s="33">
        <v>200.026589358</v>
      </c>
      <c r="AQ25" s="33">
        <v>19.2981325115</v>
      </c>
      <c r="AR25" s="33">
        <v>32.901041693700002</v>
      </c>
      <c r="AS25" s="33">
        <v>6.03083564653E-2</v>
      </c>
      <c r="AT25" s="33">
        <v>4.5848390688800001E-3</v>
      </c>
      <c r="AU25" s="33">
        <v>9.6176723109399997</v>
      </c>
      <c r="AV25" s="33">
        <v>0.122897332099</v>
      </c>
      <c r="AW25" s="33">
        <v>19.4746071408</v>
      </c>
      <c r="AX25" s="33">
        <v>1.9106987822799999</v>
      </c>
      <c r="AY25" s="33">
        <v>0.27216565320199998</v>
      </c>
      <c r="AZ25" s="33">
        <v>77.910028754899997</v>
      </c>
      <c r="BA25" s="33">
        <v>0.54477181377600004</v>
      </c>
      <c r="BB25" s="33">
        <v>1.18332155183</v>
      </c>
      <c r="BC25" s="33">
        <v>6.6384413576099999E-3</v>
      </c>
      <c r="BD25" s="33">
        <v>15.341637109400001</v>
      </c>
      <c r="BE25" s="33">
        <v>0</v>
      </c>
      <c r="BF25" s="33">
        <v>0.40886748173800003</v>
      </c>
      <c r="BG25" s="33">
        <v>192.43517696500001</v>
      </c>
      <c r="BH25" s="33">
        <v>0.17426887373899999</v>
      </c>
      <c r="BI25" s="33">
        <v>164.15575375700001</v>
      </c>
      <c r="BJ25" s="33">
        <v>1386.6401764899999</v>
      </c>
      <c r="BK25" s="33">
        <v>209.29056350299999</v>
      </c>
      <c r="BM25" s="30">
        <f t="shared" si="0"/>
        <v>-0.68111872249981842</v>
      </c>
      <c r="BN25" s="30">
        <f t="shared" si="1"/>
        <v>-0.60954080360862695</v>
      </c>
      <c r="BO25" s="30">
        <f t="shared" si="2"/>
        <v>-0.63494556743453479</v>
      </c>
      <c r="BP25" s="30">
        <f t="shared" si="3"/>
        <v>-0.63714434669724829</v>
      </c>
      <c r="BQ25" s="30">
        <f t="shared" si="3"/>
        <v>-0.63714531051443302</v>
      </c>
      <c r="BR25" s="30">
        <f t="shared" si="4"/>
        <v>-0.63705396176076257</v>
      </c>
      <c r="BS25" s="30">
        <f t="shared" si="5"/>
        <v>-0.64299990295063414</v>
      </c>
    </row>
    <row r="26" spans="1:71" x14ac:dyDescent="0.25">
      <c r="A26" s="25" t="s">
        <v>99</v>
      </c>
      <c r="B26" s="33">
        <v>88439.773636760103</v>
      </c>
      <c r="C26" s="33">
        <v>994.95590256999992</v>
      </c>
      <c r="D26" s="33">
        <v>8713.4650699999911</v>
      </c>
      <c r="E26" s="33">
        <v>1858.6235375200001</v>
      </c>
      <c r="F26" s="33">
        <v>1695.0898720699997</v>
      </c>
      <c r="G26" s="33">
        <v>130.87429562000003</v>
      </c>
      <c r="H26" s="33">
        <v>12563.985937720008</v>
      </c>
      <c r="J26" t="s">
        <v>254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33">
        <v>0</v>
      </c>
      <c r="AF26" s="33">
        <v>0</v>
      </c>
      <c r="AG26" s="33">
        <v>0</v>
      </c>
      <c r="AH26" s="33">
        <v>0</v>
      </c>
      <c r="AI26" s="33">
        <v>0</v>
      </c>
      <c r="AJ26" s="33">
        <v>0</v>
      </c>
      <c r="AK26" s="33">
        <v>0</v>
      </c>
      <c r="AL26" s="33">
        <v>0</v>
      </c>
      <c r="AM26" s="33">
        <v>0</v>
      </c>
      <c r="AN26" s="33">
        <v>0</v>
      </c>
      <c r="AO26" s="33">
        <v>0</v>
      </c>
      <c r="AP26" s="33">
        <v>0</v>
      </c>
      <c r="AQ26" s="33">
        <v>0</v>
      </c>
      <c r="AR26" s="33">
        <v>0</v>
      </c>
      <c r="AS26" s="33">
        <v>0</v>
      </c>
      <c r="AT26" s="33">
        <v>0</v>
      </c>
      <c r="AU26" s="33">
        <v>0</v>
      </c>
      <c r="AV26" s="33">
        <v>0</v>
      </c>
      <c r="AW26" s="33">
        <v>0</v>
      </c>
      <c r="AX26" s="33">
        <v>0</v>
      </c>
      <c r="AY26" s="33">
        <v>0</v>
      </c>
      <c r="AZ26" s="33">
        <v>0</v>
      </c>
      <c r="BA26" s="33">
        <v>0</v>
      </c>
      <c r="BB26" s="33">
        <v>0</v>
      </c>
      <c r="BC26" s="33">
        <v>0</v>
      </c>
      <c r="BD26" s="33">
        <v>0</v>
      </c>
      <c r="BE26" s="33">
        <v>0</v>
      </c>
      <c r="BF26" s="33">
        <v>0</v>
      </c>
      <c r="BG26" s="33">
        <v>0</v>
      </c>
      <c r="BH26" s="33">
        <v>0</v>
      </c>
      <c r="BI26" s="33">
        <v>0</v>
      </c>
      <c r="BJ26" s="33">
        <v>0</v>
      </c>
      <c r="BK26" s="33">
        <v>0</v>
      </c>
      <c r="BM26" s="30">
        <f t="shared" si="0"/>
        <v>-1</v>
      </c>
      <c r="BN26" s="30">
        <f t="shared" si="1"/>
        <v>-1</v>
      </c>
      <c r="BO26" s="30">
        <f t="shared" si="2"/>
        <v>-1</v>
      </c>
      <c r="BP26" s="30">
        <f t="shared" si="3"/>
        <v>-1</v>
      </c>
      <c r="BQ26" s="30">
        <f t="shared" si="3"/>
        <v>-1</v>
      </c>
      <c r="BR26" s="30">
        <f t="shared" si="4"/>
        <v>-1</v>
      </c>
      <c r="BS26" s="30">
        <f t="shared" si="5"/>
        <v>-1</v>
      </c>
    </row>
    <row r="27" spans="1:71" x14ac:dyDescent="0.25">
      <c r="A27" s="25" t="s">
        <v>100</v>
      </c>
      <c r="B27" s="33">
        <v>41942.052640379916</v>
      </c>
      <c r="C27" s="33">
        <v>462.50380196000032</v>
      </c>
      <c r="D27" s="33">
        <v>4769.143862899994</v>
      </c>
      <c r="E27" s="33">
        <v>1014.4223206400011</v>
      </c>
      <c r="F27" s="33">
        <v>925.16691359000083</v>
      </c>
      <c r="G27" s="33">
        <v>70.883962239999875</v>
      </c>
      <c r="H27" s="33">
        <v>6636.9843097200082</v>
      </c>
      <c r="J27" t="s">
        <v>255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33">
        <v>0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33">
        <v>0</v>
      </c>
      <c r="AO27" s="33">
        <v>0</v>
      </c>
      <c r="AP27" s="33">
        <v>0</v>
      </c>
      <c r="AQ27" s="33">
        <v>0</v>
      </c>
      <c r="AR27" s="33">
        <v>0</v>
      </c>
      <c r="AS27" s="33">
        <v>0</v>
      </c>
      <c r="AT27" s="33">
        <v>0</v>
      </c>
      <c r="AU27" s="33">
        <v>0</v>
      </c>
      <c r="AV27" s="33">
        <v>0</v>
      </c>
      <c r="AW27" s="33">
        <v>0</v>
      </c>
      <c r="AX27" s="33">
        <v>0</v>
      </c>
      <c r="AY27" s="33">
        <v>0</v>
      </c>
      <c r="AZ27" s="33">
        <v>0</v>
      </c>
      <c r="BA27" s="33">
        <v>0</v>
      </c>
      <c r="BB27" s="33">
        <v>0</v>
      </c>
      <c r="BC27" s="33">
        <v>0</v>
      </c>
      <c r="BD27" s="33">
        <v>0</v>
      </c>
      <c r="BE27" s="33">
        <v>0</v>
      </c>
      <c r="BF27" s="33">
        <v>0</v>
      </c>
      <c r="BG27" s="33">
        <v>0</v>
      </c>
      <c r="BH27" s="33">
        <v>0</v>
      </c>
      <c r="BI27" s="33">
        <v>0</v>
      </c>
      <c r="BJ27" s="33">
        <v>0</v>
      </c>
      <c r="BK27" s="33">
        <v>0</v>
      </c>
      <c r="BM27" s="30">
        <f t="shared" si="0"/>
        <v>-1</v>
      </c>
      <c r="BN27" s="30">
        <f t="shared" si="1"/>
        <v>-1</v>
      </c>
      <c r="BO27" s="30">
        <f t="shared" si="2"/>
        <v>-1</v>
      </c>
      <c r="BP27" s="30">
        <f t="shared" si="3"/>
        <v>-1</v>
      </c>
      <c r="BQ27" s="30">
        <f t="shared" si="3"/>
        <v>-1</v>
      </c>
      <c r="BR27" s="30">
        <f t="shared" si="4"/>
        <v>-1</v>
      </c>
      <c r="BS27" s="30">
        <f t="shared" si="5"/>
        <v>-1</v>
      </c>
    </row>
    <row r="28" spans="1:71" x14ac:dyDescent="0.25">
      <c r="A28" s="25" t="s">
        <v>101</v>
      </c>
      <c r="B28" s="33">
        <v>27565.792675559976</v>
      </c>
      <c r="C28" s="33">
        <v>271.01001241</v>
      </c>
      <c r="D28" s="33">
        <v>2801.6068629500005</v>
      </c>
      <c r="E28" s="33">
        <v>602.99682038999993</v>
      </c>
      <c r="F28" s="33">
        <v>549.94127749999973</v>
      </c>
      <c r="G28" s="33">
        <v>42.100128410000032</v>
      </c>
      <c r="H28" s="33">
        <v>3944.5646297999942</v>
      </c>
      <c r="J28" t="s">
        <v>256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33">
        <v>0</v>
      </c>
      <c r="AO28" s="33">
        <v>0</v>
      </c>
      <c r="AP28" s="33">
        <v>0</v>
      </c>
      <c r="AQ28" s="33">
        <v>0</v>
      </c>
      <c r="AR28" s="33">
        <v>0</v>
      </c>
      <c r="AS28" s="33">
        <v>0</v>
      </c>
      <c r="AT28" s="33">
        <v>0</v>
      </c>
      <c r="AU28" s="33">
        <v>0</v>
      </c>
      <c r="AV28" s="33">
        <v>0</v>
      </c>
      <c r="AW28" s="33">
        <v>0</v>
      </c>
      <c r="AX28" s="33">
        <v>0</v>
      </c>
      <c r="AY28" s="33">
        <v>0</v>
      </c>
      <c r="AZ28" s="33">
        <v>0</v>
      </c>
      <c r="BA28" s="33">
        <v>0</v>
      </c>
      <c r="BB28" s="33">
        <v>0</v>
      </c>
      <c r="BC28" s="33">
        <v>0</v>
      </c>
      <c r="BD28" s="33">
        <v>0</v>
      </c>
      <c r="BE28" s="33">
        <v>0</v>
      </c>
      <c r="BF28" s="33">
        <v>0</v>
      </c>
      <c r="BG28" s="33">
        <v>0</v>
      </c>
      <c r="BH28" s="33">
        <v>0</v>
      </c>
      <c r="BI28" s="33">
        <v>0</v>
      </c>
      <c r="BJ28" s="33">
        <v>0</v>
      </c>
      <c r="BK28" s="33">
        <v>0</v>
      </c>
      <c r="BM28" s="30">
        <f t="shared" si="0"/>
        <v>-1</v>
      </c>
      <c r="BN28" s="30">
        <f t="shared" si="1"/>
        <v>-1</v>
      </c>
      <c r="BO28" s="30">
        <f t="shared" si="2"/>
        <v>-1</v>
      </c>
      <c r="BP28" s="30">
        <f t="shared" si="3"/>
        <v>-1</v>
      </c>
      <c r="BQ28" s="30">
        <f t="shared" si="3"/>
        <v>-1</v>
      </c>
      <c r="BR28" s="30">
        <f t="shared" si="4"/>
        <v>-1</v>
      </c>
      <c r="BS28" s="30">
        <f t="shared" si="5"/>
        <v>-1</v>
      </c>
    </row>
    <row r="29" spans="1:71" x14ac:dyDescent="0.25">
      <c r="A29" s="25" t="s">
        <v>102</v>
      </c>
      <c r="B29" s="33">
        <v>234390.62984456006</v>
      </c>
      <c r="C29" s="33">
        <v>2064.6187334900023</v>
      </c>
      <c r="D29" s="33">
        <v>22116.202445220002</v>
      </c>
      <c r="E29" s="33">
        <v>4442.5117183699958</v>
      </c>
      <c r="F29" s="33">
        <v>4051.6309340800026</v>
      </c>
      <c r="G29" s="33">
        <v>310.55346929999973</v>
      </c>
      <c r="H29" s="33">
        <v>33969.276111590021</v>
      </c>
      <c r="J29" t="s">
        <v>257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33">
        <v>0</v>
      </c>
      <c r="AH29" s="33">
        <v>0</v>
      </c>
      <c r="AI29" s="33">
        <v>0</v>
      </c>
      <c r="AJ29" s="33">
        <v>0</v>
      </c>
      <c r="AK29" s="33">
        <v>0</v>
      </c>
      <c r="AL29" s="33">
        <v>0</v>
      </c>
      <c r="AM29" s="33">
        <v>0</v>
      </c>
      <c r="AN29" s="33">
        <v>0</v>
      </c>
      <c r="AO29" s="33">
        <v>0</v>
      </c>
      <c r="AP29" s="33">
        <v>0</v>
      </c>
      <c r="AQ29" s="33">
        <v>0</v>
      </c>
      <c r="AR29" s="33">
        <v>0</v>
      </c>
      <c r="AS29" s="33">
        <v>0</v>
      </c>
      <c r="AT29" s="33">
        <v>0</v>
      </c>
      <c r="AU29" s="33">
        <v>0</v>
      </c>
      <c r="AV29" s="33">
        <v>0</v>
      </c>
      <c r="AW29" s="33">
        <v>0</v>
      </c>
      <c r="AX29" s="33">
        <v>0</v>
      </c>
      <c r="AY29" s="33">
        <v>0</v>
      </c>
      <c r="AZ29" s="33">
        <v>0</v>
      </c>
      <c r="BA29" s="33">
        <v>0</v>
      </c>
      <c r="BB29" s="33">
        <v>0</v>
      </c>
      <c r="BC29" s="33">
        <v>0</v>
      </c>
      <c r="BD29" s="33">
        <v>0</v>
      </c>
      <c r="BE29" s="33">
        <v>0</v>
      </c>
      <c r="BF29" s="33">
        <v>0</v>
      </c>
      <c r="BG29" s="33">
        <v>0</v>
      </c>
      <c r="BH29" s="33">
        <v>0</v>
      </c>
      <c r="BI29" s="33">
        <v>0</v>
      </c>
      <c r="BJ29" s="33">
        <v>0</v>
      </c>
      <c r="BK29" s="33">
        <v>0</v>
      </c>
      <c r="BM29" s="30">
        <f t="shared" si="0"/>
        <v>-1</v>
      </c>
      <c r="BN29" s="30">
        <f t="shared" si="1"/>
        <v>-1</v>
      </c>
      <c r="BO29" s="30">
        <f t="shared" si="2"/>
        <v>-1</v>
      </c>
      <c r="BP29" s="30">
        <f t="shared" si="3"/>
        <v>-1</v>
      </c>
      <c r="BQ29" s="30">
        <f t="shared" si="3"/>
        <v>-1</v>
      </c>
      <c r="BR29" s="30">
        <f t="shared" si="4"/>
        <v>-1</v>
      </c>
      <c r="BS29" s="30">
        <f t="shared" si="5"/>
        <v>-1</v>
      </c>
    </row>
    <row r="30" spans="1:71" x14ac:dyDescent="0.25">
      <c r="A30" s="25" t="s">
        <v>103</v>
      </c>
      <c r="B30" s="33">
        <v>351115.02757922036</v>
      </c>
      <c r="C30" s="33">
        <v>3653.3462248599958</v>
      </c>
      <c r="D30" s="33">
        <v>36325.997233150018</v>
      </c>
      <c r="E30" s="33">
        <v>7262.3212010399948</v>
      </c>
      <c r="F30" s="33">
        <v>6623.3354226700021</v>
      </c>
      <c r="G30" s="33">
        <v>507.83153842000002</v>
      </c>
      <c r="H30" s="33">
        <v>51974.215717949905</v>
      </c>
      <c r="J30" t="s">
        <v>258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33">
        <v>0</v>
      </c>
      <c r="AF30" s="33">
        <v>0</v>
      </c>
      <c r="AG30" s="33"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33">
        <v>0</v>
      </c>
      <c r="AO30" s="33">
        <v>0</v>
      </c>
      <c r="AP30" s="33">
        <v>0</v>
      </c>
      <c r="AQ30" s="33">
        <v>0</v>
      </c>
      <c r="AR30" s="33">
        <v>0</v>
      </c>
      <c r="AS30" s="33">
        <v>0</v>
      </c>
      <c r="AT30" s="33">
        <v>0</v>
      </c>
      <c r="AU30" s="33">
        <v>0</v>
      </c>
      <c r="AV30" s="33">
        <v>0</v>
      </c>
      <c r="AW30" s="33">
        <v>0</v>
      </c>
      <c r="AX30" s="33">
        <v>0</v>
      </c>
      <c r="AY30" s="33">
        <v>0</v>
      </c>
      <c r="AZ30" s="33">
        <v>0</v>
      </c>
      <c r="BA30" s="33">
        <v>0</v>
      </c>
      <c r="BB30" s="33">
        <v>0</v>
      </c>
      <c r="BC30" s="33">
        <v>0</v>
      </c>
      <c r="BD30" s="33">
        <v>0</v>
      </c>
      <c r="BE30" s="33">
        <v>0</v>
      </c>
      <c r="BF30" s="33">
        <v>0</v>
      </c>
      <c r="BG30" s="33">
        <v>0</v>
      </c>
      <c r="BH30" s="33">
        <v>0</v>
      </c>
      <c r="BI30" s="33">
        <v>0</v>
      </c>
      <c r="BJ30" s="33">
        <v>0</v>
      </c>
      <c r="BK30" s="33">
        <v>0</v>
      </c>
      <c r="BM30" s="30">
        <f t="shared" si="0"/>
        <v>-1</v>
      </c>
      <c r="BN30" s="30">
        <f t="shared" si="1"/>
        <v>-1</v>
      </c>
      <c r="BO30" s="30">
        <f t="shared" si="2"/>
        <v>-1</v>
      </c>
      <c r="BP30" s="30">
        <f t="shared" si="3"/>
        <v>-1</v>
      </c>
      <c r="BQ30" s="30">
        <f t="shared" si="3"/>
        <v>-1</v>
      </c>
      <c r="BR30" s="30">
        <f t="shared" si="4"/>
        <v>-1</v>
      </c>
      <c r="BS30" s="30">
        <f t="shared" si="5"/>
        <v>-1</v>
      </c>
    </row>
    <row r="31" spans="1:71" x14ac:dyDescent="0.25">
      <c r="A31" s="25" t="s">
        <v>104</v>
      </c>
      <c r="B31" s="33">
        <v>55225.486891789929</v>
      </c>
      <c r="C31" s="33">
        <v>592.60794741000007</v>
      </c>
      <c r="D31" s="33">
        <v>5584.4987620899983</v>
      </c>
      <c r="E31" s="33">
        <v>1197.0821825000014</v>
      </c>
      <c r="F31" s="33">
        <v>1091.7551851999995</v>
      </c>
      <c r="G31" s="33">
        <v>83.612623640000024</v>
      </c>
      <c r="H31" s="33">
        <v>7966.9896906799968</v>
      </c>
      <c r="J31" t="s">
        <v>259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33"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33">
        <v>0</v>
      </c>
      <c r="AO31" s="33">
        <v>0</v>
      </c>
      <c r="AP31" s="33">
        <v>0</v>
      </c>
      <c r="AQ31" s="33">
        <v>0</v>
      </c>
      <c r="AR31" s="33">
        <v>0</v>
      </c>
      <c r="AS31" s="33">
        <v>0</v>
      </c>
      <c r="AT31" s="33">
        <v>0</v>
      </c>
      <c r="AU31" s="33">
        <v>0</v>
      </c>
      <c r="AV31" s="33">
        <v>0</v>
      </c>
      <c r="AW31" s="33">
        <v>0</v>
      </c>
      <c r="AX31" s="33">
        <v>0</v>
      </c>
      <c r="AY31" s="33">
        <v>0</v>
      </c>
      <c r="AZ31" s="33">
        <v>0</v>
      </c>
      <c r="BA31" s="33">
        <v>0</v>
      </c>
      <c r="BB31" s="33">
        <v>0</v>
      </c>
      <c r="BC31" s="33">
        <v>0</v>
      </c>
      <c r="BD31" s="33">
        <v>0</v>
      </c>
      <c r="BE31" s="33">
        <v>0</v>
      </c>
      <c r="BF31" s="33">
        <v>0</v>
      </c>
      <c r="BG31" s="33">
        <v>0</v>
      </c>
      <c r="BH31" s="33">
        <v>0</v>
      </c>
      <c r="BI31" s="33">
        <v>0</v>
      </c>
      <c r="BJ31" s="33">
        <v>0</v>
      </c>
      <c r="BK31" s="33">
        <v>0</v>
      </c>
      <c r="BM31" s="30">
        <f t="shared" si="0"/>
        <v>-1</v>
      </c>
      <c r="BN31" s="30">
        <f t="shared" si="1"/>
        <v>-1</v>
      </c>
      <c r="BO31" s="30">
        <f t="shared" si="2"/>
        <v>-1</v>
      </c>
      <c r="BP31" s="30">
        <f t="shared" si="3"/>
        <v>-1</v>
      </c>
      <c r="BQ31" s="30">
        <f t="shared" si="3"/>
        <v>-1</v>
      </c>
      <c r="BR31" s="30">
        <f t="shared" si="4"/>
        <v>-1</v>
      </c>
      <c r="BS31" s="30">
        <f t="shared" si="5"/>
        <v>-1</v>
      </c>
    </row>
    <row r="32" spans="1:71" x14ac:dyDescent="0.25">
      <c r="A32" s="25" t="s">
        <v>105</v>
      </c>
      <c r="B32" s="33">
        <v>28417.937888349992</v>
      </c>
      <c r="C32" s="33">
        <v>281.7714177500003</v>
      </c>
      <c r="D32" s="33">
        <v>2946.3501967000007</v>
      </c>
      <c r="E32" s="33">
        <v>629.79936189000023</v>
      </c>
      <c r="F32" s="33">
        <v>574.38555876999988</v>
      </c>
      <c r="G32" s="33">
        <v>44.038243929999993</v>
      </c>
      <c r="H32" s="33">
        <v>4165.5393061599989</v>
      </c>
      <c r="J32" t="s">
        <v>260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0</v>
      </c>
      <c r="X32" s="33">
        <v>0</v>
      </c>
      <c r="Y32" s="33">
        <v>0</v>
      </c>
      <c r="Z32" s="33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33">
        <v>0</v>
      </c>
      <c r="AH32" s="33">
        <v>0</v>
      </c>
      <c r="AI32" s="33">
        <v>0</v>
      </c>
      <c r="AJ32" s="33">
        <v>0</v>
      </c>
      <c r="AK32" s="33">
        <v>0</v>
      </c>
      <c r="AL32" s="33">
        <v>0</v>
      </c>
      <c r="AM32" s="33">
        <v>0</v>
      </c>
      <c r="AN32" s="33">
        <v>0</v>
      </c>
      <c r="AO32" s="33">
        <v>0</v>
      </c>
      <c r="AP32" s="33">
        <v>0</v>
      </c>
      <c r="AQ32" s="33">
        <v>0</v>
      </c>
      <c r="AR32" s="33">
        <v>0</v>
      </c>
      <c r="AS32" s="33">
        <v>0</v>
      </c>
      <c r="AT32" s="33">
        <v>0</v>
      </c>
      <c r="AU32" s="33">
        <v>0</v>
      </c>
      <c r="AV32" s="33">
        <v>0</v>
      </c>
      <c r="AW32" s="33">
        <v>0</v>
      </c>
      <c r="AX32" s="33">
        <v>0</v>
      </c>
      <c r="AY32" s="33">
        <v>0</v>
      </c>
      <c r="AZ32" s="33">
        <v>0</v>
      </c>
      <c r="BA32" s="33">
        <v>0</v>
      </c>
      <c r="BB32" s="33">
        <v>0</v>
      </c>
      <c r="BC32" s="33">
        <v>0</v>
      </c>
      <c r="BD32" s="33">
        <v>0</v>
      </c>
      <c r="BE32" s="33">
        <v>0</v>
      </c>
      <c r="BF32" s="33">
        <v>0</v>
      </c>
      <c r="BG32" s="33">
        <v>0</v>
      </c>
      <c r="BH32" s="33">
        <v>0</v>
      </c>
      <c r="BI32" s="33">
        <v>0</v>
      </c>
      <c r="BJ32" s="33">
        <v>0</v>
      </c>
      <c r="BK32" s="33">
        <v>0</v>
      </c>
      <c r="BM32" s="30">
        <f t="shared" si="0"/>
        <v>-1</v>
      </c>
      <c r="BN32" s="30">
        <f t="shared" si="1"/>
        <v>-1</v>
      </c>
      <c r="BO32" s="30">
        <f t="shared" si="2"/>
        <v>-1</v>
      </c>
      <c r="BP32" s="30">
        <f t="shared" si="3"/>
        <v>-1</v>
      </c>
      <c r="BQ32" s="30">
        <f t="shared" si="3"/>
        <v>-1</v>
      </c>
      <c r="BR32" s="30">
        <f t="shared" si="4"/>
        <v>-1</v>
      </c>
      <c r="BS32" s="30">
        <f t="shared" si="5"/>
        <v>-1</v>
      </c>
    </row>
    <row r="33" spans="1:71" x14ac:dyDescent="0.25">
      <c r="A33" s="25" t="s">
        <v>106</v>
      </c>
      <c r="B33" s="33">
        <v>12844.332718469999</v>
      </c>
      <c r="C33" s="33">
        <v>133.11744597999999</v>
      </c>
      <c r="D33" s="33">
        <v>1489.05959676</v>
      </c>
      <c r="E33" s="33">
        <v>315.26603898000008</v>
      </c>
      <c r="F33" s="33">
        <v>287.52690287000001</v>
      </c>
      <c r="G33" s="33">
        <v>22.033455170000007</v>
      </c>
      <c r="H33" s="33">
        <v>2045.7647101800001</v>
      </c>
      <c r="J33" t="s">
        <v>261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3">
        <v>0</v>
      </c>
      <c r="AI33" s="33">
        <v>0</v>
      </c>
      <c r="AJ33" s="33">
        <v>0</v>
      </c>
      <c r="AK33" s="33">
        <v>0</v>
      </c>
      <c r="AL33" s="33">
        <v>0</v>
      </c>
      <c r="AM33" s="33">
        <v>0</v>
      </c>
      <c r="AN33" s="33">
        <v>0</v>
      </c>
      <c r="AO33" s="33">
        <v>0</v>
      </c>
      <c r="AP33" s="33">
        <v>0</v>
      </c>
      <c r="AQ33" s="33">
        <v>0</v>
      </c>
      <c r="AR33" s="33">
        <v>0</v>
      </c>
      <c r="AS33" s="33">
        <v>0</v>
      </c>
      <c r="AT33" s="33">
        <v>0</v>
      </c>
      <c r="AU33" s="33">
        <v>0</v>
      </c>
      <c r="AV33" s="33">
        <v>0</v>
      </c>
      <c r="AW33" s="33">
        <v>0</v>
      </c>
      <c r="AX33" s="33">
        <v>0</v>
      </c>
      <c r="AY33" s="33">
        <v>0</v>
      </c>
      <c r="AZ33" s="33">
        <v>0</v>
      </c>
      <c r="BA33" s="33">
        <v>0</v>
      </c>
      <c r="BB33" s="33">
        <v>0</v>
      </c>
      <c r="BC33" s="33">
        <v>0</v>
      </c>
      <c r="BD33" s="33">
        <v>0</v>
      </c>
      <c r="BE33" s="33">
        <v>0</v>
      </c>
      <c r="BF33" s="33">
        <v>0</v>
      </c>
      <c r="BG33" s="33">
        <v>0</v>
      </c>
      <c r="BH33" s="33">
        <v>0</v>
      </c>
      <c r="BI33" s="33">
        <v>0</v>
      </c>
      <c r="BJ33" s="33">
        <v>0</v>
      </c>
      <c r="BK33" s="33">
        <v>0</v>
      </c>
      <c r="BM33" s="30">
        <f t="shared" si="0"/>
        <v>-1</v>
      </c>
      <c r="BN33" s="30">
        <f t="shared" si="1"/>
        <v>-1</v>
      </c>
      <c r="BO33" s="30">
        <f t="shared" si="2"/>
        <v>-1</v>
      </c>
      <c r="BP33" s="30">
        <f t="shared" si="3"/>
        <v>-1</v>
      </c>
      <c r="BQ33" s="30">
        <f t="shared" si="3"/>
        <v>-1</v>
      </c>
      <c r="BR33" s="30">
        <f t="shared" si="4"/>
        <v>-1</v>
      </c>
      <c r="BS33" s="30">
        <f t="shared" si="5"/>
        <v>-1</v>
      </c>
    </row>
    <row r="34" spans="1:71" x14ac:dyDescent="0.25">
      <c r="A34" s="25" t="s">
        <v>107</v>
      </c>
      <c r="B34" s="33">
        <v>153996.86836464988</v>
      </c>
      <c r="C34" s="33">
        <v>1627.5702781300001</v>
      </c>
      <c r="D34" s="33">
        <v>19107.642346469998</v>
      </c>
      <c r="E34" s="33">
        <v>3672.08593273</v>
      </c>
      <c r="F34" s="33">
        <v>3348.9921678899977</v>
      </c>
      <c r="G34" s="33">
        <v>256.76191424000007</v>
      </c>
      <c r="H34" s="33">
        <v>25693.536795960019</v>
      </c>
      <c r="J34" t="s">
        <v>262</v>
      </c>
      <c r="K34" s="33">
        <v>557.65714487900004</v>
      </c>
      <c r="L34" s="33">
        <v>223.14179863300001</v>
      </c>
      <c r="M34" s="33">
        <v>182.96324063700001</v>
      </c>
      <c r="N34" s="33">
        <v>1160.0349176699999</v>
      </c>
      <c r="O34" s="33">
        <v>2983.04184811</v>
      </c>
      <c r="P34" s="33">
        <v>151068.758902</v>
      </c>
      <c r="Q34" s="33">
        <v>1521.9029121999999</v>
      </c>
      <c r="R34" s="33">
        <v>493.99678401900002</v>
      </c>
      <c r="S34" s="33">
        <v>0</v>
      </c>
      <c r="T34" s="33">
        <v>445.21403098799999</v>
      </c>
      <c r="U34" s="33">
        <v>285.365298677</v>
      </c>
      <c r="V34" s="33">
        <v>150.20125878799999</v>
      </c>
      <c r="W34" s="33">
        <v>426.59366397899998</v>
      </c>
      <c r="X34" s="33">
        <v>0.184726948237</v>
      </c>
      <c r="Y34" s="33">
        <v>0</v>
      </c>
      <c r="Z34" s="33">
        <v>1601.48021417</v>
      </c>
      <c r="AA34" s="33">
        <v>0</v>
      </c>
      <c r="AB34" s="33">
        <v>16897.635745</v>
      </c>
      <c r="AC34" s="33">
        <v>1727.31270933</v>
      </c>
      <c r="AD34" s="33">
        <v>18775.1497131</v>
      </c>
      <c r="AE34" s="33">
        <v>5.2363837041599997</v>
      </c>
      <c r="AF34" s="33">
        <v>1179.85594997</v>
      </c>
      <c r="AG34" s="33">
        <v>2.7435911904400001</v>
      </c>
      <c r="AH34" s="33">
        <v>15204.6823315</v>
      </c>
      <c r="AI34" s="33">
        <v>6.1886825784199999</v>
      </c>
      <c r="AJ34" s="33">
        <v>1.7773532884700001</v>
      </c>
      <c r="AK34" s="33">
        <v>1442.0399004000001</v>
      </c>
      <c r="AL34" s="33">
        <v>7.9424564212400002</v>
      </c>
      <c r="AM34" s="33">
        <v>0</v>
      </c>
      <c r="AN34" s="33">
        <v>0.39058761352999999</v>
      </c>
      <c r="AO34" s="33">
        <v>3603.9275034299999</v>
      </c>
      <c r="AP34" s="33">
        <v>3286.8218862099998</v>
      </c>
      <c r="AQ34" s="33">
        <v>317.10561721800002</v>
      </c>
      <c r="AR34" s="33">
        <v>540.63643206799998</v>
      </c>
      <c r="AS34" s="33">
        <v>0.99100877020699996</v>
      </c>
      <c r="AT34" s="33">
        <v>7.5339276784799999E-2</v>
      </c>
      <c r="AU34" s="33">
        <v>158.040221253</v>
      </c>
      <c r="AV34" s="33">
        <v>2.0194741836599999</v>
      </c>
      <c r="AW34" s="33">
        <v>320.00972014199999</v>
      </c>
      <c r="AX34" s="33">
        <v>31.397080106299999</v>
      </c>
      <c r="AY34" s="33">
        <v>4.4722022805700004</v>
      </c>
      <c r="AZ34" s="33">
        <v>1280.2286390199999</v>
      </c>
      <c r="BA34" s="33">
        <v>8.9518581116299991</v>
      </c>
      <c r="BB34" s="33">
        <v>19.444712447000001</v>
      </c>
      <c r="BC34" s="33">
        <v>0.10908530250200001</v>
      </c>
      <c r="BD34" s="33">
        <v>252.06395638699999</v>
      </c>
      <c r="BE34" s="33">
        <v>0</v>
      </c>
      <c r="BF34" s="33">
        <v>7.8560255917899999</v>
      </c>
      <c r="BG34" s="33">
        <v>3501.1984154800002</v>
      </c>
      <c r="BH34" s="33">
        <v>3.3483244991299999</v>
      </c>
      <c r="BI34" s="33">
        <v>2989.6709179999998</v>
      </c>
      <c r="BJ34" s="33">
        <v>25257.8866094</v>
      </c>
      <c r="BK34" s="33">
        <v>3806.4301890800002</v>
      </c>
      <c r="BM34" s="30">
        <f t="shared" si="0"/>
        <v>-1.9014084466421732E-2</v>
      </c>
      <c r="BN34" s="30">
        <f t="shared" si="1"/>
        <v>-1.6030069060966393E-2</v>
      </c>
      <c r="BO34" s="30">
        <f t="shared" si="2"/>
        <v>-1.7401028726677224E-2</v>
      </c>
      <c r="BP34" s="30">
        <f t="shared" si="3"/>
        <v>-1.8561229379871272E-2</v>
      </c>
      <c r="BQ34" s="30">
        <f t="shared" si="3"/>
        <v>-1.8563877896187436E-2</v>
      </c>
      <c r="BR34" s="30">
        <f t="shared" si="4"/>
        <v>-1.8296942001331275E-2</v>
      </c>
      <c r="BS34" s="30">
        <f t="shared" si="5"/>
        <v>-1.6955633240361014E-2</v>
      </c>
    </row>
    <row r="35" spans="1:71" x14ac:dyDescent="0.25">
      <c r="A35" s="25" t="s">
        <v>108</v>
      </c>
      <c r="B35" s="33">
        <v>41575.232346560049</v>
      </c>
      <c r="C35" s="33">
        <v>391.27155724000039</v>
      </c>
      <c r="D35" s="33">
        <v>4390.0805067499987</v>
      </c>
      <c r="E35" s="33">
        <v>942.79276242999993</v>
      </c>
      <c r="F35" s="33">
        <v>859.83978327000011</v>
      </c>
      <c r="G35" s="33">
        <v>65.829321818189854</v>
      </c>
      <c r="H35" s="33">
        <v>6137.8905757699886</v>
      </c>
      <c r="J35" t="s">
        <v>263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0</v>
      </c>
      <c r="AC35" s="33">
        <v>0</v>
      </c>
      <c r="AD35" s="33">
        <v>0</v>
      </c>
      <c r="AE35" s="33">
        <v>0</v>
      </c>
      <c r="AF35" s="33">
        <v>0</v>
      </c>
      <c r="AG35" s="33">
        <v>0</v>
      </c>
      <c r="AH35" s="33">
        <v>0</v>
      </c>
      <c r="AI35" s="33">
        <v>0</v>
      </c>
      <c r="AJ35" s="33">
        <v>0</v>
      </c>
      <c r="AK35" s="33">
        <v>0</v>
      </c>
      <c r="AL35" s="33">
        <v>0</v>
      </c>
      <c r="AM35" s="33">
        <v>0</v>
      </c>
      <c r="AN35" s="33">
        <v>0</v>
      </c>
      <c r="AO35" s="33">
        <v>0</v>
      </c>
      <c r="AP35" s="33">
        <v>0</v>
      </c>
      <c r="AQ35" s="33">
        <v>0</v>
      </c>
      <c r="AR35" s="33">
        <v>0</v>
      </c>
      <c r="AS35" s="33">
        <v>0</v>
      </c>
      <c r="AT35" s="33">
        <v>0</v>
      </c>
      <c r="AU35" s="33">
        <v>0</v>
      </c>
      <c r="AV35" s="33">
        <v>0</v>
      </c>
      <c r="AW35" s="33">
        <v>0</v>
      </c>
      <c r="AX35" s="33">
        <v>0</v>
      </c>
      <c r="AY35" s="33">
        <v>0</v>
      </c>
      <c r="AZ35" s="33">
        <v>0</v>
      </c>
      <c r="BA35" s="33">
        <v>0</v>
      </c>
      <c r="BB35" s="33">
        <v>0</v>
      </c>
      <c r="BC35" s="33">
        <v>0</v>
      </c>
      <c r="BD35" s="33">
        <v>0</v>
      </c>
      <c r="BE35" s="33">
        <v>0</v>
      </c>
      <c r="BF35" s="33">
        <v>0</v>
      </c>
      <c r="BG35" s="33">
        <v>0</v>
      </c>
      <c r="BH35" s="33">
        <v>0</v>
      </c>
      <c r="BI35" s="33">
        <v>0</v>
      </c>
      <c r="BJ35" s="33">
        <v>0</v>
      </c>
      <c r="BK35" s="33">
        <v>0</v>
      </c>
      <c r="BM35" s="30">
        <f t="shared" si="0"/>
        <v>-1</v>
      </c>
      <c r="BN35" s="30">
        <f t="shared" si="1"/>
        <v>-1</v>
      </c>
      <c r="BO35" s="30">
        <f t="shared" si="2"/>
        <v>-1</v>
      </c>
      <c r="BP35" s="30">
        <f t="shared" si="3"/>
        <v>-1</v>
      </c>
      <c r="BQ35" s="30">
        <f t="shared" si="3"/>
        <v>-1</v>
      </c>
      <c r="BR35" s="30">
        <f t="shared" si="4"/>
        <v>-1</v>
      </c>
      <c r="BS35" s="30">
        <f t="shared" si="5"/>
        <v>-1</v>
      </c>
    </row>
    <row r="36" spans="1:71" x14ac:dyDescent="0.25">
      <c r="A36" s="25" t="s">
        <v>109</v>
      </c>
      <c r="B36" s="33">
        <v>89284.880704940064</v>
      </c>
      <c r="C36" s="33">
        <v>890.68314327000019</v>
      </c>
      <c r="D36" s="33">
        <v>8913.3407981900145</v>
      </c>
      <c r="E36" s="33">
        <v>1908.0510258400027</v>
      </c>
      <c r="F36" s="33">
        <v>1740.168411989999</v>
      </c>
      <c r="G36" s="33">
        <v>133.25878340398006</v>
      </c>
      <c r="H36" s="33">
        <v>12801.833076189998</v>
      </c>
      <c r="J36" t="s">
        <v>264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0</v>
      </c>
      <c r="AD36" s="33">
        <v>0</v>
      </c>
      <c r="AE36" s="33">
        <v>0</v>
      </c>
      <c r="AF36" s="33">
        <v>0</v>
      </c>
      <c r="AG36" s="33">
        <v>0</v>
      </c>
      <c r="AH36" s="33">
        <v>0</v>
      </c>
      <c r="AI36" s="33">
        <v>0</v>
      </c>
      <c r="AJ36" s="33">
        <v>0</v>
      </c>
      <c r="AK36" s="33">
        <v>0</v>
      </c>
      <c r="AL36" s="33">
        <v>0</v>
      </c>
      <c r="AM36" s="33">
        <v>0</v>
      </c>
      <c r="AN36" s="33">
        <v>0</v>
      </c>
      <c r="AO36" s="33">
        <v>0</v>
      </c>
      <c r="AP36" s="33">
        <v>0</v>
      </c>
      <c r="AQ36" s="33">
        <v>0</v>
      </c>
      <c r="AR36" s="33">
        <v>0</v>
      </c>
      <c r="AS36" s="33">
        <v>0</v>
      </c>
      <c r="AT36" s="33">
        <v>0</v>
      </c>
      <c r="AU36" s="33">
        <v>0</v>
      </c>
      <c r="AV36" s="33">
        <v>0</v>
      </c>
      <c r="AW36" s="33">
        <v>0</v>
      </c>
      <c r="AX36" s="33">
        <v>0</v>
      </c>
      <c r="AY36" s="33">
        <v>0</v>
      </c>
      <c r="AZ36" s="33">
        <v>0</v>
      </c>
      <c r="BA36" s="33">
        <v>0</v>
      </c>
      <c r="BB36" s="33">
        <v>0</v>
      </c>
      <c r="BC36" s="33">
        <v>0</v>
      </c>
      <c r="BD36" s="33">
        <v>0</v>
      </c>
      <c r="BE36" s="33">
        <v>0</v>
      </c>
      <c r="BF36" s="33">
        <v>0</v>
      </c>
      <c r="BG36" s="33">
        <v>0</v>
      </c>
      <c r="BH36" s="33">
        <v>0</v>
      </c>
      <c r="BI36" s="33">
        <v>0</v>
      </c>
      <c r="BJ36" s="33">
        <v>0</v>
      </c>
      <c r="BK36" s="33">
        <v>0</v>
      </c>
      <c r="BM36" s="30">
        <f t="shared" si="0"/>
        <v>-1</v>
      </c>
      <c r="BN36" s="30">
        <f t="shared" si="1"/>
        <v>-1</v>
      </c>
      <c r="BO36" s="30">
        <f t="shared" si="2"/>
        <v>-1</v>
      </c>
      <c r="BP36" s="30">
        <f t="shared" si="3"/>
        <v>-1</v>
      </c>
      <c r="BQ36" s="30">
        <f t="shared" si="3"/>
        <v>-1</v>
      </c>
      <c r="BR36" s="30">
        <f t="shared" si="4"/>
        <v>-1</v>
      </c>
      <c r="BS36" s="30">
        <f t="shared" si="5"/>
        <v>-1</v>
      </c>
    </row>
    <row r="37" spans="1:71" x14ac:dyDescent="0.25">
      <c r="A37" s="25" t="s">
        <v>110</v>
      </c>
      <c r="B37" s="33">
        <v>24693.547455759999</v>
      </c>
      <c r="C37" s="33">
        <v>288.21781900000002</v>
      </c>
      <c r="D37" s="33">
        <v>2456.9925271900001</v>
      </c>
      <c r="E37" s="33">
        <v>524.92545178000012</v>
      </c>
      <c r="F37" s="33">
        <v>478.73913092000015</v>
      </c>
      <c r="G37" s="33">
        <v>36.695429539999992</v>
      </c>
      <c r="H37" s="33">
        <v>3497.3105173499989</v>
      </c>
      <c r="J37" t="s">
        <v>265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33">
        <v>0</v>
      </c>
      <c r="AG37" s="33">
        <v>0</v>
      </c>
      <c r="AH37" s="33">
        <v>0</v>
      </c>
      <c r="AI37" s="33">
        <v>0</v>
      </c>
      <c r="AJ37" s="33">
        <v>0</v>
      </c>
      <c r="AK37" s="33">
        <v>0</v>
      </c>
      <c r="AL37" s="33">
        <v>0</v>
      </c>
      <c r="AM37" s="33">
        <v>0</v>
      </c>
      <c r="AN37" s="33">
        <v>0</v>
      </c>
      <c r="AO37" s="33">
        <v>0</v>
      </c>
      <c r="AP37" s="33">
        <v>0</v>
      </c>
      <c r="AQ37" s="33">
        <v>0</v>
      </c>
      <c r="AR37" s="33">
        <v>0</v>
      </c>
      <c r="AS37" s="33">
        <v>0</v>
      </c>
      <c r="AT37" s="33">
        <v>0</v>
      </c>
      <c r="AU37" s="33">
        <v>0</v>
      </c>
      <c r="AV37" s="33">
        <v>0</v>
      </c>
      <c r="AW37" s="33">
        <v>0</v>
      </c>
      <c r="AX37" s="33">
        <v>0</v>
      </c>
      <c r="AY37" s="33">
        <v>0</v>
      </c>
      <c r="AZ37" s="33">
        <v>0</v>
      </c>
      <c r="BA37" s="33">
        <v>0</v>
      </c>
      <c r="BB37" s="33">
        <v>0</v>
      </c>
      <c r="BC37" s="33">
        <v>0</v>
      </c>
      <c r="BD37" s="33">
        <v>0</v>
      </c>
      <c r="BE37" s="33">
        <v>0</v>
      </c>
      <c r="BF37" s="33">
        <v>0</v>
      </c>
      <c r="BG37" s="33">
        <v>0</v>
      </c>
      <c r="BH37" s="33">
        <v>0</v>
      </c>
      <c r="BI37" s="33">
        <v>0</v>
      </c>
      <c r="BJ37" s="33">
        <v>0</v>
      </c>
      <c r="BK37" s="33">
        <v>0</v>
      </c>
      <c r="BM37" s="30">
        <f t="shared" si="0"/>
        <v>-1</v>
      </c>
      <c r="BN37" s="30">
        <f t="shared" si="1"/>
        <v>-1</v>
      </c>
      <c r="BO37" s="30">
        <f t="shared" si="2"/>
        <v>-1</v>
      </c>
      <c r="BP37" s="30">
        <f t="shared" si="3"/>
        <v>-1</v>
      </c>
      <c r="BQ37" s="30">
        <f t="shared" si="3"/>
        <v>-1</v>
      </c>
      <c r="BR37" s="30">
        <f t="shared" si="4"/>
        <v>-1</v>
      </c>
      <c r="BS37" s="30">
        <f t="shared" si="5"/>
        <v>-1</v>
      </c>
    </row>
    <row r="38" spans="1:71" x14ac:dyDescent="0.25">
      <c r="A38" s="25" t="s">
        <v>111</v>
      </c>
      <c r="B38" s="33">
        <v>15974.832192489996</v>
      </c>
      <c r="C38" s="33">
        <v>179.84124091000004</v>
      </c>
      <c r="D38" s="33">
        <v>1841.5291147399998</v>
      </c>
      <c r="E38" s="33">
        <v>385.96954901999999</v>
      </c>
      <c r="F38" s="33">
        <v>352.00946341999997</v>
      </c>
      <c r="G38" s="33">
        <v>26.994248059999997</v>
      </c>
      <c r="H38" s="33">
        <v>2593.4124430900001</v>
      </c>
      <c r="J38" t="s">
        <v>266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33">
        <v>0</v>
      </c>
      <c r="AF38" s="33">
        <v>0</v>
      </c>
      <c r="AG38" s="33">
        <v>0</v>
      </c>
      <c r="AH38" s="33">
        <v>0</v>
      </c>
      <c r="AI38" s="33">
        <v>0</v>
      </c>
      <c r="AJ38" s="33">
        <v>0</v>
      </c>
      <c r="AK38" s="33">
        <v>0</v>
      </c>
      <c r="AL38" s="33">
        <v>0</v>
      </c>
      <c r="AM38" s="33">
        <v>0</v>
      </c>
      <c r="AN38" s="33">
        <v>0</v>
      </c>
      <c r="AO38" s="33">
        <v>0</v>
      </c>
      <c r="AP38" s="33">
        <v>0</v>
      </c>
      <c r="AQ38" s="33">
        <v>0</v>
      </c>
      <c r="AR38" s="33">
        <v>0</v>
      </c>
      <c r="AS38" s="33">
        <v>0</v>
      </c>
      <c r="AT38" s="33">
        <v>0</v>
      </c>
      <c r="AU38" s="33">
        <v>0</v>
      </c>
      <c r="AV38" s="33">
        <v>0</v>
      </c>
      <c r="AW38" s="33">
        <v>0</v>
      </c>
      <c r="AX38" s="33">
        <v>0</v>
      </c>
      <c r="AY38" s="33">
        <v>0</v>
      </c>
      <c r="AZ38" s="33">
        <v>0</v>
      </c>
      <c r="BA38" s="33">
        <v>0</v>
      </c>
      <c r="BB38" s="33">
        <v>0</v>
      </c>
      <c r="BC38" s="33">
        <v>0</v>
      </c>
      <c r="BD38" s="33">
        <v>0</v>
      </c>
      <c r="BE38" s="33">
        <v>0</v>
      </c>
      <c r="BF38" s="33">
        <v>0</v>
      </c>
      <c r="BG38" s="33">
        <v>0</v>
      </c>
      <c r="BH38" s="33">
        <v>0</v>
      </c>
      <c r="BI38" s="33">
        <v>0</v>
      </c>
      <c r="BJ38" s="33">
        <v>0</v>
      </c>
      <c r="BK38" s="33">
        <v>0</v>
      </c>
      <c r="BM38" s="30">
        <f t="shared" si="0"/>
        <v>-1</v>
      </c>
      <c r="BN38" s="30">
        <f t="shared" si="1"/>
        <v>-1</v>
      </c>
      <c r="BO38" s="30">
        <f t="shared" si="2"/>
        <v>-1</v>
      </c>
      <c r="BP38" s="30">
        <f t="shared" si="3"/>
        <v>-1</v>
      </c>
      <c r="BQ38" s="30">
        <f t="shared" si="3"/>
        <v>-1</v>
      </c>
      <c r="BR38" s="30">
        <f t="shared" si="4"/>
        <v>-1</v>
      </c>
      <c r="BS38" s="30">
        <f t="shared" si="5"/>
        <v>-1</v>
      </c>
    </row>
    <row r="39" spans="1:71" x14ac:dyDescent="0.25">
      <c r="A39" s="25" t="s">
        <v>112</v>
      </c>
      <c r="B39" s="33">
        <v>41645.687833640026</v>
      </c>
      <c r="C39" s="33">
        <v>369.57995845000022</v>
      </c>
      <c r="D39" s="33">
        <v>4093.8668771399989</v>
      </c>
      <c r="E39" s="33">
        <v>864.11283922000018</v>
      </c>
      <c r="F39" s="33">
        <v>788.08262811000088</v>
      </c>
      <c r="G39" s="33">
        <v>60.408308460000008</v>
      </c>
      <c r="H39" s="33">
        <v>5637.3844619500032</v>
      </c>
      <c r="J39" t="s">
        <v>267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33">
        <v>0</v>
      </c>
      <c r="X39" s="33">
        <v>0</v>
      </c>
      <c r="Y39" s="33">
        <v>0</v>
      </c>
      <c r="Z39" s="33">
        <v>0</v>
      </c>
      <c r="AA39" s="33">
        <v>0</v>
      </c>
      <c r="AB39" s="33">
        <v>0</v>
      </c>
      <c r="AC39" s="33">
        <v>0</v>
      </c>
      <c r="AD39" s="33">
        <v>0</v>
      </c>
      <c r="AE39" s="33">
        <v>0</v>
      </c>
      <c r="AF39" s="33">
        <v>0</v>
      </c>
      <c r="AG39" s="33">
        <v>0</v>
      </c>
      <c r="AH39" s="33">
        <v>0</v>
      </c>
      <c r="AI39" s="33">
        <v>0</v>
      </c>
      <c r="AJ39" s="33">
        <v>0</v>
      </c>
      <c r="AK39" s="33">
        <v>0</v>
      </c>
      <c r="AL39" s="33">
        <v>0</v>
      </c>
      <c r="AM39" s="33">
        <v>0</v>
      </c>
      <c r="AN39" s="33">
        <v>0</v>
      </c>
      <c r="AO39" s="33">
        <v>0</v>
      </c>
      <c r="AP39" s="33">
        <v>0</v>
      </c>
      <c r="AQ39" s="33">
        <v>0</v>
      </c>
      <c r="AR39" s="33">
        <v>0</v>
      </c>
      <c r="AS39" s="33">
        <v>0</v>
      </c>
      <c r="AT39" s="33">
        <v>0</v>
      </c>
      <c r="AU39" s="33">
        <v>0</v>
      </c>
      <c r="AV39" s="33">
        <v>0</v>
      </c>
      <c r="AW39" s="33">
        <v>0</v>
      </c>
      <c r="AX39" s="33">
        <v>0</v>
      </c>
      <c r="AY39" s="33">
        <v>0</v>
      </c>
      <c r="AZ39" s="33">
        <v>0</v>
      </c>
      <c r="BA39" s="33">
        <v>0</v>
      </c>
      <c r="BB39" s="33">
        <v>0</v>
      </c>
      <c r="BC39" s="33">
        <v>0</v>
      </c>
      <c r="BD39" s="33">
        <v>0</v>
      </c>
      <c r="BE39" s="33">
        <v>0</v>
      </c>
      <c r="BF39" s="33">
        <v>0</v>
      </c>
      <c r="BG39" s="33">
        <v>0</v>
      </c>
      <c r="BH39" s="33">
        <v>0</v>
      </c>
      <c r="BI39" s="33">
        <v>0</v>
      </c>
      <c r="BJ39" s="33">
        <v>0</v>
      </c>
      <c r="BK39" s="33">
        <v>0</v>
      </c>
      <c r="BM39" s="30">
        <f t="shared" si="0"/>
        <v>-1</v>
      </c>
      <c r="BN39" s="30">
        <f t="shared" si="1"/>
        <v>-1</v>
      </c>
      <c r="BO39" s="30">
        <f t="shared" si="2"/>
        <v>-1</v>
      </c>
      <c r="BP39" s="30">
        <f t="shared" si="3"/>
        <v>-1</v>
      </c>
      <c r="BQ39" s="30">
        <f t="shared" si="3"/>
        <v>-1</v>
      </c>
      <c r="BR39" s="30">
        <f t="shared" si="4"/>
        <v>-1</v>
      </c>
      <c r="BS39" s="30">
        <f t="shared" si="5"/>
        <v>-1</v>
      </c>
    </row>
    <row r="40" spans="1:71" x14ac:dyDescent="0.25">
      <c r="A40" s="25" t="s">
        <v>113</v>
      </c>
      <c r="B40" s="33">
        <v>39385.936682880005</v>
      </c>
      <c r="C40" s="33">
        <v>559.07069379000029</v>
      </c>
      <c r="D40" s="33">
        <v>4642.9783902100035</v>
      </c>
      <c r="E40" s="33">
        <v>970.25424463000002</v>
      </c>
      <c r="F40" s="33">
        <v>884.88502896000011</v>
      </c>
      <c r="G40" s="33">
        <v>67.831343750000016</v>
      </c>
      <c r="H40" s="33">
        <v>6152.1537751099977</v>
      </c>
      <c r="J40" t="s">
        <v>268</v>
      </c>
      <c r="K40" s="33">
        <v>47.190111275600003</v>
      </c>
      <c r="L40" s="33">
        <v>19.6684381038</v>
      </c>
      <c r="M40" s="33">
        <v>14.830781525200001</v>
      </c>
      <c r="N40" s="33">
        <v>102.130078313</v>
      </c>
      <c r="O40" s="33">
        <v>262.93441994699998</v>
      </c>
      <c r="P40" s="33">
        <v>14154.8868079</v>
      </c>
      <c r="Q40" s="33">
        <v>133.709176267</v>
      </c>
      <c r="R40" s="33">
        <v>43.542468719799999</v>
      </c>
      <c r="S40" s="33">
        <v>0</v>
      </c>
      <c r="T40" s="33">
        <v>38.101501362699999</v>
      </c>
      <c r="U40" s="33">
        <v>25.152870243100001</v>
      </c>
      <c r="V40" s="33">
        <v>13.3426091792</v>
      </c>
      <c r="W40" s="33">
        <v>37.548763213199997</v>
      </c>
      <c r="X40" s="33">
        <v>1.6283240238399999E-2</v>
      </c>
      <c r="Y40" s="33">
        <v>0</v>
      </c>
      <c r="Z40" s="33">
        <v>239.168960091</v>
      </c>
      <c r="AA40" s="33">
        <v>0</v>
      </c>
      <c r="AB40" s="33">
        <v>1501.0389612900001</v>
      </c>
      <c r="AC40" s="33">
        <v>153.43970715099999</v>
      </c>
      <c r="AD40" s="33">
        <v>1667.82127762</v>
      </c>
      <c r="AE40" s="33">
        <v>0.40207703755000002</v>
      </c>
      <c r="AF40" s="33">
        <v>103.580037312</v>
      </c>
      <c r="AG40" s="33">
        <v>0.26795617575199998</v>
      </c>
      <c r="AH40" s="33">
        <v>1335.81033708</v>
      </c>
      <c r="AI40" s="33">
        <v>0.604429345723</v>
      </c>
      <c r="AJ40" s="33">
        <v>0.173589154252</v>
      </c>
      <c r="AK40" s="33">
        <v>140.84468052299999</v>
      </c>
      <c r="AL40" s="33">
        <v>0.775717320062</v>
      </c>
      <c r="AM40" s="33">
        <v>0</v>
      </c>
      <c r="AN40" s="33">
        <v>3.8147558326000003E-2</v>
      </c>
      <c r="AO40" s="33">
        <v>351.99065655599998</v>
      </c>
      <c r="AP40" s="33">
        <v>321.019362586</v>
      </c>
      <c r="AQ40" s="33">
        <v>30.971293969800001</v>
      </c>
      <c r="AR40" s="33">
        <v>52.802321466999999</v>
      </c>
      <c r="AS40" s="33">
        <v>9.6788078286100004E-2</v>
      </c>
      <c r="AT40" s="33">
        <v>7.3581433775900002E-3</v>
      </c>
      <c r="AU40" s="33">
        <v>15.435233761599999</v>
      </c>
      <c r="AV40" s="33">
        <v>0.197235708703</v>
      </c>
      <c r="AW40" s="33">
        <v>31.254502025499999</v>
      </c>
      <c r="AX40" s="33">
        <v>3.0664344538299999</v>
      </c>
      <c r="AY40" s="33">
        <v>0.43679460749499999</v>
      </c>
      <c r="AZ40" s="33">
        <v>125.036438764</v>
      </c>
      <c r="BA40" s="33">
        <v>0.874293116619</v>
      </c>
      <c r="BB40" s="33">
        <v>1.89912722543</v>
      </c>
      <c r="BC40" s="33">
        <v>1.0654046638799999E-2</v>
      </c>
      <c r="BD40" s="33">
        <v>24.590569849400001</v>
      </c>
      <c r="BE40" s="33">
        <v>0</v>
      </c>
      <c r="BF40" s="33">
        <v>0.60322105685600003</v>
      </c>
      <c r="BG40" s="33">
        <v>307.88930536599997</v>
      </c>
      <c r="BH40" s="33">
        <v>0.257103998876</v>
      </c>
      <c r="BI40" s="33">
        <v>262.275854874</v>
      </c>
      <c r="BJ40" s="33">
        <v>2215.00307324</v>
      </c>
      <c r="BK40" s="33">
        <v>335.03046351400002</v>
      </c>
      <c r="BM40" s="30">
        <f t="shared" si="0"/>
        <v>-0.64061063414920005</v>
      </c>
      <c r="BN40" s="30">
        <f t="shared" si="1"/>
        <v>-0.57220265210174415</v>
      </c>
      <c r="BO40" s="30">
        <f t="shared" si="2"/>
        <v>-0.64078633638771609</v>
      </c>
      <c r="BP40" s="30">
        <f t="shared" si="3"/>
        <v>-0.63721812246208798</v>
      </c>
      <c r="BQ40" s="30">
        <f t="shared" si="3"/>
        <v>-0.63721912781902057</v>
      </c>
      <c r="BR40" s="30">
        <f t="shared" si="4"/>
        <v>-0.6374748237329444</v>
      </c>
      <c r="BS40" s="30">
        <f t="shared" si="5"/>
        <v>-0.63996298626322989</v>
      </c>
    </row>
    <row r="41" spans="1:71" x14ac:dyDescent="0.25">
      <c r="A41" s="25" t="s">
        <v>114</v>
      </c>
      <c r="B41" s="33">
        <v>34931.288812450017</v>
      </c>
      <c r="C41" s="33">
        <v>444.24248834000031</v>
      </c>
      <c r="D41" s="33">
        <v>4095.8835967299974</v>
      </c>
      <c r="E41" s="33">
        <v>853.66470041999946</v>
      </c>
      <c r="F41" s="33">
        <v>778.55378308999957</v>
      </c>
      <c r="G41" s="33">
        <v>59.677195806120032</v>
      </c>
      <c r="H41" s="33">
        <v>5489.1979356399997</v>
      </c>
      <c r="J41" t="s">
        <v>269</v>
      </c>
      <c r="K41" s="33">
        <v>118.250266685</v>
      </c>
      <c r="L41" s="33">
        <v>48.6717550069</v>
      </c>
      <c r="M41" s="33">
        <v>37.672228992299999</v>
      </c>
      <c r="N41" s="33">
        <v>252.82169987</v>
      </c>
      <c r="O41" s="33">
        <v>650.66199985799994</v>
      </c>
      <c r="P41" s="33">
        <v>34935.537877100003</v>
      </c>
      <c r="Q41" s="33">
        <v>331.20561975300001</v>
      </c>
      <c r="R41" s="33">
        <v>107.750947067</v>
      </c>
      <c r="S41" s="33">
        <v>0</v>
      </c>
      <c r="T41" s="33">
        <v>95.142004020100003</v>
      </c>
      <c r="U41" s="33">
        <v>62.243619539999997</v>
      </c>
      <c r="V41" s="33">
        <v>32.7557366805</v>
      </c>
      <c r="W41" s="33">
        <v>92.957649969900004</v>
      </c>
      <c r="X41" s="33">
        <v>4.02924598765E-2</v>
      </c>
      <c r="Y41" s="33">
        <v>0</v>
      </c>
      <c r="Z41" s="33">
        <v>444.26656961999998</v>
      </c>
      <c r="AA41" s="33">
        <v>0</v>
      </c>
      <c r="AB41" s="33">
        <v>3685.0276864900002</v>
      </c>
      <c r="AC41" s="33">
        <v>376.69189094699999</v>
      </c>
      <c r="AD41" s="33">
        <v>4094.4753141199999</v>
      </c>
      <c r="AE41" s="33">
        <v>1.0395905493099999</v>
      </c>
      <c r="AF41" s="33">
        <v>256.63370650600001</v>
      </c>
      <c r="AG41" s="33">
        <v>0.64973400078300003</v>
      </c>
      <c r="AH41" s="33">
        <v>3308.9039174200002</v>
      </c>
      <c r="AI41" s="33">
        <v>1.4655956397000001</v>
      </c>
      <c r="AJ41" s="33">
        <v>0.420915941269</v>
      </c>
      <c r="AK41" s="33">
        <v>341.51620359399999</v>
      </c>
      <c r="AL41" s="33">
        <v>1.8809297442099999</v>
      </c>
      <c r="AM41" s="33">
        <v>0</v>
      </c>
      <c r="AN41" s="33">
        <v>9.2499509824299997E-2</v>
      </c>
      <c r="AO41" s="33">
        <v>853.49698184399995</v>
      </c>
      <c r="AP41" s="33">
        <v>778.39876269800004</v>
      </c>
      <c r="AQ41" s="33">
        <v>75.098219146000005</v>
      </c>
      <c r="AR41" s="33">
        <v>128.033587931</v>
      </c>
      <c r="AS41" s="33">
        <v>0.234690206672</v>
      </c>
      <c r="AT41" s="33">
        <v>1.7841841726899999E-2</v>
      </c>
      <c r="AU41" s="33">
        <v>37.426914954300003</v>
      </c>
      <c r="AV41" s="33">
        <v>0.47824783392600001</v>
      </c>
      <c r="AW41" s="33">
        <v>75.785029501099999</v>
      </c>
      <c r="AX41" s="33">
        <v>7.4353892292100001</v>
      </c>
      <c r="AY41" s="33">
        <v>1.0591340140100001</v>
      </c>
      <c r="AZ41" s="33">
        <v>303.18491355800001</v>
      </c>
      <c r="BA41" s="33">
        <v>2.1199647343199999</v>
      </c>
      <c r="BB41" s="33">
        <v>4.6049236015800004</v>
      </c>
      <c r="BC41" s="33">
        <v>2.58335495351E-2</v>
      </c>
      <c r="BD41" s="33">
        <v>59.6779317401</v>
      </c>
      <c r="BE41" s="33">
        <v>0</v>
      </c>
      <c r="BF41" s="33">
        <v>1.5596668869600001</v>
      </c>
      <c r="BG41" s="33">
        <v>762.44758610999997</v>
      </c>
      <c r="BH41" s="33">
        <v>0.66475236841800001</v>
      </c>
      <c r="BI41" s="33">
        <v>649.96405821999997</v>
      </c>
      <c r="BJ41" s="33">
        <v>5489.7580458000002</v>
      </c>
      <c r="BK41" s="33">
        <v>829.43246705399997</v>
      </c>
      <c r="BM41" s="30">
        <f t="shared" si="0"/>
        <v>1.2164064924143211E-4</v>
      </c>
      <c r="BN41" s="30">
        <f t="shared" si="1"/>
        <v>5.4207511959654999E-5</v>
      </c>
      <c r="BO41" s="30">
        <f t="shared" si="2"/>
        <v>-3.4382876777109455E-4</v>
      </c>
      <c r="BP41" s="30">
        <f t="shared" si="3"/>
        <v>-1.9646891328293017E-4</v>
      </c>
      <c r="BQ41" s="30">
        <f t="shared" si="3"/>
        <v>-1.9911327305387742E-4</v>
      </c>
      <c r="BR41" s="30">
        <f t="shared" si="4"/>
        <v>1.2331912886098919E-5</v>
      </c>
      <c r="BS41" s="30">
        <f t="shared" si="5"/>
        <v>1.0203861594493078E-4</v>
      </c>
    </row>
    <row r="42" spans="1:71" x14ac:dyDescent="0.25">
      <c r="A42" s="25" t="s">
        <v>115</v>
      </c>
      <c r="B42" s="33">
        <v>22850.340138349995</v>
      </c>
      <c r="C42" s="33">
        <v>377.55531597000009</v>
      </c>
      <c r="D42" s="33">
        <v>2645.3028367800007</v>
      </c>
      <c r="E42" s="33">
        <v>559.99425499999995</v>
      </c>
      <c r="F42" s="33">
        <v>510.72235543000022</v>
      </c>
      <c r="G42" s="33">
        <v>39.114108239999965</v>
      </c>
      <c r="H42" s="33">
        <v>3664.6740507999998</v>
      </c>
      <c r="J42" t="s">
        <v>270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33">
        <v>0</v>
      </c>
      <c r="AD42" s="33">
        <v>0</v>
      </c>
      <c r="AE42" s="33">
        <v>0</v>
      </c>
      <c r="AF42" s="33">
        <v>0</v>
      </c>
      <c r="AG42" s="33">
        <v>0</v>
      </c>
      <c r="AH42" s="33">
        <v>0</v>
      </c>
      <c r="AI42" s="33">
        <v>0</v>
      </c>
      <c r="AJ42" s="33">
        <v>0</v>
      </c>
      <c r="AK42" s="33">
        <v>0</v>
      </c>
      <c r="AL42" s="33">
        <v>0</v>
      </c>
      <c r="AM42" s="33">
        <v>0</v>
      </c>
      <c r="AN42" s="33">
        <v>0</v>
      </c>
      <c r="AO42" s="33">
        <v>0</v>
      </c>
      <c r="AP42" s="33">
        <v>0</v>
      </c>
      <c r="AQ42" s="33">
        <v>0</v>
      </c>
      <c r="AR42" s="33">
        <v>0</v>
      </c>
      <c r="AS42" s="33">
        <v>0</v>
      </c>
      <c r="AT42" s="33">
        <v>0</v>
      </c>
      <c r="AU42" s="33">
        <v>0</v>
      </c>
      <c r="AV42" s="33">
        <v>0</v>
      </c>
      <c r="AW42" s="33">
        <v>0</v>
      </c>
      <c r="AX42" s="33">
        <v>0</v>
      </c>
      <c r="AY42" s="33">
        <v>0</v>
      </c>
      <c r="AZ42" s="33">
        <v>0</v>
      </c>
      <c r="BA42" s="33">
        <v>0</v>
      </c>
      <c r="BB42" s="33">
        <v>0</v>
      </c>
      <c r="BC42" s="33">
        <v>0</v>
      </c>
      <c r="BD42" s="33">
        <v>0</v>
      </c>
      <c r="BE42" s="33">
        <v>0</v>
      </c>
      <c r="BF42" s="33">
        <v>0</v>
      </c>
      <c r="BG42" s="33">
        <v>0</v>
      </c>
      <c r="BH42" s="33">
        <v>0</v>
      </c>
      <c r="BI42" s="33">
        <v>0</v>
      </c>
      <c r="BJ42" s="33">
        <v>0</v>
      </c>
      <c r="BK42" s="33">
        <v>0</v>
      </c>
      <c r="BM42" s="30">
        <f t="shared" si="0"/>
        <v>-1</v>
      </c>
      <c r="BN42" s="30">
        <f t="shared" si="1"/>
        <v>-1</v>
      </c>
      <c r="BO42" s="30">
        <f t="shared" si="2"/>
        <v>-1</v>
      </c>
      <c r="BP42" s="30">
        <f t="shared" si="3"/>
        <v>-1</v>
      </c>
      <c r="BQ42" s="30">
        <f t="shared" si="3"/>
        <v>-1</v>
      </c>
      <c r="BR42" s="30">
        <f t="shared" si="4"/>
        <v>-1</v>
      </c>
      <c r="BS42" s="30">
        <f t="shared" si="5"/>
        <v>-1</v>
      </c>
    </row>
    <row r="43" spans="1:71" x14ac:dyDescent="0.25">
      <c r="A43" s="25" t="s">
        <v>116</v>
      </c>
      <c r="B43" s="33">
        <v>53986.39016086005</v>
      </c>
      <c r="C43" s="33">
        <v>634.56176895999977</v>
      </c>
      <c r="D43" s="33">
        <v>6356.8363137999995</v>
      </c>
      <c r="E43" s="33">
        <v>1317.7998487199995</v>
      </c>
      <c r="F43" s="33">
        <v>1201.8513338300006</v>
      </c>
      <c r="G43" s="33">
        <v>92.18629931000001</v>
      </c>
      <c r="H43" s="33">
        <v>8450.228228420001</v>
      </c>
      <c r="J43" t="s">
        <v>271</v>
      </c>
      <c r="K43" s="33">
        <v>96.763551788000001</v>
      </c>
      <c r="L43" s="33">
        <v>40.0710594755</v>
      </c>
      <c r="M43" s="33">
        <v>30.625126083000001</v>
      </c>
      <c r="N43" s="33">
        <v>208.11047076400001</v>
      </c>
      <c r="O43" s="33">
        <v>535.68396849600003</v>
      </c>
      <c r="P43" s="33">
        <v>28866.873222099999</v>
      </c>
      <c r="Q43" s="33">
        <v>272.54663740299998</v>
      </c>
      <c r="R43" s="33">
        <v>88.7098853416</v>
      </c>
      <c r="S43" s="33">
        <v>0</v>
      </c>
      <c r="T43" s="33">
        <v>77.986268447900002</v>
      </c>
      <c r="U43" s="33">
        <v>51.244290595000002</v>
      </c>
      <c r="V43" s="33">
        <v>27.191912634099999</v>
      </c>
      <c r="W43" s="33">
        <v>76.514989356699999</v>
      </c>
      <c r="X43" s="33">
        <v>3.31724966481E-2</v>
      </c>
      <c r="Y43" s="33">
        <v>0</v>
      </c>
      <c r="Z43" s="33">
        <v>327.24975723300003</v>
      </c>
      <c r="AA43" s="33">
        <v>0</v>
      </c>
      <c r="AB43" s="33">
        <v>3059.09351358</v>
      </c>
      <c r="AC43" s="33">
        <v>312.70669116900001</v>
      </c>
      <c r="AD43" s="33">
        <v>3398.9921173900002</v>
      </c>
      <c r="AE43" s="33">
        <v>0.83797333978400002</v>
      </c>
      <c r="AF43" s="33">
        <v>211.15911430899999</v>
      </c>
      <c r="AG43" s="33">
        <v>0.53422335488399997</v>
      </c>
      <c r="AH43" s="33">
        <v>2722.8744940000001</v>
      </c>
      <c r="AI43" s="33">
        <v>1.20504457183</v>
      </c>
      <c r="AJ43" s="33">
        <v>0.34608021682500001</v>
      </c>
      <c r="AK43" s="33">
        <v>280.78802247599998</v>
      </c>
      <c r="AL43" s="33">
        <v>1.5465149176799999</v>
      </c>
      <c r="AM43" s="33">
        <v>0</v>
      </c>
      <c r="AN43" s="33">
        <v>7.6053645838499995E-2</v>
      </c>
      <c r="AO43" s="33">
        <v>701.74196361899999</v>
      </c>
      <c r="AP43" s="33">
        <v>639.99640700099997</v>
      </c>
      <c r="AQ43" s="33">
        <v>61.745556617399998</v>
      </c>
      <c r="AR43" s="33">
        <v>105.27050843000001</v>
      </c>
      <c r="AS43" s="33">
        <v>0.192965864184</v>
      </c>
      <c r="AT43" s="33">
        <v>1.46697804748E-2</v>
      </c>
      <c r="AU43" s="33">
        <v>30.772947028400001</v>
      </c>
      <c r="AV43" s="33">
        <v>0.39322482470499998</v>
      </c>
      <c r="AW43" s="33">
        <v>62.311023925699999</v>
      </c>
      <c r="AX43" s="33">
        <v>6.1135041331200002</v>
      </c>
      <c r="AY43" s="33">
        <v>0.87081212938899999</v>
      </c>
      <c r="AZ43" s="33">
        <v>249.280870671</v>
      </c>
      <c r="BA43" s="33">
        <v>1.7430707486300001</v>
      </c>
      <c r="BB43" s="33">
        <v>3.7861932946399999</v>
      </c>
      <c r="BC43" s="33">
        <v>2.1240700143900001E-2</v>
      </c>
      <c r="BD43" s="33">
        <v>49.113808666600001</v>
      </c>
      <c r="BE43" s="33">
        <v>0</v>
      </c>
      <c r="BF43" s="33">
        <v>1.25718390529</v>
      </c>
      <c r="BG43" s="33">
        <v>627.50159860799999</v>
      </c>
      <c r="BH43" s="33">
        <v>0.53583337160199995</v>
      </c>
      <c r="BI43" s="33">
        <v>534.73624659500001</v>
      </c>
      <c r="BJ43" s="33">
        <v>4516.26997536</v>
      </c>
      <c r="BK43" s="33">
        <v>682.717480378</v>
      </c>
      <c r="BM43" s="30">
        <f t="shared" si="0"/>
        <v>-0.46529350941807579</v>
      </c>
      <c r="BN43" s="30">
        <f t="shared" si="1"/>
        <v>-0.48429014598635783</v>
      </c>
      <c r="BO43" s="30">
        <f t="shared" si="2"/>
        <v>-0.46530129932539582</v>
      </c>
      <c r="BP43" s="30">
        <f t="shared" si="3"/>
        <v>-0.4674897221299476</v>
      </c>
      <c r="BQ43" s="30">
        <f t="shared" si="3"/>
        <v>-0.46749120379016351</v>
      </c>
      <c r="BR43" s="30">
        <f t="shared" si="4"/>
        <v>-0.46723310259540568</v>
      </c>
      <c r="BS43" s="30">
        <f t="shared" si="5"/>
        <v>-0.46554461568614475</v>
      </c>
    </row>
    <row r="44" spans="1:71" x14ac:dyDescent="0.25">
      <c r="A44" s="25" t="s">
        <v>117</v>
      </c>
      <c r="B44" s="33">
        <v>18386.604718899987</v>
      </c>
      <c r="C44" s="33">
        <v>199.80925779999995</v>
      </c>
      <c r="D44" s="33">
        <v>1814.7864674200007</v>
      </c>
      <c r="E44" s="33">
        <v>387.23437761000037</v>
      </c>
      <c r="F44" s="33">
        <v>353.16300340999942</v>
      </c>
      <c r="G44" s="33">
        <v>27.07615655999998</v>
      </c>
      <c r="H44" s="33">
        <v>2591.0162441599982</v>
      </c>
      <c r="J44" t="s">
        <v>272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3">
        <v>0</v>
      </c>
      <c r="AF44" s="33">
        <v>0</v>
      </c>
      <c r="AG44" s="33">
        <v>0</v>
      </c>
      <c r="AH44" s="33">
        <v>0</v>
      </c>
      <c r="AI44" s="33">
        <v>0</v>
      </c>
      <c r="AJ44" s="33">
        <v>0</v>
      </c>
      <c r="AK44" s="33">
        <v>0</v>
      </c>
      <c r="AL44" s="33">
        <v>0</v>
      </c>
      <c r="AM44" s="33">
        <v>0</v>
      </c>
      <c r="AN44" s="33">
        <v>0</v>
      </c>
      <c r="AO44" s="33">
        <v>0</v>
      </c>
      <c r="AP44" s="33">
        <v>0</v>
      </c>
      <c r="AQ44" s="33">
        <v>0</v>
      </c>
      <c r="AR44" s="33">
        <v>0</v>
      </c>
      <c r="AS44" s="33">
        <v>0</v>
      </c>
      <c r="AT44" s="33">
        <v>0</v>
      </c>
      <c r="AU44" s="33">
        <v>0</v>
      </c>
      <c r="AV44" s="33">
        <v>0</v>
      </c>
      <c r="AW44" s="33">
        <v>0</v>
      </c>
      <c r="AX44" s="33">
        <v>0</v>
      </c>
      <c r="AY44" s="33">
        <v>0</v>
      </c>
      <c r="AZ44" s="33">
        <v>0</v>
      </c>
      <c r="BA44" s="33">
        <v>0</v>
      </c>
      <c r="BB44" s="33">
        <v>0</v>
      </c>
      <c r="BC44" s="33">
        <v>0</v>
      </c>
      <c r="BD44" s="33">
        <v>0</v>
      </c>
      <c r="BE44" s="33">
        <v>0</v>
      </c>
      <c r="BF44" s="33">
        <v>0</v>
      </c>
      <c r="BG44" s="33">
        <v>0</v>
      </c>
      <c r="BH44" s="33">
        <v>0</v>
      </c>
      <c r="BI44" s="33">
        <v>0</v>
      </c>
      <c r="BJ44" s="33">
        <v>0</v>
      </c>
      <c r="BK44" s="33">
        <v>0</v>
      </c>
      <c r="BM44" s="30">
        <f t="shared" si="0"/>
        <v>-1</v>
      </c>
      <c r="BN44" s="30">
        <f t="shared" si="1"/>
        <v>-1</v>
      </c>
      <c r="BO44" s="30">
        <f t="shared" si="2"/>
        <v>-1</v>
      </c>
      <c r="BP44" s="30">
        <f t="shared" si="3"/>
        <v>-1</v>
      </c>
      <c r="BQ44" s="30">
        <f t="shared" si="3"/>
        <v>-1</v>
      </c>
      <c r="BR44" s="30">
        <f t="shared" si="4"/>
        <v>-1</v>
      </c>
      <c r="BS44" s="30">
        <f t="shared" si="5"/>
        <v>-1</v>
      </c>
    </row>
    <row r="45" spans="1:71" x14ac:dyDescent="0.25">
      <c r="A45" s="25" t="s">
        <v>118</v>
      </c>
      <c r="B45" s="33">
        <v>95491.922143869917</v>
      </c>
      <c r="C45" s="33">
        <v>1105.3470042099991</v>
      </c>
      <c r="D45" s="33">
        <v>10757.472230099987</v>
      </c>
      <c r="E45" s="33">
        <v>2277.930872819999</v>
      </c>
      <c r="F45" s="33">
        <v>2077.5038470000004</v>
      </c>
      <c r="G45" s="33">
        <v>159.1719347399997</v>
      </c>
      <c r="H45" s="33">
        <v>15012.033567230023</v>
      </c>
      <c r="J45" t="s">
        <v>273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33">
        <v>0</v>
      </c>
      <c r="AH45" s="33">
        <v>0</v>
      </c>
      <c r="AI45" s="33">
        <v>0</v>
      </c>
      <c r="AJ45" s="33">
        <v>0</v>
      </c>
      <c r="AK45" s="33">
        <v>0</v>
      </c>
      <c r="AL45" s="33">
        <v>0</v>
      </c>
      <c r="AM45" s="33">
        <v>0</v>
      </c>
      <c r="AN45" s="33">
        <v>0</v>
      </c>
      <c r="AO45" s="33">
        <v>0</v>
      </c>
      <c r="AP45" s="33">
        <v>0</v>
      </c>
      <c r="AQ45" s="33">
        <v>0</v>
      </c>
      <c r="AR45" s="33">
        <v>0</v>
      </c>
      <c r="AS45" s="33">
        <v>0</v>
      </c>
      <c r="AT45" s="33">
        <v>0</v>
      </c>
      <c r="AU45" s="33">
        <v>0</v>
      </c>
      <c r="AV45" s="33">
        <v>0</v>
      </c>
      <c r="AW45" s="33">
        <v>0</v>
      </c>
      <c r="AX45" s="33">
        <v>0</v>
      </c>
      <c r="AY45" s="33">
        <v>0</v>
      </c>
      <c r="AZ45" s="33">
        <v>0</v>
      </c>
      <c r="BA45" s="33">
        <v>0</v>
      </c>
      <c r="BB45" s="33">
        <v>0</v>
      </c>
      <c r="BC45" s="33">
        <v>0</v>
      </c>
      <c r="BD45" s="33">
        <v>0</v>
      </c>
      <c r="BE45" s="33">
        <v>0</v>
      </c>
      <c r="BF45" s="33">
        <v>0</v>
      </c>
      <c r="BG45" s="33">
        <v>0</v>
      </c>
      <c r="BH45" s="33">
        <v>0</v>
      </c>
      <c r="BI45" s="33">
        <v>0</v>
      </c>
      <c r="BJ45" s="33">
        <v>0</v>
      </c>
      <c r="BK45" s="33">
        <v>0</v>
      </c>
      <c r="BM45" s="30">
        <f t="shared" si="0"/>
        <v>-1</v>
      </c>
      <c r="BN45" s="30">
        <f t="shared" si="1"/>
        <v>-1</v>
      </c>
      <c r="BO45" s="30">
        <f t="shared" si="2"/>
        <v>-1</v>
      </c>
      <c r="BP45" s="30">
        <f t="shared" si="3"/>
        <v>-1</v>
      </c>
      <c r="BQ45" s="30">
        <f t="shared" si="3"/>
        <v>-1</v>
      </c>
      <c r="BR45" s="30">
        <f t="shared" si="4"/>
        <v>-1</v>
      </c>
      <c r="BS45" s="30">
        <f t="shared" si="5"/>
        <v>-1</v>
      </c>
    </row>
    <row r="46" spans="1:71" x14ac:dyDescent="0.25">
      <c r="A46" s="25" t="s">
        <v>119</v>
      </c>
      <c r="B46" s="33">
        <v>27955.687298950008</v>
      </c>
      <c r="C46" s="33">
        <v>294.35826536000002</v>
      </c>
      <c r="D46" s="33">
        <v>3228.9286158100058</v>
      </c>
      <c r="E46" s="33">
        <v>677.32447214999991</v>
      </c>
      <c r="F46" s="33">
        <v>617.72910348000005</v>
      </c>
      <c r="G46" s="33">
        <v>47.362806469999981</v>
      </c>
      <c r="H46" s="33">
        <v>4507.0507181899957</v>
      </c>
      <c r="J46" t="s">
        <v>274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33"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33">
        <v>0</v>
      </c>
      <c r="AH46" s="33">
        <v>0</v>
      </c>
      <c r="AI46" s="33">
        <v>0</v>
      </c>
      <c r="AJ46" s="33">
        <v>0</v>
      </c>
      <c r="AK46" s="33">
        <v>0</v>
      </c>
      <c r="AL46" s="33">
        <v>0</v>
      </c>
      <c r="AM46" s="33">
        <v>0</v>
      </c>
      <c r="AN46" s="33">
        <v>0</v>
      </c>
      <c r="AO46" s="33">
        <v>0</v>
      </c>
      <c r="AP46" s="33">
        <v>0</v>
      </c>
      <c r="AQ46" s="33">
        <v>0</v>
      </c>
      <c r="AR46" s="33">
        <v>0</v>
      </c>
      <c r="AS46" s="33">
        <v>0</v>
      </c>
      <c r="AT46" s="33">
        <v>0</v>
      </c>
      <c r="AU46" s="33">
        <v>0</v>
      </c>
      <c r="AV46" s="33">
        <v>0</v>
      </c>
      <c r="AW46" s="33">
        <v>0</v>
      </c>
      <c r="AX46" s="33">
        <v>0</v>
      </c>
      <c r="AY46" s="33">
        <v>0</v>
      </c>
      <c r="AZ46" s="33">
        <v>0</v>
      </c>
      <c r="BA46" s="33">
        <v>0</v>
      </c>
      <c r="BB46" s="33">
        <v>0</v>
      </c>
      <c r="BC46" s="33">
        <v>0</v>
      </c>
      <c r="BD46" s="33">
        <v>0</v>
      </c>
      <c r="BE46" s="33">
        <v>0</v>
      </c>
      <c r="BF46" s="33">
        <v>0</v>
      </c>
      <c r="BG46" s="33">
        <v>0</v>
      </c>
      <c r="BH46" s="33">
        <v>0</v>
      </c>
      <c r="BI46" s="33">
        <v>0</v>
      </c>
      <c r="BJ46" s="33">
        <v>0</v>
      </c>
      <c r="BK46" s="33">
        <v>0</v>
      </c>
      <c r="BM46" s="30">
        <f t="shared" si="0"/>
        <v>-1</v>
      </c>
      <c r="BN46" s="30">
        <f t="shared" si="1"/>
        <v>-1</v>
      </c>
      <c r="BO46" s="30">
        <f t="shared" si="2"/>
        <v>-1</v>
      </c>
      <c r="BP46" s="30">
        <f t="shared" si="3"/>
        <v>-1</v>
      </c>
      <c r="BQ46" s="30">
        <f t="shared" si="3"/>
        <v>-1</v>
      </c>
      <c r="BR46" s="30">
        <f t="shared" si="4"/>
        <v>-1</v>
      </c>
      <c r="BS46" s="30">
        <f t="shared" si="5"/>
        <v>-1</v>
      </c>
    </row>
    <row r="47" spans="1:71" x14ac:dyDescent="0.25">
      <c r="A47" s="25" t="s">
        <v>120</v>
      </c>
      <c r="B47" s="33">
        <v>17828.298879030001</v>
      </c>
      <c r="C47" s="33">
        <v>170.32450987999988</v>
      </c>
      <c r="D47" s="33">
        <v>1674.140923589998</v>
      </c>
      <c r="E47" s="33">
        <v>358.95656152000015</v>
      </c>
      <c r="F47" s="33">
        <v>327.37325195999989</v>
      </c>
      <c r="G47" s="33">
        <v>25.058929149999997</v>
      </c>
      <c r="H47" s="33">
        <v>2306.2554752999981</v>
      </c>
      <c r="J47" t="s">
        <v>275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0</v>
      </c>
      <c r="W47" s="33">
        <v>0</v>
      </c>
      <c r="X47" s="33">
        <v>0</v>
      </c>
      <c r="Y47" s="33">
        <v>0</v>
      </c>
      <c r="Z47" s="33"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33">
        <v>0</v>
      </c>
      <c r="AH47" s="33">
        <v>0</v>
      </c>
      <c r="AI47" s="33">
        <v>0</v>
      </c>
      <c r="AJ47" s="33">
        <v>0</v>
      </c>
      <c r="AK47" s="33">
        <v>0</v>
      </c>
      <c r="AL47" s="33">
        <v>0</v>
      </c>
      <c r="AM47" s="33">
        <v>0</v>
      </c>
      <c r="AN47" s="33">
        <v>0</v>
      </c>
      <c r="AO47" s="33">
        <v>0</v>
      </c>
      <c r="AP47" s="33">
        <v>0</v>
      </c>
      <c r="AQ47" s="33">
        <v>0</v>
      </c>
      <c r="AR47" s="33">
        <v>0</v>
      </c>
      <c r="AS47" s="33">
        <v>0</v>
      </c>
      <c r="AT47" s="33">
        <v>0</v>
      </c>
      <c r="AU47" s="33">
        <v>0</v>
      </c>
      <c r="AV47" s="33">
        <v>0</v>
      </c>
      <c r="AW47" s="33">
        <v>0</v>
      </c>
      <c r="AX47" s="33">
        <v>0</v>
      </c>
      <c r="AY47" s="33">
        <v>0</v>
      </c>
      <c r="AZ47" s="33">
        <v>0</v>
      </c>
      <c r="BA47" s="33">
        <v>0</v>
      </c>
      <c r="BB47" s="33">
        <v>0</v>
      </c>
      <c r="BC47" s="33">
        <v>0</v>
      </c>
      <c r="BD47" s="33">
        <v>0</v>
      </c>
      <c r="BE47" s="33">
        <v>0</v>
      </c>
      <c r="BF47" s="33">
        <v>0</v>
      </c>
      <c r="BG47" s="33">
        <v>0</v>
      </c>
      <c r="BH47" s="33">
        <v>0</v>
      </c>
      <c r="BI47" s="33">
        <v>0</v>
      </c>
      <c r="BJ47" s="33">
        <v>0</v>
      </c>
      <c r="BK47" s="33">
        <v>0</v>
      </c>
      <c r="BM47" s="30">
        <f t="shared" si="0"/>
        <v>-1</v>
      </c>
      <c r="BN47" s="30">
        <f t="shared" si="1"/>
        <v>-1</v>
      </c>
      <c r="BO47" s="30">
        <f t="shared" si="2"/>
        <v>-1</v>
      </c>
      <c r="BP47" s="30">
        <f t="shared" si="3"/>
        <v>-1</v>
      </c>
      <c r="BQ47" s="30">
        <f t="shared" si="3"/>
        <v>-1</v>
      </c>
      <c r="BR47" s="30">
        <f t="shared" si="4"/>
        <v>-1</v>
      </c>
      <c r="BS47" s="30">
        <f t="shared" si="5"/>
        <v>-1</v>
      </c>
    </row>
    <row r="48" spans="1:71" x14ac:dyDescent="0.25">
      <c r="BM48" s="30"/>
      <c r="BN48" s="30"/>
      <c r="BO48" s="30"/>
      <c r="BP48" s="30"/>
      <c r="BQ48" s="30"/>
      <c r="BR48" s="30"/>
      <c r="BS48" s="30"/>
    </row>
    <row r="49" spans="1:71" x14ac:dyDescent="0.25">
      <c r="A49" s="4" t="s">
        <v>55</v>
      </c>
      <c r="B49" s="1">
        <f>SUM(B3:B47)</f>
        <v>6770166.4598102421</v>
      </c>
      <c r="C49" s="1">
        <f t="shared" ref="C49:H49" si="6">SUM(C3:C47)</f>
        <v>44284.237226917874</v>
      </c>
      <c r="D49" s="1">
        <f t="shared" si="6"/>
        <v>776643.89108322863</v>
      </c>
      <c r="E49" s="1">
        <f>SUM(E3:E47)</f>
        <v>57036.721488965573</v>
      </c>
      <c r="F49" s="1">
        <f t="shared" si="6"/>
        <v>57444.061365624962</v>
      </c>
      <c r="G49" s="1">
        <f t="shared" si="6"/>
        <v>8774.566572094478</v>
      </c>
      <c r="H49" s="1">
        <f t="shared" si="6"/>
        <v>604888.3957157043</v>
      </c>
      <c r="K49" s="1">
        <f t="shared" ref="K49:BK49" si="7">SUM(K3:K47)</f>
        <v>6036.3903487019606</v>
      </c>
      <c r="L49" s="1">
        <f t="shared" si="7"/>
        <v>2309.1434039193205</v>
      </c>
      <c r="M49" s="1">
        <f t="shared" si="7"/>
        <v>2068.85221863982</v>
      </c>
      <c r="N49" s="1">
        <f t="shared" si="7"/>
        <v>12019.280344643201</v>
      </c>
      <c r="O49" s="1">
        <f t="shared" si="7"/>
        <v>30869.351627964799</v>
      </c>
      <c r="P49" s="1">
        <f t="shared" si="7"/>
        <v>3700436.1270633405</v>
      </c>
      <c r="Q49" s="1">
        <f t="shared" si="7"/>
        <v>15806.822867777702</v>
      </c>
      <c r="R49" s="1">
        <f t="shared" si="7"/>
        <v>5112.0110047610005</v>
      </c>
      <c r="S49" s="1">
        <f t="shared" si="7"/>
        <v>0</v>
      </c>
      <c r="T49" s="1">
        <f t="shared" si="7"/>
        <v>4761.4441207147311</v>
      </c>
      <c r="U49" s="1">
        <f t="shared" si="7"/>
        <v>2953.0385179142199</v>
      </c>
      <c r="V49" s="1">
        <f t="shared" si="7"/>
        <v>3512.01715035705</v>
      </c>
      <c r="W49" s="1">
        <f t="shared" si="7"/>
        <v>4421.2351530093401</v>
      </c>
      <c r="X49" s="1">
        <f t="shared" si="7"/>
        <v>1.91160193209861</v>
      </c>
      <c r="Y49" s="1">
        <f t="shared" si="7"/>
        <v>0</v>
      </c>
      <c r="Z49" s="1">
        <f t="shared" si="7"/>
        <v>22037.528413537897</v>
      </c>
      <c r="AA49" s="1">
        <f t="shared" si="7"/>
        <v>0</v>
      </c>
      <c r="AB49" s="1">
        <f t="shared" si="7"/>
        <v>395102.56005249993</v>
      </c>
      <c r="AC49" s="1">
        <f t="shared" si="7"/>
        <v>40388.23268033089</v>
      </c>
      <c r="AD49" s="1">
        <f t="shared" si="7"/>
        <v>439002.80988308095</v>
      </c>
      <c r="AE49" s="1">
        <f t="shared" si="7"/>
        <v>62.249702325263101</v>
      </c>
      <c r="AF49" s="1">
        <f t="shared" si="7"/>
        <v>12264.827948141799</v>
      </c>
      <c r="AG49" s="1">
        <f t="shared" si="7"/>
        <v>10.670838181846703</v>
      </c>
      <c r="AH49" s="1">
        <f t="shared" si="7"/>
        <v>157921.15294175298</v>
      </c>
      <c r="AI49" s="1">
        <f t="shared" si="7"/>
        <v>25.880516823533696</v>
      </c>
      <c r="AJ49" s="1">
        <f t="shared" si="7"/>
        <v>7.6014395776593</v>
      </c>
      <c r="AK49" s="1">
        <f t="shared" si="7"/>
        <v>8256.1074599330987</v>
      </c>
      <c r="AL49" s="1">
        <f t="shared" si="7"/>
        <v>31.842524772980397</v>
      </c>
      <c r="AM49" s="1">
        <f t="shared" si="7"/>
        <v>0</v>
      </c>
      <c r="AN49" s="1">
        <f t="shared" si="7"/>
        <v>1.6397177575338597</v>
      </c>
      <c r="AO49" s="1">
        <f t="shared" si="7"/>
        <v>20495.3279519752</v>
      </c>
      <c r="AP49" s="1">
        <f t="shared" si="7"/>
        <v>16303.097066764798</v>
      </c>
      <c r="AQ49" s="1">
        <f t="shared" si="7"/>
        <v>4192.2308852089109</v>
      </c>
      <c r="AR49" s="1">
        <f t="shared" si="7"/>
        <v>2291.4903050091802</v>
      </c>
      <c r="AS49" s="1">
        <f t="shared" si="7"/>
        <v>3.8743764429517</v>
      </c>
      <c r="AT49" s="1">
        <f t="shared" si="7"/>
        <v>0.29194828589293398</v>
      </c>
      <c r="AU49" s="1">
        <f t="shared" si="7"/>
        <v>630.36152182689011</v>
      </c>
      <c r="AV49" s="1">
        <f t="shared" si="7"/>
        <v>7.9425997880709005</v>
      </c>
      <c r="AW49" s="1">
        <f t="shared" si="7"/>
        <v>1411.2493758275202</v>
      </c>
      <c r="AX49" s="1">
        <f t="shared" si="7"/>
        <v>124.00039121144398</v>
      </c>
      <c r="AY49" s="1">
        <f t="shared" si="7"/>
        <v>21.834648668573198</v>
      </c>
      <c r="AZ49" s="1">
        <f t="shared" si="7"/>
        <v>5645.7687338091991</v>
      </c>
      <c r="BA49" s="1">
        <f t="shared" si="7"/>
        <v>35.703647432422997</v>
      </c>
      <c r="BB49" s="1">
        <f t="shared" si="7"/>
        <v>87.895919347358998</v>
      </c>
      <c r="BC49" s="1">
        <f t="shared" si="7"/>
        <v>0.43399643969889995</v>
      </c>
      <c r="BD49" s="1">
        <f t="shared" si="7"/>
        <v>4704.4136453225692</v>
      </c>
      <c r="BE49" s="1">
        <f t="shared" si="7"/>
        <v>0</v>
      </c>
      <c r="BF49" s="1">
        <f t="shared" si="7"/>
        <v>93.390897082291204</v>
      </c>
      <c r="BG49" s="1">
        <f t="shared" si="7"/>
        <v>36325.184039166401</v>
      </c>
      <c r="BH49" s="1">
        <f t="shared" si="7"/>
        <v>39.804452346725505</v>
      </c>
      <c r="BI49" s="1">
        <f t="shared" si="7"/>
        <v>31103.682578224998</v>
      </c>
      <c r="BJ49" s="1">
        <f t="shared" si="7"/>
        <v>262886.408113827</v>
      </c>
      <c r="BK49" s="1">
        <f t="shared" si="7"/>
        <v>39451.648702424995</v>
      </c>
      <c r="BM49" s="30">
        <f t="shared" si="0"/>
        <v>-0.45342021514090536</v>
      </c>
      <c r="BN49" s="30">
        <f t="shared" si="1"/>
        <v>-0.50236179296450578</v>
      </c>
      <c r="BO49" s="30">
        <f t="shared" si="2"/>
        <v>-0.43474375460446973</v>
      </c>
      <c r="BP49" s="30">
        <f t="shared" si="3"/>
        <v>-0.64066434014899931</v>
      </c>
      <c r="BQ49" s="30">
        <f t="shared" si="3"/>
        <v>-0.71619177545617063</v>
      </c>
      <c r="BR49" s="30">
        <f t="shared" si="4"/>
        <v>-0.46385800293727425</v>
      </c>
      <c r="BS49" s="30">
        <f t="shared" si="5"/>
        <v>-0.56539684018441183</v>
      </c>
    </row>
    <row r="50" spans="1:71" x14ac:dyDescent="0.25">
      <c r="A50" s="4" t="s">
        <v>74</v>
      </c>
      <c r="B50" s="1">
        <f>SUM(B3:B15)</f>
        <v>4636701.7283972511</v>
      </c>
      <c r="C50" s="1">
        <f t="shared" ref="C50:H50" si="8">SUM(C3:C15)</f>
        <v>22294.272263877887</v>
      </c>
      <c r="D50" s="1">
        <f t="shared" si="8"/>
        <v>550895.36999999871</v>
      </c>
      <c r="E50" s="1">
        <f>SUM(E3:E15)</f>
        <v>10888.447729745576</v>
      </c>
      <c r="F50" s="1">
        <f t="shared" si="8"/>
        <v>15356.209861984958</v>
      </c>
      <c r="G50" s="1">
        <f t="shared" si="8"/>
        <v>5547.5371149161856</v>
      </c>
      <c r="H50" s="1">
        <f t="shared" si="8"/>
        <v>285104.08145674429</v>
      </c>
      <c r="K50" s="1">
        <f t="shared" ref="K50:BK50" si="9">SUM(K3:K15)</f>
        <v>4644.8764628998997</v>
      </c>
      <c r="L50" s="1">
        <f t="shared" si="9"/>
        <v>1753.129139524</v>
      </c>
      <c r="M50" s="1">
        <f t="shared" si="9"/>
        <v>1611.6508692708999</v>
      </c>
      <c r="N50" s="1">
        <f t="shared" si="9"/>
        <v>9128.6426778679997</v>
      </c>
      <c r="O50" s="1">
        <f t="shared" si="9"/>
        <v>23436.353237763004</v>
      </c>
      <c r="P50" s="1">
        <f t="shared" si="9"/>
        <v>3303238.7694016006</v>
      </c>
      <c r="Q50" s="1">
        <f t="shared" si="9"/>
        <v>12014.184056935002</v>
      </c>
      <c r="R50" s="1">
        <f t="shared" si="9"/>
        <v>3881.0948029453998</v>
      </c>
      <c r="S50" s="1">
        <f t="shared" si="9"/>
        <v>0</v>
      </c>
      <c r="T50" s="1">
        <f t="shared" si="9"/>
        <v>3650.935722057</v>
      </c>
      <c r="U50" s="1">
        <f t="shared" si="9"/>
        <v>2241.9812528177999</v>
      </c>
      <c r="V50" s="1">
        <f t="shared" si="9"/>
        <v>3137.6689217761</v>
      </c>
      <c r="W50" s="1">
        <f t="shared" si="9"/>
        <v>3358.2165902659999</v>
      </c>
      <c r="X50" s="1">
        <f t="shared" si="9"/>
        <v>1.4513090267366002</v>
      </c>
      <c r="Y50" s="1">
        <f t="shared" si="9"/>
        <v>0</v>
      </c>
      <c r="Z50" s="1">
        <f t="shared" si="9"/>
        <v>17572.177422462002</v>
      </c>
      <c r="AA50" s="1">
        <f t="shared" si="9"/>
        <v>0</v>
      </c>
      <c r="AB50" s="1">
        <f t="shared" si="9"/>
        <v>352988.38101796003</v>
      </c>
      <c r="AC50" s="1">
        <f t="shared" si="9"/>
        <v>36083.23027013</v>
      </c>
      <c r="AD50" s="1">
        <f t="shared" si="9"/>
        <v>392209.28020974994</v>
      </c>
      <c r="AE50" s="1">
        <f t="shared" si="9"/>
        <v>49.142212384520001</v>
      </c>
      <c r="AF50" s="1">
        <f t="shared" si="9"/>
        <v>9324.504022389001</v>
      </c>
      <c r="AG50" s="1">
        <f t="shared" si="9"/>
        <v>3.4994248361660008</v>
      </c>
      <c r="AH50" s="1">
        <f t="shared" si="9"/>
        <v>120030.49247158</v>
      </c>
      <c r="AI50" s="1">
        <f t="shared" si="9"/>
        <v>9.7040275136870005</v>
      </c>
      <c r="AJ50" s="1">
        <f t="shared" si="9"/>
        <v>2.9556220109432001</v>
      </c>
      <c r="AK50" s="1">
        <f t="shared" si="9"/>
        <v>4486.6851590309998</v>
      </c>
      <c r="AL50" s="1">
        <f t="shared" si="9"/>
        <v>11.081899061376998</v>
      </c>
      <c r="AM50" s="1">
        <f t="shared" si="9"/>
        <v>0</v>
      </c>
      <c r="AN50" s="1">
        <f t="shared" si="9"/>
        <v>0.61876566191069993</v>
      </c>
      <c r="AO50" s="1">
        <f t="shared" si="9"/>
        <v>11074.959804773</v>
      </c>
      <c r="AP50" s="1">
        <f t="shared" si="9"/>
        <v>7711.6165311309996</v>
      </c>
      <c r="AQ50" s="1">
        <f t="shared" si="9"/>
        <v>3363.3432736425998</v>
      </c>
      <c r="AR50" s="1">
        <f t="shared" si="9"/>
        <v>878.32850884890001</v>
      </c>
      <c r="AS50" s="1">
        <f t="shared" si="9"/>
        <v>1.2840023413081001</v>
      </c>
      <c r="AT50" s="1">
        <f t="shared" si="9"/>
        <v>9.5020684976080003E-2</v>
      </c>
      <c r="AU50" s="1">
        <f t="shared" si="9"/>
        <v>217.26393910827002</v>
      </c>
      <c r="AV50" s="1">
        <f t="shared" si="9"/>
        <v>2.6639548846124996</v>
      </c>
      <c r="AW50" s="1">
        <f t="shared" si="9"/>
        <v>574.77821987769994</v>
      </c>
      <c r="AX50" s="1">
        <f t="shared" si="9"/>
        <v>41.932482239071</v>
      </c>
      <c r="AY50" s="1">
        <f t="shared" si="9"/>
        <v>10.144674228525</v>
      </c>
      <c r="AZ50" s="1">
        <f t="shared" si="9"/>
        <v>2299.388684557</v>
      </c>
      <c r="BA50" s="1">
        <f t="shared" si="9"/>
        <v>12.304617690995002</v>
      </c>
      <c r="BB50" s="1">
        <f t="shared" si="9"/>
        <v>37.069504456101996</v>
      </c>
      <c r="BC50" s="1">
        <f t="shared" si="9"/>
        <v>0.14886077117669</v>
      </c>
      <c r="BD50" s="1">
        <f t="shared" si="9"/>
        <v>4045.6251282797998</v>
      </c>
      <c r="BE50" s="1">
        <f t="shared" si="9"/>
        <v>0</v>
      </c>
      <c r="BF50" s="1">
        <f t="shared" si="9"/>
        <v>73.726109979330005</v>
      </c>
      <c r="BG50" s="1">
        <f t="shared" si="9"/>
        <v>27600.356284968002</v>
      </c>
      <c r="BH50" s="1">
        <f t="shared" si="9"/>
        <v>31.423047195996997</v>
      </c>
      <c r="BI50" s="1">
        <f t="shared" si="9"/>
        <v>23652.920065511</v>
      </c>
      <c r="BJ50" s="1">
        <f t="shared" si="9"/>
        <v>199938.71462483</v>
      </c>
      <c r="BK50" s="1">
        <f t="shared" si="9"/>
        <v>29966.485964386</v>
      </c>
      <c r="BM50" s="30">
        <f t="shared" si="0"/>
        <v>-0.28758868633471124</v>
      </c>
      <c r="BN50" s="30">
        <f t="shared" si="1"/>
        <v>-0.21180753448798686</v>
      </c>
      <c r="BO50" s="30">
        <f t="shared" si="2"/>
        <v>-0.28805123156190104</v>
      </c>
      <c r="BP50" s="30">
        <f t="shared" si="3"/>
        <v>1.7129353940681658E-2</v>
      </c>
      <c r="BQ50" s="30">
        <f t="shared" si="3"/>
        <v>-0.49781771671267139</v>
      </c>
      <c r="BR50" s="30">
        <f t="shared" si="4"/>
        <v>-0.27073491452595305</v>
      </c>
      <c r="BS50" s="30">
        <f t="shared" si="5"/>
        <v>-0.29871675774250706</v>
      </c>
    </row>
    <row r="51" spans="1:71" x14ac:dyDescent="0.25">
      <c r="A51" s="4" t="s">
        <v>127</v>
      </c>
      <c r="B51" s="1">
        <f>SUM(B16:B47)</f>
        <v>2133464.7314129905</v>
      </c>
      <c r="C51" s="1">
        <f t="shared" ref="C51:H51" si="10">SUM(C16:C47)</f>
        <v>21989.964963040002</v>
      </c>
      <c r="D51" s="1">
        <f t="shared" si="10"/>
        <v>225748.52108323004</v>
      </c>
      <c r="E51" s="1">
        <f>SUM(E16:E47)</f>
        <v>46148.273759219992</v>
      </c>
      <c r="F51" s="1">
        <f t="shared" si="10"/>
        <v>42087.851503640013</v>
      </c>
      <c r="G51" s="1">
        <f t="shared" si="10"/>
        <v>3227.0294571782892</v>
      </c>
      <c r="H51" s="1">
        <f t="shared" si="10"/>
        <v>319784.31425895996</v>
      </c>
      <c r="K51" s="1">
        <f t="shared" ref="K51:BK51" si="11">SUM(K16:K47)</f>
        <v>1391.5138858020603</v>
      </c>
      <c r="L51" s="1">
        <f t="shared" si="11"/>
        <v>556.01426439531997</v>
      </c>
      <c r="M51" s="1">
        <f t="shared" si="11"/>
        <v>457.20134936892003</v>
      </c>
      <c r="N51" s="1">
        <f t="shared" si="11"/>
        <v>2890.6376667752002</v>
      </c>
      <c r="O51" s="1">
        <f t="shared" si="11"/>
        <v>7432.9983902017993</v>
      </c>
      <c r="P51" s="1">
        <f t="shared" si="11"/>
        <v>397197.35766173998</v>
      </c>
      <c r="Q51" s="1">
        <f t="shared" si="11"/>
        <v>3792.6388108427</v>
      </c>
      <c r="R51" s="1">
        <f t="shared" si="11"/>
        <v>1230.9162018156001</v>
      </c>
      <c r="S51" s="1">
        <f t="shared" si="11"/>
        <v>0</v>
      </c>
      <c r="T51" s="1">
        <f t="shared" si="11"/>
        <v>1110.5083986577301</v>
      </c>
      <c r="U51" s="1">
        <f t="shared" si="11"/>
        <v>711.05726509641988</v>
      </c>
      <c r="V51" s="1">
        <f t="shared" si="11"/>
        <v>374.34822858094998</v>
      </c>
      <c r="W51" s="1">
        <f t="shared" si="11"/>
        <v>1063.01856274334</v>
      </c>
      <c r="X51" s="1">
        <f t="shared" si="11"/>
        <v>0.46029290536201001</v>
      </c>
      <c r="Y51" s="1">
        <f t="shared" si="11"/>
        <v>0</v>
      </c>
      <c r="Z51" s="1">
        <f t="shared" si="11"/>
        <v>4465.3509910758994</v>
      </c>
      <c r="AA51" s="1">
        <f t="shared" si="11"/>
        <v>0</v>
      </c>
      <c r="AB51" s="1">
        <f t="shared" si="11"/>
        <v>42114.179034540008</v>
      </c>
      <c r="AC51" s="1">
        <f t="shared" si="11"/>
        <v>4305.0024102009002</v>
      </c>
      <c r="AD51" s="1">
        <f t="shared" si="11"/>
        <v>46793.529673331002</v>
      </c>
      <c r="AE51" s="1">
        <f t="shared" si="11"/>
        <v>13.1074899407431</v>
      </c>
      <c r="AF51" s="1">
        <f t="shared" si="11"/>
        <v>2940.3239257528003</v>
      </c>
      <c r="AG51" s="1">
        <f t="shared" si="11"/>
        <v>7.1714133456807003</v>
      </c>
      <c r="AH51" s="1">
        <f t="shared" si="11"/>
        <v>37890.660470173003</v>
      </c>
      <c r="AI51" s="1">
        <f t="shared" si="11"/>
        <v>16.176489309846701</v>
      </c>
      <c r="AJ51" s="1">
        <f t="shared" si="11"/>
        <v>4.6458175667160999</v>
      </c>
      <c r="AK51" s="1">
        <f t="shared" si="11"/>
        <v>3769.4223009021007</v>
      </c>
      <c r="AL51" s="1">
        <f t="shared" si="11"/>
        <v>20.760625711603399</v>
      </c>
      <c r="AM51" s="1">
        <f t="shared" si="11"/>
        <v>0</v>
      </c>
      <c r="AN51" s="1">
        <f t="shared" si="11"/>
        <v>1.0209520956231599</v>
      </c>
      <c r="AO51" s="1">
        <f t="shared" si="11"/>
        <v>9420.3681472021999</v>
      </c>
      <c r="AP51" s="1">
        <f t="shared" si="11"/>
        <v>8591.4805356338002</v>
      </c>
      <c r="AQ51" s="1">
        <f t="shared" si="11"/>
        <v>828.88761156631006</v>
      </c>
      <c r="AR51" s="1">
        <f t="shared" si="11"/>
        <v>1413.1617961602799</v>
      </c>
      <c r="AS51" s="1">
        <f t="shared" si="11"/>
        <v>2.5903741016435999</v>
      </c>
      <c r="AT51" s="1">
        <f t="shared" si="11"/>
        <v>0.19692760091685402</v>
      </c>
      <c r="AU51" s="1">
        <f t="shared" si="11"/>
        <v>413.09758271861995</v>
      </c>
      <c r="AV51" s="1">
        <f t="shared" si="11"/>
        <v>5.2786449034584004</v>
      </c>
      <c r="AW51" s="1">
        <f t="shared" si="11"/>
        <v>836.47115594981983</v>
      </c>
      <c r="AX51" s="1">
        <f t="shared" si="11"/>
        <v>82.067908972373004</v>
      </c>
      <c r="AY51" s="1">
        <f t="shared" si="11"/>
        <v>11.6899744400482</v>
      </c>
      <c r="AZ51" s="1">
        <f t="shared" si="11"/>
        <v>3346.3800492522005</v>
      </c>
      <c r="BA51" s="1">
        <f t="shared" si="11"/>
        <v>23.399029741427999</v>
      </c>
      <c r="BB51" s="1">
        <f t="shared" si="11"/>
        <v>50.826414891256995</v>
      </c>
      <c r="BC51" s="1">
        <f t="shared" si="11"/>
        <v>0.28513566852221001</v>
      </c>
      <c r="BD51" s="1">
        <f t="shared" si="11"/>
        <v>658.78851704276997</v>
      </c>
      <c r="BE51" s="1">
        <f t="shared" si="11"/>
        <v>0</v>
      </c>
      <c r="BF51" s="1">
        <f t="shared" si="11"/>
        <v>19.664787102961196</v>
      </c>
      <c r="BG51" s="1">
        <f t="shared" si="11"/>
        <v>8724.8277541984007</v>
      </c>
      <c r="BH51" s="1">
        <f t="shared" si="11"/>
        <v>8.381405150728499</v>
      </c>
      <c r="BI51" s="1">
        <f t="shared" si="11"/>
        <v>7450.762512714</v>
      </c>
      <c r="BJ51" s="1">
        <f t="shared" si="11"/>
        <v>62947.693488997</v>
      </c>
      <c r="BK51" s="1">
        <f t="shared" si="11"/>
        <v>9485.1627380390019</v>
      </c>
      <c r="BM51" s="30">
        <f t="shared" si="0"/>
        <v>-0.81382520563221272</v>
      </c>
      <c r="BN51" s="30">
        <f t="shared" si="1"/>
        <v>-0.79693687558933768</v>
      </c>
      <c r="BO51" s="30">
        <f t="shared" si="2"/>
        <v>-0.79271833344113496</v>
      </c>
      <c r="BP51" s="30">
        <f t="shared" si="3"/>
        <v>-0.79586737748082936</v>
      </c>
      <c r="BQ51" s="30">
        <f t="shared" si="3"/>
        <v>-0.79586792319653676</v>
      </c>
      <c r="BR51" s="30">
        <f t="shared" si="4"/>
        <v>-0.79585295833685576</v>
      </c>
      <c r="BS51" s="30">
        <f t="shared" si="5"/>
        <v>-0.80315578131195564</v>
      </c>
    </row>
    <row r="52" spans="1:71" x14ac:dyDescent="0.25">
      <c r="BM52" s="30"/>
      <c r="BN52" s="30"/>
      <c r="BO52" s="30"/>
      <c r="BP52" s="30"/>
      <c r="BQ52" s="30"/>
      <c r="BR52" s="30"/>
      <c r="BS52" s="30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89"/>
  <sheetViews>
    <sheetView zoomScale="85" zoomScaleNormal="85"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M1" sqref="M1"/>
    </sheetView>
  </sheetViews>
  <sheetFormatPr defaultRowHeight="15" x14ac:dyDescent="0.25"/>
  <cols>
    <col min="1" max="1" width="19.85546875" customWidth="1"/>
    <col min="9" max="11" width="9.140625" style="35"/>
    <col min="13" max="13" width="15.5703125" bestFit="1" customWidth="1"/>
    <col min="14" max="14" width="5.5703125" bestFit="1" customWidth="1"/>
    <col min="15" max="15" width="14.5703125" bestFit="1" customWidth="1"/>
    <col min="16" max="16" width="5.7109375" bestFit="1" customWidth="1"/>
    <col min="17" max="17" width="9" bestFit="1" customWidth="1"/>
    <col min="18" max="19" width="7.7109375" bestFit="1" customWidth="1"/>
    <col min="20" max="20" width="5.7109375" bestFit="1" customWidth="1"/>
    <col min="21" max="21" width="6.7109375" bestFit="1" customWidth="1"/>
    <col min="22" max="22" width="5.85546875" bestFit="1" customWidth="1"/>
    <col min="23" max="23" width="6.7109375" bestFit="1" customWidth="1"/>
    <col min="24" max="24" width="15.42578125" bestFit="1" customWidth="1"/>
    <col min="25" max="25" width="6.5703125" customWidth="1"/>
    <col min="26" max="26" width="5" bestFit="1" customWidth="1"/>
    <col min="27" max="27" width="5.140625" bestFit="1" customWidth="1"/>
    <col min="28" max="28" width="6.5703125" bestFit="1" customWidth="1"/>
    <col min="29" max="29" width="6.7109375" bestFit="1" customWidth="1"/>
    <col min="30" max="30" width="10" bestFit="1" customWidth="1"/>
    <col min="31" max="31" width="7.7109375" bestFit="1" customWidth="1"/>
    <col min="32" max="32" width="6.7109375" bestFit="1" customWidth="1"/>
    <col min="33" max="33" width="12.85546875" customWidth="1"/>
    <col min="34" max="34" width="6" bestFit="1" customWidth="1"/>
    <col min="35" max="35" width="6.7109375" bestFit="1" customWidth="1"/>
    <col min="36" max="36" width="5.7109375" bestFit="1" customWidth="1"/>
    <col min="37" max="37" width="7.7109375" bestFit="1" customWidth="1"/>
    <col min="38" max="41" width="5.7109375" bestFit="1" customWidth="1"/>
    <col min="42" max="42" width="5.85546875" bestFit="1" customWidth="1"/>
    <col min="43" max="43" width="5.7109375" bestFit="1" customWidth="1"/>
    <col min="44" max="45" width="7.7109375" bestFit="1" customWidth="1"/>
    <col min="46" max="46" width="6.7109375" bestFit="1" customWidth="1"/>
    <col min="47" max="47" width="7.85546875" bestFit="1" customWidth="1"/>
    <col min="48" max="48" width="5.140625" bestFit="1" customWidth="1"/>
    <col min="49" max="49" width="5.28515625" bestFit="1" customWidth="1"/>
    <col min="50" max="50" width="8.7109375" bestFit="1" customWidth="1"/>
    <col min="51" max="51" width="5.7109375" bestFit="1" customWidth="1"/>
    <col min="52" max="52" width="7.85546875" bestFit="1" customWidth="1"/>
    <col min="53" max="53" width="5.85546875" bestFit="1" customWidth="1"/>
    <col min="54" max="54" width="6" bestFit="1" customWidth="1"/>
    <col min="55" max="55" width="6.7109375" bestFit="1" customWidth="1"/>
    <col min="56" max="56" width="5.7109375" bestFit="1" customWidth="1"/>
    <col min="57" max="57" width="6.7109375" bestFit="1" customWidth="1"/>
    <col min="58" max="58" width="4.140625" bestFit="1" customWidth="1"/>
    <col min="59" max="59" width="9.28515625" bestFit="1" customWidth="1"/>
    <col min="60" max="60" width="6.7109375" bestFit="1" customWidth="1"/>
    <col min="61" max="61" width="5.7109375" bestFit="1" customWidth="1"/>
    <col min="62" max="62" width="6.7109375" bestFit="1" customWidth="1"/>
    <col min="63" max="63" width="4.85546875" customWidth="1"/>
    <col min="64" max="64" width="6.7109375" bestFit="1" customWidth="1"/>
    <col min="65" max="65" width="9.140625" bestFit="1" customWidth="1"/>
    <col min="66" max="66" width="5.7109375" bestFit="1" customWidth="1"/>
  </cols>
  <sheetData>
    <row r="1" spans="1:74" x14ac:dyDescent="0.25">
      <c r="B1" s="35" t="s">
        <v>348</v>
      </c>
      <c r="M1" s="35" t="s">
        <v>465</v>
      </c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P1" s="35" t="s">
        <v>430</v>
      </c>
    </row>
    <row r="2" spans="1:74" x14ac:dyDescent="0.25">
      <c r="A2" s="22" t="s">
        <v>52</v>
      </c>
      <c r="B2" s="33" t="s">
        <v>59</v>
      </c>
      <c r="C2" s="33" t="s">
        <v>57</v>
      </c>
      <c r="D2" s="33" t="s">
        <v>60</v>
      </c>
      <c r="E2" s="33" t="s">
        <v>54</v>
      </c>
      <c r="F2" s="33" t="s">
        <v>53</v>
      </c>
      <c r="G2" s="33" t="s">
        <v>61</v>
      </c>
      <c r="H2" s="33" t="s">
        <v>314</v>
      </c>
      <c r="I2" s="33" t="s">
        <v>63</v>
      </c>
      <c r="J2" s="33" t="s">
        <v>64</v>
      </c>
      <c r="K2" s="33" t="s">
        <v>65</v>
      </c>
      <c r="L2" s="33"/>
      <c r="M2" s="33" t="s">
        <v>310</v>
      </c>
      <c r="N2" s="33" t="s">
        <v>131</v>
      </c>
      <c r="O2" s="33" t="s">
        <v>132</v>
      </c>
      <c r="P2" s="33" t="s">
        <v>133</v>
      </c>
      <c r="Q2" s="33" t="s">
        <v>64</v>
      </c>
      <c r="R2" s="33" t="s">
        <v>134</v>
      </c>
      <c r="S2" s="33" t="s">
        <v>59</v>
      </c>
      <c r="T2" s="33" t="s">
        <v>136</v>
      </c>
      <c r="U2" s="33" t="s">
        <v>137</v>
      </c>
      <c r="V2" s="33" t="s">
        <v>138</v>
      </c>
      <c r="W2" s="33" t="s">
        <v>139</v>
      </c>
      <c r="X2" s="33" t="s">
        <v>140</v>
      </c>
      <c r="Y2" s="33" t="s">
        <v>141</v>
      </c>
      <c r="Z2" s="33" t="s">
        <v>142</v>
      </c>
      <c r="AA2" s="33" t="s">
        <v>143</v>
      </c>
      <c r="AB2" s="33" t="s">
        <v>144</v>
      </c>
      <c r="AC2" s="33" t="s">
        <v>57</v>
      </c>
      <c r="AD2" s="33" t="s">
        <v>128</v>
      </c>
      <c r="AE2" s="33" t="s">
        <v>145</v>
      </c>
      <c r="AF2" s="33" t="s">
        <v>146</v>
      </c>
      <c r="AG2" s="33" t="s">
        <v>60</v>
      </c>
      <c r="AH2" s="33" t="s">
        <v>147</v>
      </c>
      <c r="AI2" s="33" t="s">
        <v>148</v>
      </c>
      <c r="AJ2" s="33" t="s">
        <v>149</v>
      </c>
      <c r="AK2" s="33" t="s">
        <v>150</v>
      </c>
      <c r="AL2" s="33" t="s">
        <v>151</v>
      </c>
      <c r="AM2" s="33" t="s">
        <v>152</v>
      </c>
      <c r="AN2" s="33" t="s">
        <v>153</v>
      </c>
      <c r="AO2" s="33" t="s">
        <v>154</v>
      </c>
      <c r="AP2" s="33" t="s">
        <v>155</v>
      </c>
      <c r="AQ2" s="33" t="s">
        <v>156</v>
      </c>
      <c r="AR2" s="33" t="s">
        <v>54</v>
      </c>
      <c r="AS2" s="33" t="s">
        <v>53</v>
      </c>
      <c r="AT2" s="33" t="s">
        <v>157</v>
      </c>
      <c r="AU2" s="33" t="s">
        <v>158</v>
      </c>
      <c r="AV2" s="33" t="s">
        <v>159</v>
      </c>
      <c r="AW2" s="33" t="s">
        <v>160</v>
      </c>
      <c r="AX2" s="33" t="s">
        <v>161</v>
      </c>
      <c r="AY2" s="33" t="s">
        <v>162</v>
      </c>
      <c r="AZ2" s="33" t="s">
        <v>163</v>
      </c>
      <c r="BA2" s="33" t="s">
        <v>164</v>
      </c>
      <c r="BB2" s="33" t="s">
        <v>165</v>
      </c>
      <c r="BC2" s="33" t="s">
        <v>166</v>
      </c>
      <c r="BD2" s="33" t="s">
        <v>167</v>
      </c>
      <c r="BE2" s="33" t="s">
        <v>168</v>
      </c>
      <c r="BF2" s="33" t="s">
        <v>169</v>
      </c>
      <c r="BG2" s="33" t="s">
        <v>61</v>
      </c>
      <c r="BH2" s="33" t="s">
        <v>170</v>
      </c>
      <c r="BI2" s="33" t="s">
        <v>171</v>
      </c>
      <c r="BJ2" s="33" t="s">
        <v>172</v>
      </c>
      <c r="BK2" s="33" t="s">
        <v>173</v>
      </c>
      <c r="BL2" s="33" t="s">
        <v>174</v>
      </c>
      <c r="BM2" s="33" t="s">
        <v>175</v>
      </c>
      <c r="BN2" s="33" t="s">
        <v>176</v>
      </c>
      <c r="BP2" s="33" t="s">
        <v>59</v>
      </c>
      <c r="BQ2" s="33" t="s">
        <v>57</v>
      </c>
      <c r="BR2" s="33" t="s">
        <v>60</v>
      </c>
      <c r="BS2" s="33" t="s">
        <v>54</v>
      </c>
      <c r="BT2" s="33" t="s">
        <v>53</v>
      </c>
      <c r="BU2" s="33" t="s">
        <v>61</v>
      </c>
      <c r="BV2" s="33" t="s">
        <v>314</v>
      </c>
    </row>
    <row r="3" spans="1:74" x14ac:dyDescent="0.25">
      <c r="A3" s="50" t="s">
        <v>312</v>
      </c>
      <c r="B3" s="33">
        <v>165821.20000000001</v>
      </c>
      <c r="C3" s="33">
        <v>0</v>
      </c>
      <c r="D3" s="33">
        <v>841538.81</v>
      </c>
      <c r="E3" s="33">
        <v>23119.355599999999</v>
      </c>
      <c r="F3" s="33">
        <v>21241.16</v>
      </c>
      <c r="G3" s="33">
        <v>113796.49</v>
      </c>
      <c r="H3" s="33">
        <v>60823.050999999999</v>
      </c>
      <c r="I3" s="33">
        <v>6.1410432181908901</v>
      </c>
      <c r="J3" s="33">
        <v>0.26318751724066403</v>
      </c>
      <c r="K3" s="33">
        <v>42.110001019903798</v>
      </c>
      <c r="L3" s="33"/>
      <c r="M3" s="33" t="s">
        <v>69</v>
      </c>
      <c r="N3" s="33">
        <v>6.6267483083399998</v>
      </c>
      <c r="O3" s="33">
        <v>6.2374815539500004</v>
      </c>
      <c r="P3" s="33">
        <v>192.98820703499999</v>
      </c>
      <c r="Q3" s="33">
        <v>149.371648118</v>
      </c>
      <c r="R3" s="33">
        <v>50332.960461199997</v>
      </c>
      <c r="S3" s="33">
        <v>146323.499916</v>
      </c>
      <c r="T3" s="33">
        <v>633.51499783400004</v>
      </c>
      <c r="U3" s="33">
        <v>8508.7349397599992</v>
      </c>
      <c r="V3" s="33">
        <v>0</v>
      </c>
      <c r="W3" s="33">
        <v>1427.2056530699999</v>
      </c>
      <c r="X3" s="33">
        <v>42.750582733999998</v>
      </c>
      <c r="Y3" s="33">
        <v>4491.5924282300002</v>
      </c>
      <c r="Z3" s="33">
        <v>336.45153176000002</v>
      </c>
      <c r="AA3" s="33">
        <v>269.27022253299998</v>
      </c>
      <c r="AB3" s="33">
        <v>0</v>
      </c>
      <c r="AC3" s="33">
        <v>0</v>
      </c>
      <c r="AD3" s="33">
        <v>0</v>
      </c>
      <c r="AE3" s="33">
        <v>571987.48600000003</v>
      </c>
      <c r="AF3" s="33">
        <v>59090.510879300004</v>
      </c>
      <c r="AG3" s="33">
        <v>635569.58930700005</v>
      </c>
      <c r="AH3" s="33">
        <v>0</v>
      </c>
      <c r="AI3" s="33">
        <v>1087.8023007100001</v>
      </c>
      <c r="AJ3" s="33">
        <v>64.348193036699996</v>
      </c>
      <c r="AK3" s="33">
        <v>80338.600915500007</v>
      </c>
      <c r="AL3" s="33">
        <v>26.1964886986</v>
      </c>
      <c r="AM3" s="33">
        <v>9.1125624872500005E-2</v>
      </c>
      <c r="AN3" s="33">
        <v>430.692900786</v>
      </c>
      <c r="AO3" s="33">
        <v>44.554029773400003</v>
      </c>
      <c r="AP3" s="33">
        <v>2985.84161378</v>
      </c>
      <c r="AQ3" s="33">
        <v>0.85366369593900004</v>
      </c>
      <c r="AR3" s="33">
        <v>9630.0203907699997</v>
      </c>
      <c r="AS3" s="33">
        <v>8840.6285799500001</v>
      </c>
      <c r="AT3" s="33">
        <v>789.39181082100004</v>
      </c>
      <c r="AU3" s="33">
        <v>4230.3835454700002</v>
      </c>
      <c r="AV3" s="33">
        <v>25.682574557599999</v>
      </c>
      <c r="AW3" s="33">
        <v>5.8746176358699997E-2</v>
      </c>
      <c r="AX3" s="33">
        <v>656.64160143699996</v>
      </c>
      <c r="AY3" s="33">
        <v>0</v>
      </c>
      <c r="AZ3" s="33">
        <v>417.46950500700001</v>
      </c>
      <c r="BA3" s="33">
        <v>3.77048176502E-2</v>
      </c>
      <c r="BB3" s="33">
        <v>8.4931135325200007</v>
      </c>
      <c r="BC3" s="33">
        <v>1064.62533452</v>
      </c>
      <c r="BD3" s="33">
        <v>6.5708730854199997</v>
      </c>
      <c r="BE3" s="33">
        <v>3106.4336856300001</v>
      </c>
      <c r="BF3" s="33">
        <v>0.60379006487099995</v>
      </c>
      <c r="BG3" s="33">
        <v>18745.896428200002</v>
      </c>
      <c r="BH3" s="33">
        <v>6.10686640542E-2</v>
      </c>
      <c r="BI3" s="33">
        <v>325.538246281</v>
      </c>
      <c r="BJ3" s="33">
        <v>3173.1261777499999</v>
      </c>
      <c r="BK3" s="33">
        <v>0</v>
      </c>
      <c r="BL3" s="33">
        <v>14943.382047900001</v>
      </c>
      <c r="BM3" s="33">
        <v>88044.730657599997</v>
      </c>
      <c r="BN3" s="33">
        <v>3222.4861333600002</v>
      </c>
      <c r="BP3" s="30">
        <f>IF(B3=0,"",(S3-B3)/B3)</f>
        <v>-0.11758267389212</v>
      </c>
      <c r="BQ3" s="30" t="str">
        <f>IF(C3=0,"",(AC3-C3)/C3)</f>
        <v/>
      </c>
      <c r="BR3" s="30">
        <f>IF(D3=0,"",(AG3-D3)/D3)</f>
        <v>-0.24475308594858505</v>
      </c>
      <c r="BS3" s="30">
        <f>IF(E3=0,"",(AR3-E3)/E3)</f>
        <v>-0.58346501704528475</v>
      </c>
      <c r="BT3" s="30">
        <f>IF(F3=0,"",(AS3-F3)/F3)</f>
        <v>-0.58379727943530391</v>
      </c>
      <c r="BU3" s="30">
        <f>IF(G3=0,"",(BG3-G3)/G3)</f>
        <v>-0.83526823693595476</v>
      </c>
      <c r="BV3" s="30">
        <f>IF(H3=0,"",(BM3-H3)/H3)</f>
        <v>0.44755531348797345</v>
      </c>
    </row>
    <row r="4" spans="1:74" s="35" customFormat="1" x14ac:dyDescent="0.25">
      <c r="A4" s="5" t="s">
        <v>70</v>
      </c>
      <c r="B4" s="51">
        <v>254793.12</v>
      </c>
      <c r="C4" s="51">
        <v>0</v>
      </c>
      <c r="D4" s="51">
        <v>2698128.5</v>
      </c>
      <c r="E4" s="51">
        <v>255469.592</v>
      </c>
      <c r="F4" s="51">
        <v>235040.84</v>
      </c>
      <c r="G4" s="51">
        <v>1895241.4</v>
      </c>
      <c r="H4" s="51">
        <v>0</v>
      </c>
      <c r="I4" s="51">
        <v>18.282302737728902</v>
      </c>
      <c r="J4" s="51">
        <v>0.78352716385832</v>
      </c>
      <c r="K4" s="51">
        <v>125.36434688295</v>
      </c>
      <c r="L4" s="33"/>
      <c r="M4" s="33" t="s">
        <v>70</v>
      </c>
      <c r="N4" s="33">
        <v>2.40343176309</v>
      </c>
      <c r="O4" s="33">
        <v>2.2623379933100001</v>
      </c>
      <c r="P4" s="33">
        <v>69.953572645099996</v>
      </c>
      <c r="Q4" s="33">
        <v>9.6901787072199999E-2</v>
      </c>
      <c r="R4" s="33">
        <v>0</v>
      </c>
      <c r="S4" s="33">
        <v>23317.642147999999</v>
      </c>
      <c r="T4" s="33">
        <v>179.33682052699999</v>
      </c>
      <c r="U4" s="33">
        <v>327.83675368299998</v>
      </c>
      <c r="V4" s="33">
        <v>0</v>
      </c>
      <c r="W4" s="33">
        <v>15.887360064399999</v>
      </c>
      <c r="X4" s="33">
        <v>15.5043628292</v>
      </c>
      <c r="Y4" s="33">
        <v>1972.81603576</v>
      </c>
      <c r="Z4" s="33">
        <v>121.979376191</v>
      </c>
      <c r="AA4" s="33">
        <v>97.680270573300007</v>
      </c>
      <c r="AB4" s="33">
        <v>0</v>
      </c>
      <c r="AC4" s="33">
        <v>0</v>
      </c>
      <c r="AD4" s="33">
        <v>0</v>
      </c>
      <c r="AE4" s="33">
        <v>221923.36559999999</v>
      </c>
      <c r="AF4" s="33">
        <v>22683.156141700001</v>
      </c>
      <c r="AG4" s="33">
        <v>246579.33777799999</v>
      </c>
      <c r="AH4" s="33">
        <v>0</v>
      </c>
      <c r="AI4" s="33">
        <v>350.71516848300001</v>
      </c>
      <c r="AJ4" s="33">
        <v>165.58844645799999</v>
      </c>
      <c r="AK4" s="33">
        <v>6756.0432053100003</v>
      </c>
      <c r="AL4" s="33">
        <v>55.569921460300002</v>
      </c>
      <c r="AM4" s="33">
        <v>0</v>
      </c>
      <c r="AN4" s="33">
        <v>107.302372835</v>
      </c>
      <c r="AO4" s="33">
        <v>113.00679607799999</v>
      </c>
      <c r="AP4" s="33">
        <v>7936.2175124100004</v>
      </c>
      <c r="AQ4" s="33">
        <v>0</v>
      </c>
      <c r="AR4" s="33">
        <v>23326.8374262</v>
      </c>
      <c r="AS4" s="33">
        <v>21461.771463500001</v>
      </c>
      <c r="AT4" s="33">
        <v>1865.0659627299999</v>
      </c>
      <c r="AU4" s="33">
        <v>10782.568699900001</v>
      </c>
      <c r="AV4" s="33">
        <v>68.245047592299997</v>
      </c>
      <c r="AW4" s="33">
        <v>0</v>
      </c>
      <c r="AX4" s="33">
        <v>1468.82482669</v>
      </c>
      <c r="AY4" s="33">
        <v>0</v>
      </c>
      <c r="AZ4" s="33">
        <v>965.03979397800003</v>
      </c>
      <c r="BA4" s="33">
        <v>0</v>
      </c>
      <c r="BB4" s="33">
        <v>0</v>
      </c>
      <c r="BC4" s="33">
        <v>2413.4608177999999</v>
      </c>
      <c r="BD4" s="33">
        <v>0</v>
      </c>
      <c r="BE4" s="33">
        <v>8158.4395729600001</v>
      </c>
      <c r="BF4" s="33">
        <v>1.0727434867200001</v>
      </c>
      <c r="BG4" s="33">
        <v>173123.85424399999</v>
      </c>
      <c r="BH4" s="33">
        <v>0</v>
      </c>
      <c r="BI4" s="33">
        <v>117.97943220000001</v>
      </c>
      <c r="BJ4" s="33">
        <v>1150.0830857399999</v>
      </c>
      <c r="BK4" s="33">
        <v>0</v>
      </c>
      <c r="BL4" s="33">
        <v>1151.42448193</v>
      </c>
      <c r="BM4" s="33">
        <v>9895.9572252599992</v>
      </c>
      <c r="BN4" s="33">
        <v>1167.96768432</v>
      </c>
      <c r="BP4" s="30">
        <f t="shared" ref="BP4:BP53" si="0">IF(B4=0,"",(S4-B4)/B4)</f>
        <v>-0.90848401970979431</v>
      </c>
      <c r="BQ4" s="30" t="str">
        <f t="shared" ref="BQ4:BQ53" si="1">IF(C4=0,"",(AC4-C4)/C4)</f>
        <v/>
      </c>
      <c r="BR4" s="30">
        <f t="shared" ref="BR4:BR53" si="2">IF(D4=0,"",(AG4-D4)/D4)</f>
        <v>-0.90861097320679862</v>
      </c>
      <c r="BS4" s="30">
        <f t="shared" ref="BS4:BT53" si="3">IF(E4=0,"",(AR4-E4)/E4)</f>
        <v>-0.90869035628240258</v>
      </c>
      <c r="BT4" s="30">
        <f t="shared" si="3"/>
        <v>-0.90868918157584866</v>
      </c>
      <c r="BU4" s="30">
        <f t="shared" ref="BU4:BU53" si="4">IF(G4=0,"",(BG4-G4)/G4)</f>
        <v>-0.90865340201833922</v>
      </c>
      <c r="BV4" s="30" t="str">
        <f t="shared" ref="BV4:BV53" si="5">IF(H4=0,"",(BM4-H4)/H4)</f>
        <v/>
      </c>
    </row>
    <row r="5" spans="1:74" x14ac:dyDescent="0.25">
      <c r="A5" s="26" t="s">
        <v>76</v>
      </c>
      <c r="B5" s="33">
        <v>13768.545</v>
      </c>
      <c r="C5" s="33">
        <v>4.21</v>
      </c>
      <c r="D5" s="33">
        <v>19178.309000000001</v>
      </c>
      <c r="E5" s="33">
        <v>6841.9817000000003</v>
      </c>
      <c r="F5" s="33">
        <v>3607.0808000000002</v>
      </c>
      <c r="G5" s="33">
        <v>26033.309000000001</v>
      </c>
      <c r="H5" s="33">
        <v>31678.342000000001</v>
      </c>
      <c r="I5" s="33"/>
      <c r="J5" s="33"/>
      <c r="K5" s="33"/>
      <c r="L5" s="33"/>
      <c r="M5" s="33" t="s">
        <v>121</v>
      </c>
      <c r="N5" s="33">
        <v>0</v>
      </c>
      <c r="O5" s="33">
        <v>0</v>
      </c>
      <c r="P5" s="33">
        <v>0</v>
      </c>
      <c r="Q5" s="33">
        <v>0</v>
      </c>
      <c r="R5" s="33">
        <v>0</v>
      </c>
      <c r="S5" s="33">
        <v>0</v>
      </c>
      <c r="T5" s="33">
        <v>0</v>
      </c>
      <c r="U5" s="33">
        <v>0</v>
      </c>
      <c r="V5" s="33">
        <v>0</v>
      </c>
      <c r="W5" s="33">
        <v>0</v>
      </c>
      <c r="X5" s="33">
        <v>0</v>
      </c>
      <c r="Y5" s="33">
        <v>0</v>
      </c>
      <c r="Z5" s="33">
        <v>0</v>
      </c>
      <c r="AA5" s="33">
        <v>0</v>
      </c>
      <c r="AB5" s="33">
        <v>0</v>
      </c>
      <c r="AC5" s="33">
        <v>0</v>
      </c>
      <c r="AD5" s="33">
        <v>0</v>
      </c>
      <c r="AE5" s="33">
        <v>0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  <c r="AK5" s="33">
        <v>0</v>
      </c>
      <c r="AL5" s="33">
        <v>0</v>
      </c>
      <c r="AM5" s="33">
        <v>0</v>
      </c>
      <c r="AN5" s="33">
        <v>0</v>
      </c>
      <c r="AO5" s="33">
        <v>0</v>
      </c>
      <c r="AP5" s="33">
        <v>0</v>
      </c>
      <c r="AQ5" s="33">
        <v>0</v>
      </c>
      <c r="AR5" s="33">
        <v>0</v>
      </c>
      <c r="AS5" s="33">
        <v>0</v>
      </c>
      <c r="AT5" s="33">
        <v>0</v>
      </c>
      <c r="AU5" s="33">
        <v>0</v>
      </c>
      <c r="AV5" s="33">
        <v>0</v>
      </c>
      <c r="AW5" s="33">
        <v>0</v>
      </c>
      <c r="AX5" s="33">
        <v>0</v>
      </c>
      <c r="AY5" s="33">
        <v>0</v>
      </c>
      <c r="AZ5" s="33">
        <v>0</v>
      </c>
      <c r="BA5" s="33">
        <v>0</v>
      </c>
      <c r="BB5" s="33">
        <v>0</v>
      </c>
      <c r="BC5" s="33">
        <v>0</v>
      </c>
      <c r="BD5" s="33">
        <v>0</v>
      </c>
      <c r="BE5" s="33">
        <v>0</v>
      </c>
      <c r="BF5" s="33">
        <v>0</v>
      </c>
      <c r="BG5" s="33">
        <v>0</v>
      </c>
      <c r="BH5" s="33">
        <v>0</v>
      </c>
      <c r="BI5" s="33">
        <v>0</v>
      </c>
      <c r="BJ5" s="33">
        <v>0</v>
      </c>
      <c r="BK5" s="33">
        <v>0</v>
      </c>
      <c r="BL5" s="33">
        <v>0</v>
      </c>
      <c r="BM5" s="33">
        <v>0</v>
      </c>
      <c r="BN5" s="33">
        <v>0</v>
      </c>
      <c r="BP5" s="30">
        <f t="shared" si="0"/>
        <v>-1</v>
      </c>
      <c r="BQ5" s="30">
        <f t="shared" si="1"/>
        <v>-1</v>
      </c>
      <c r="BR5" s="30">
        <f t="shared" si="2"/>
        <v>-1</v>
      </c>
      <c r="BS5" s="30">
        <f t="shared" si="3"/>
        <v>-1</v>
      </c>
      <c r="BT5" s="30">
        <f t="shared" si="3"/>
        <v>-1</v>
      </c>
      <c r="BU5" s="30">
        <f t="shared" si="4"/>
        <v>-1</v>
      </c>
      <c r="BV5" s="30">
        <f t="shared" si="5"/>
        <v>-1</v>
      </c>
    </row>
    <row r="6" spans="1:74" x14ac:dyDescent="0.25">
      <c r="A6" s="26" t="s">
        <v>77</v>
      </c>
      <c r="B6" s="33">
        <v>63.980003000000004</v>
      </c>
      <c r="C6" s="33">
        <v>8.8100003999999998</v>
      </c>
      <c r="D6" s="33">
        <v>397.5</v>
      </c>
      <c r="E6" s="33">
        <v>177.259997</v>
      </c>
      <c r="F6" s="33">
        <v>74.879997000000003</v>
      </c>
      <c r="G6" s="33">
        <v>1130.5800999999999</v>
      </c>
      <c r="H6" s="33">
        <v>0</v>
      </c>
      <c r="I6" s="33"/>
      <c r="J6" s="33"/>
      <c r="K6" s="33"/>
      <c r="L6" s="33"/>
      <c r="M6" s="33" t="s">
        <v>77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33">
        <v>0</v>
      </c>
      <c r="AA6" s="33">
        <v>0</v>
      </c>
      <c r="AB6" s="33">
        <v>0</v>
      </c>
      <c r="AC6" s="33">
        <v>0</v>
      </c>
      <c r="AD6" s="33">
        <v>0</v>
      </c>
      <c r="AE6" s="33">
        <v>0</v>
      </c>
      <c r="AF6" s="33">
        <v>0</v>
      </c>
      <c r="AG6" s="33">
        <v>0</v>
      </c>
      <c r="AH6" s="33">
        <v>0</v>
      </c>
      <c r="AI6" s="33">
        <v>0</v>
      </c>
      <c r="AJ6" s="33">
        <v>0</v>
      </c>
      <c r="AK6" s="33">
        <v>0</v>
      </c>
      <c r="AL6" s="33">
        <v>0</v>
      </c>
      <c r="AM6" s="33">
        <v>0</v>
      </c>
      <c r="AN6" s="33">
        <v>0</v>
      </c>
      <c r="AO6" s="33">
        <v>0</v>
      </c>
      <c r="AP6" s="33">
        <v>0</v>
      </c>
      <c r="AQ6" s="33">
        <v>0</v>
      </c>
      <c r="AR6" s="33">
        <v>0</v>
      </c>
      <c r="AS6" s="33">
        <v>0</v>
      </c>
      <c r="AT6" s="33">
        <v>0</v>
      </c>
      <c r="AU6" s="33">
        <v>0</v>
      </c>
      <c r="AV6" s="33">
        <v>0</v>
      </c>
      <c r="AW6" s="33">
        <v>0</v>
      </c>
      <c r="AX6" s="33">
        <v>0</v>
      </c>
      <c r="AY6" s="33">
        <v>0</v>
      </c>
      <c r="AZ6" s="33">
        <v>0</v>
      </c>
      <c r="BA6" s="33">
        <v>0</v>
      </c>
      <c r="BB6" s="33">
        <v>0</v>
      </c>
      <c r="BC6" s="33">
        <v>0</v>
      </c>
      <c r="BD6" s="33">
        <v>0</v>
      </c>
      <c r="BE6" s="33">
        <v>0</v>
      </c>
      <c r="BF6" s="33">
        <v>0</v>
      </c>
      <c r="BG6" s="33">
        <v>0</v>
      </c>
      <c r="BH6" s="33">
        <v>0</v>
      </c>
      <c r="BI6" s="33">
        <v>0</v>
      </c>
      <c r="BJ6" s="33">
        <v>0</v>
      </c>
      <c r="BK6" s="33">
        <v>0</v>
      </c>
      <c r="BL6" s="33">
        <v>0</v>
      </c>
      <c r="BM6" s="33">
        <v>0</v>
      </c>
      <c r="BN6" s="33">
        <v>0</v>
      </c>
      <c r="BP6" s="30">
        <f t="shared" si="0"/>
        <v>-1</v>
      </c>
      <c r="BQ6" s="30">
        <f t="shared" si="1"/>
        <v>-1</v>
      </c>
      <c r="BR6" s="30">
        <f t="shared" si="2"/>
        <v>-1</v>
      </c>
      <c r="BS6" s="30">
        <f t="shared" si="3"/>
        <v>-1</v>
      </c>
      <c r="BT6" s="30">
        <f t="shared" si="3"/>
        <v>-1</v>
      </c>
      <c r="BU6" s="30">
        <f t="shared" si="4"/>
        <v>-1</v>
      </c>
      <c r="BV6" s="30" t="str">
        <f t="shared" si="5"/>
        <v/>
      </c>
    </row>
    <row r="7" spans="1:74" x14ac:dyDescent="0.25">
      <c r="A7" s="26" t="s">
        <v>78</v>
      </c>
      <c r="B7" s="33">
        <v>21488.710999999999</v>
      </c>
      <c r="C7" s="33">
        <v>50.650005</v>
      </c>
      <c r="D7" s="33">
        <v>173010.56</v>
      </c>
      <c r="E7" s="33">
        <v>5484.7186000000002</v>
      </c>
      <c r="F7" s="33">
        <v>3686.3627999999999</v>
      </c>
      <c r="G7" s="33">
        <v>133879.88</v>
      </c>
      <c r="H7" s="33">
        <v>344.60998999999998</v>
      </c>
      <c r="I7" s="33">
        <v>1.10968783834664</v>
      </c>
      <c r="J7" s="33">
        <v>4.7558043937383797E-2</v>
      </c>
      <c r="K7" s="33">
        <v>7.60928694722584</v>
      </c>
      <c r="L7" s="33"/>
      <c r="M7" s="33" t="s">
        <v>71</v>
      </c>
      <c r="N7" s="33">
        <v>9.7142140710000005E-2</v>
      </c>
      <c r="O7" s="33">
        <v>9.1439398885499998E-2</v>
      </c>
      <c r="P7" s="33">
        <v>2.8302718100500002</v>
      </c>
      <c r="Q7" s="33">
        <v>3.9188886849500001E-3</v>
      </c>
      <c r="R7" s="33">
        <v>0</v>
      </c>
      <c r="S7" s="33">
        <v>942.25299933300005</v>
      </c>
      <c r="T7" s="33">
        <v>7.2533409536100004</v>
      </c>
      <c r="U7" s="33">
        <v>13.2577456285</v>
      </c>
      <c r="V7" s="33">
        <v>0</v>
      </c>
      <c r="W7" s="33">
        <v>0.64425272276300005</v>
      </c>
      <c r="X7" s="33">
        <v>0.62702000493599996</v>
      </c>
      <c r="Y7" s="33">
        <v>65.673412810000002</v>
      </c>
      <c r="Z7" s="33">
        <v>4.9326763658999999</v>
      </c>
      <c r="AA7" s="33">
        <v>3.9476861026100001</v>
      </c>
      <c r="AB7" s="33">
        <v>0</v>
      </c>
      <c r="AC7" s="33">
        <v>0</v>
      </c>
      <c r="AD7" s="33">
        <v>0</v>
      </c>
      <c r="AE7" s="33">
        <v>7388.1841315700003</v>
      </c>
      <c r="AF7" s="33">
        <v>755.22238529100002</v>
      </c>
      <c r="AG7" s="33">
        <v>8209.0799296700006</v>
      </c>
      <c r="AH7" s="33">
        <v>0</v>
      </c>
      <c r="AI7" s="33">
        <v>14.184666313899999</v>
      </c>
      <c r="AJ7" s="33">
        <v>0.90400370376500006</v>
      </c>
      <c r="AK7" s="33">
        <v>273.11601387799999</v>
      </c>
      <c r="AL7" s="33">
        <v>0.30357450795599999</v>
      </c>
      <c r="AM7" s="33">
        <v>0</v>
      </c>
      <c r="AN7" s="33">
        <v>0.58576453534799999</v>
      </c>
      <c r="AO7" s="33">
        <v>0.61697823486900005</v>
      </c>
      <c r="AP7" s="33">
        <v>43.347844486</v>
      </c>
      <c r="AQ7" s="33">
        <v>0</v>
      </c>
      <c r="AR7" s="33">
        <v>128.21479632</v>
      </c>
      <c r="AS7" s="33">
        <v>117.154812084</v>
      </c>
      <c r="AT7" s="33">
        <v>11.059984237</v>
      </c>
      <c r="AU7" s="33">
        <v>58.834964643399999</v>
      </c>
      <c r="AV7" s="33">
        <v>0.37269681487200002</v>
      </c>
      <c r="AW7" s="33">
        <v>0</v>
      </c>
      <c r="AX7" s="33">
        <v>8.0133671742800008</v>
      </c>
      <c r="AY7" s="33">
        <v>0</v>
      </c>
      <c r="AZ7" s="33">
        <v>5.27204539317</v>
      </c>
      <c r="BA7" s="33">
        <v>0</v>
      </c>
      <c r="BB7" s="33">
        <v>0</v>
      </c>
      <c r="BC7" s="33">
        <v>13.1798762105</v>
      </c>
      <c r="BD7" s="33">
        <v>0</v>
      </c>
      <c r="BE7" s="33">
        <v>44.554206694299999</v>
      </c>
      <c r="BF7" s="33">
        <v>5.85767621819E-3</v>
      </c>
      <c r="BG7" s="33">
        <v>249.757780387</v>
      </c>
      <c r="BH7" s="33">
        <v>0</v>
      </c>
      <c r="BI7" s="33">
        <v>4.7733461836300002</v>
      </c>
      <c r="BJ7" s="33">
        <v>46.491386938700003</v>
      </c>
      <c r="BK7" s="33">
        <v>0</v>
      </c>
      <c r="BL7" s="33">
        <v>46.544976691599999</v>
      </c>
      <c r="BM7" s="33">
        <v>400.07978549000001</v>
      </c>
      <c r="BN7" s="33">
        <v>47.238036078599997</v>
      </c>
      <c r="BP7" s="30">
        <f t="shared" si="0"/>
        <v>-0.95615125545068758</v>
      </c>
      <c r="BQ7" s="30">
        <f t="shared" si="1"/>
        <v>-1</v>
      </c>
      <c r="BR7" s="30">
        <f t="shared" si="2"/>
        <v>-0.9525515672010425</v>
      </c>
      <c r="BS7" s="30">
        <f t="shared" si="3"/>
        <v>-0.97662326808890421</v>
      </c>
      <c r="BT7" s="30">
        <f t="shared" si="3"/>
        <v>-0.96821940258186201</v>
      </c>
      <c r="BU7" s="30">
        <f t="shared" si="4"/>
        <v>-0.9981344636670797</v>
      </c>
      <c r="BV7" s="30">
        <f t="shared" si="5"/>
        <v>0.1609639798602473</v>
      </c>
    </row>
    <row r="8" spans="1:74" x14ac:dyDescent="0.25">
      <c r="A8" s="26" t="s">
        <v>79</v>
      </c>
      <c r="B8" s="33">
        <v>30626.471000000001</v>
      </c>
      <c r="C8" s="33">
        <v>244.12003000000001</v>
      </c>
      <c r="D8" s="33">
        <v>23846.057000000001</v>
      </c>
      <c r="E8" s="33">
        <v>4267.1108999999997</v>
      </c>
      <c r="F8" s="33">
        <v>2572.7498000000001</v>
      </c>
      <c r="G8" s="33">
        <v>38528.476999999999</v>
      </c>
      <c r="H8" s="33">
        <v>0</v>
      </c>
      <c r="I8" s="33"/>
      <c r="J8" s="33"/>
      <c r="K8" s="33"/>
      <c r="L8" s="33"/>
      <c r="M8" s="33" t="s">
        <v>122</v>
      </c>
      <c r="N8" s="33">
        <v>0</v>
      </c>
      <c r="O8" s="33">
        <v>0</v>
      </c>
      <c r="P8" s="33">
        <v>1.20812168632E-2</v>
      </c>
      <c r="Q8" s="33">
        <v>0</v>
      </c>
      <c r="R8" s="33">
        <v>0</v>
      </c>
      <c r="S8" s="33">
        <v>24704.7699722</v>
      </c>
      <c r="T8" s="33">
        <v>15.6276761631</v>
      </c>
      <c r="U8" s="33">
        <v>0</v>
      </c>
      <c r="V8" s="33">
        <v>9.5199224325799996</v>
      </c>
      <c r="W8" s="33">
        <v>6.5540347801200003</v>
      </c>
      <c r="X8" s="33">
        <v>6.5528237854200002</v>
      </c>
      <c r="Y8" s="33">
        <v>0</v>
      </c>
      <c r="Z8" s="33">
        <v>2.7641587823900001E-3</v>
      </c>
      <c r="AA8" s="33">
        <v>0</v>
      </c>
      <c r="AB8" s="33">
        <v>0</v>
      </c>
      <c r="AC8" s="33">
        <v>163.71012274200001</v>
      </c>
      <c r="AD8" s="33">
        <v>0</v>
      </c>
      <c r="AE8" s="33">
        <v>13074.1635922</v>
      </c>
      <c r="AF8" s="33">
        <v>1452.6858160100001</v>
      </c>
      <c r="AG8" s="33">
        <v>14526.8494082</v>
      </c>
      <c r="AH8" s="33">
        <v>0</v>
      </c>
      <c r="AI8" s="33">
        <v>1.4644991650000001</v>
      </c>
      <c r="AJ8" s="33">
        <v>0</v>
      </c>
      <c r="AK8" s="33">
        <v>17.452636529500001</v>
      </c>
      <c r="AL8" s="33">
        <v>0</v>
      </c>
      <c r="AM8" s="33">
        <v>0</v>
      </c>
      <c r="AN8" s="33">
        <v>12.0532573841</v>
      </c>
      <c r="AO8" s="33">
        <v>0</v>
      </c>
      <c r="AP8" s="33">
        <v>31.9532628957</v>
      </c>
      <c r="AQ8" s="33">
        <v>0</v>
      </c>
      <c r="AR8" s="33">
        <v>2335.8831942800002</v>
      </c>
      <c r="AS8" s="33">
        <v>1348.2515912399999</v>
      </c>
      <c r="AT8" s="33">
        <v>987.631603036</v>
      </c>
      <c r="AU8" s="33">
        <v>1100.02706846</v>
      </c>
      <c r="AV8" s="33">
        <v>0</v>
      </c>
      <c r="AW8" s="33">
        <v>0</v>
      </c>
      <c r="AX8" s="33">
        <v>1028.4363142</v>
      </c>
      <c r="AY8" s="33">
        <v>0</v>
      </c>
      <c r="AZ8" s="33">
        <v>39.638230790900003</v>
      </c>
      <c r="BA8" s="33">
        <v>0</v>
      </c>
      <c r="BB8" s="33">
        <v>4.00426958118</v>
      </c>
      <c r="BC8" s="33">
        <v>99.230511968299993</v>
      </c>
      <c r="BD8" s="33">
        <v>0</v>
      </c>
      <c r="BE8" s="33">
        <v>132.93648384799999</v>
      </c>
      <c r="BF8" s="33">
        <v>0</v>
      </c>
      <c r="BG8" s="33">
        <v>27542.266491599999</v>
      </c>
      <c r="BH8" s="33">
        <v>0</v>
      </c>
      <c r="BI8" s="33">
        <v>5.8610806131099997E-3</v>
      </c>
      <c r="BJ8" s="33">
        <v>2.5477343970599999E-2</v>
      </c>
      <c r="BK8" s="33">
        <v>0</v>
      </c>
      <c r="BL8" s="33">
        <v>33.986078297100001</v>
      </c>
      <c r="BM8" s="33">
        <v>0</v>
      </c>
      <c r="BN8" s="33">
        <v>2.3807149478899999E-2</v>
      </c>
      <c r="BP8" s="30">
        <f t="shared" si="0"/>
        <v>-0.19335237898613919</v>
      </c>
      <c r="BQ8" s="30">
        <f t="shared" si="1"/>
        <v>-0.32938676624773477</v>
      </c>
      <c r="BR8" s="30">
        <f t="shared" si="2"/>
        <v>-0.3908070668370876</v>
      </c>
      <c r="BS8" s="30">
        <f t="shared" si="3"/>
        <v>-0.45258437171623533</v>
      </c>
      <c r="BT8" s="30">
        <f t="shared" si="3"/>
        <v>-0.47594919986389661</v>
      </c>
      <c r="BU8" s="30">
        <f t="shared" si="4"/>
        <v>-0.28514520593170606</v>
      </c>
      <c r="BV8" s="30" t="str">
        <f t="shared" si="5"/>
        <v/>
      </c>
    </row>
    <row r="9" spans="1:74" x14ac:dyDescent="0.25">
      <c r="A9" s="26" t="s">
        <v>80</v>
      </c>
      <c r="B9" s="33">
        <v>383028.47</v>
      </c>
      <c r="C9" s="33">
        <v>935.50329999999997</v>
      </c>
      <c r="D9" s="33">
        <v>54974.148000000001</v>
      </c>
      <c r="E9" s="33">
        <v>20016.790700000001</v>
      </c>
      <c r="F9" s="33">
        <v>13079.654</v>
      </c>
      <c r="G9" s="33">
        <v>176805.58</v>
      </c>
      <c r="H9" s="33">
        <v>0</v>
      </c>
      <c r="I9" s="33"/>
      <c r="J9" s="33"/>
      <c r="K9" s="33"/>
      <c r="L9" s="33"/>
      <c r="M9" s="33" t="s">
        <v>123</v>
      </c>
      <c r="N9" s="33">
        <v>1.1874506218700001</v>
      </c>
      <c r="O9" s="33">
        <v>1.1862339575600001</v>
      </c>
      <c r="P9" s="33">
        <v>0.91647301531699998</v>
      </c>
      <c r="Q9" s="33">
        <v>0</v>
      </c>
      <c r="R9" s="33">
        <v>0</v>
      </c>
      <c r="S9" s="33">
        <v>266087.10711899999</v>
      </c>
      <c r="T9" s="33">
        <v>44.679043579899997</v>
      </c>
      <c r="U9" s="33">
        <v>0</v>
      </c>
      <c r="V9" s="33">
        <v>31.056676995299998</v>
      </c>
      <c r="W9" s="33">
        <v>67.550177163399994</v>
      </c>
      <c r="X9" s="33">
        <v>67.537858438599997</v>
      </c>
      <c r="Y9" s="33">
        <v>0</v>
      </c>
      <c r="Z9" s="33">
        <v>0.83679384436500004</v>
      </c>
      <c r="AA9" s="33">
        <v>5.8933402271899998E-2</v>
      </c>
      <c r="AB9" s="33">
        <v>3.69690239587</v>
      </c>
      <c r="AC9" s="33">
        <v>935.21836890999998</v>
      </c>
      <c r="AD9" s="33">
        <v>0</v>
      </c>
      <c r="AE9" s="33">
        <v>37950.517853400001</v>
      </c>
      <c r="AF9" s="33">
        <v>4216.7076728599995</v>
      </c>
      <c r="AG9" s="33">
        <v>42167.225526200004</v>
      </c>
      <c r="AH9" s="33">
        <v>2.4085433257800002</v>
      </c>
      <c r="AI9" s="33">
        <v>40.937914780299998</v>
      </c>
      <c r="AJ9" s="33">
        <v>0</v>
      </c>
      <c r="AK9" s="33">
        <v>780.90940114800003</v>
      </c>
      <c r="AL9" s="33">
        <v>0</v>
      </c>
      <c r="AM9" s="33">
        <v>0</v>
      </c>
      <c r="AN9" s="33">
        <v>102.199649906</v>
      </c>
      <c r="AO9" s="33">
        <v>0</v>
      </c>
      <c r="AP9" s="33">
        <v>270.93237321999999</v>
      </c>
      <c r="AQ9" s="33">
        <v>0</v>
      </c>
      <c r="AR9" s="33">
        <v>16235.0376837</v>
      </c>
      <c r="AS9" s="33">
        <v>11431.9160283</v>
      </c>
      <c r="AT9" s="33">
        <v>4803.1216554499997</v>
      </c>
      <c r="AU9" s="33">
        <v>9327.2163494800006</v>
      </c>
      <c r="AV9" s="33">
        <v>0</v>
      </c>
      <c r="AW9" s="33">
        <v>0</v>
      </c>
      <c r="AX9" s="33">
        <v>8720.1367064000005</v>
      </c>
      <c r="AY9" s="33">
        <v>0</v>
      </c>
      <c r="AZ9" s="33">
        <v>336.09446000499997</v>
      </c>
      <c r="BA9" s="33">
        <v>0</v>
      </c>
      <c r="BB9" s="33">
        <v>33.952299475899999</v>
      </c>
      <c r="BC9" s="33">
        <v>841.37616032000005</v>
      </c>
      <c r="BD9" s="33">
        <v>0</v>
      </c>
      <c r="BE9" s="33">
        <v>1127.1715690799999</v>
      </c>
      <c r="BF9" s="33">
        <v>0</v>
      </c>
      <c r="BG9" s="33">
        <v>150693.182661</v>
      </c>
      <c r="BH9" s="33">
        <v>0</v>
      </c>
      <c r="BI9" s="33">
        <v>44.176997106400002</v>
      </c>
      <c r="BJ9" s="33">
        <v>15.207509527799999</v>
      </c>
      <c r="BK9" s="33">
        <v>0</v>
      </c>
      <c r="BL9" s="33">
        <v>159.099144728</v>
      </c>
      <c r="BM9" s="33">
        <v>0</v>
      </c>
      <c r="BN9" s="33">
        <v>9.1986791558499998</v>
      </c>
      <c r="BP9" s="30">
        <f t="shared" si="0"/>
        <v>-0.30530723442307039</v>
      </c>
      <c r="BQ9" s="30">
        <f t="shared" si="1"/>
        <v>-3.0457518428848558E-4</v>
      </c>
      <c r="BR9" s="30">
        <f t="shared" si="2"/>
        <v>-0.23296263679793633</v>
      </c>
      <c r="BS9" s="30">
        <f t="shared" si="3"/>
        <v>-0.18892903827485197</v>
      </c>
      <c r="BT9" s="30">
        <f t="shared" si="3"/>
        <v>-0.12597718347136708</v>
      </c>
      <c r="BU9" s="30">
        <f t="shared" si="4"/>
        <v>-0.14768989383140504</v>
      </c>
      <c r="BV9" s="30" t="str">
        <f t="shared" si="5"/>
        <v/>
      </c>
    </row>
    <row r="10" spans="1:74" x14ac:dyDescent="0.25">
      <c r="A10" s="26" t="s">
        <v>81</v>
      </c>
      <c r="B10" s="33">
        <v>173515.17</v>
      </c>
      <c r="C10" s="33">
        <v>6881.5352000000003</v>
      </c>
      <c r="D10" s="33">
        <v>134286.19</v>
      </c>
      <c r="E10" s="33">
        <v>30505.019</v>
      </c>
      <c r="F10" s="33">
        <v>18700.072</v>
      </c>
      <c r="G10" s="33">
        <v>468487.47</v>
      </c>
      <c r="H10" s="33">
        <v>1718.7112999999999</v>
      </c>
      <c r="I10" s="33">
        <v>4.0657119564684402E-2</v>
      </c>
      <c r="J10" s="33">
        <v>1.7424479793775899E-3</v>
      </c>
      <c r="K10" s="33">
        <v>0.27879168453054998</v>
      </c>
      <c r="L10" s="33"/>
      <c r="M10" s="33" t="s">
        <v>72</v>
      </c>
      <c r="N10" s="33">
        <v>12.2076098133</v>
      </c>
      <c r="O10" s="33">
        <v>12.192149456099999</v>
      </c>
      <c r="P10" s="33">
        <v>7.3770964297199999</v>
      </c>
      <c r="Q10" s="33">
        <v>5.6711809178500001</v>
      </c>
      <c r="R10" s="33">
        <v>3374.30796753</v>
      </c>
      <c r="S10" s="33">
        <v>173466.34577499999</v>
      </c>
      <c r="T10" s="33">
        <v>125.44026203200001</v>
      </c>
      <c r="U10" s="33">
        <v>443.85415574199999</v>
      </c>
      <c r="V10" s="33">
        <v>80.268470841099997</v>
      </c>
      <c r="W10" s="33">
        <v>50.171297744699999</v>
      </c>
      <c r="X10" s="33">
        <v>50.153545635</v>
      </c>
      <c r="Y10" s="33">
        <v>40.1807719484</v>
      </c>
      <c r="Z10" s="33">
        <v>3.9941517592300002</v>
      </c>
      <c r="AA10" s="33">
        <v>2.1513854718199998</v>
      </c>
      <c r="AB10" s="33">
        <v>36.472056305999999</v>
      </c>
      <c r="AC10" s="33">
        <v>6891.2638109099998</v>
      </c>
      <c r="AD10" s="33">
        <v>0</v>
      </c>
      <c r="AE10" s="33">
        <v>120170.480375</v>
      </c>
      <c r="AF10" s="33">
        <v>13312.080099500001</v>
      </c>
      <c r="AG10" s="33">
        <v>133522.741247</v>
      </c>
      <c r="AH10" s="33">
        <v>6.7987620760900001</v>
      </c>
      <c r="AI10" s="33">
        <v>102.866759487</v>
      </c>
      <c r="AJ10" s="33">
        <v>0.43942662191300003</v>
      </c>
      <c r="AK10" s="33">
        <v>3687.4137053999998</v>
      </c>
      <c r="AL10" s="33">
        <v>0.176989272861</v>
      </c>
      <c r="AM10" s="33">
        <v>1.0346545081799999E-2</v>
      </c>
      <c r="AN10" s="33">
        <v>205.230371787</v>
      </c>
      <c r="AO10" s="33">
        <v>0.31312984507000002</v>
      </c>
      <c r="AP10" s="33">
        <v>461.20289081099997</v>
      </c>
      <c r="AQ10" s="33">
        <v>1.9178468008199999E-3</v>
      </c>
      <c r="AR10" s="33">
        <v>30490.194726400001</v>
      </c>
      <c r="AS10" s="33">
        <v>18678.5585656</v>
      </c>
      <c r="AT10" s="33">
        <v>11811.6361607</v>
      </c>
      <c r="AU10" s="33">
        <v>15183.1344888</v>
      </c>
      <c r="AV10" s="33">
        <v>0.18116850476999999</v>
      </c>
      <c r="AW10" s="33">
        <v>0</v>
      </c>
      <c r="AX10" s="33">
        <v>14169.912401400001</v>
      </c>
      <c r="AY10" s="33">
        <v>0</v>
      </c>
      <c r="AZ10" s="33">
        <v>550.76166220799996</v>
      </c>
      <c r="BA10" s="33">
        <v>0</v>
      </c>
      <c r="BB10" s="33">
        <v>55.213428867899999</v>
      </c>
      <c r="BC10" s="33">
        <v>1382.10026229</v>
      </c>
      <c r="BD10" s="33">
        <v>0</v>
      </c>
      <c r="BE10" s="33">
        <v>1852.8800139299999</v>
      </c>
      <c r="BF10" s="33">
        <v>3.0491545164399998E-3</v>
      </c>
      <c r="BG10" s="33">
        <v>468488.15203599998</v>
      </c>
      <c r="BH10" s="33">
        <v>0</v>
      </c>
      <c r="BI10" s="33">
        <v>17.916499053199999</v>
      </c>
      <c r="BJ10" s="33">
        <v>89.299360511900005</v>
      </c>
      <c r="BK10" s="33">
        <v>0</v>
      </c>
      <c r="BL10" s="33">
        <v>1049.7080656600001</v>
      </c>
      <c r="BM10" s="33">
        <v>1918.8089465999999</v>
      </c>
      <c r="BN10" s="33">
        <v>52.828652248399997</v>
      </c>
      <c r="BP10" s="30">
        <f t="shared" si="0"/>
        <v>-2.813830341175269E-4</v>
      </c>
      <c r="BQ10" s="30">
        <f t="shared" si="1"/>
        <v>1.4137268250839709E-3</v>
      </c>
      <c r="BR10" s="30">
        <f t="shared" si="2"/>
        <v>-5.6852365310238098E-3</v>
      </c>
      <c r="BS10" s="30">
        <f t="shared" si="3"/>
        <v>-4.8596178877971811E-4</v>
      </c>
      <c r="BT10" s="30">
        <f t="shared" si="3"/>
        <v>-1.1504466079060992E-3</v>
      </c>
      <c r="BU10" s="30">
        <f t="shared" si="4"/>
        <v>1.4558254888073865E-6</v>
      </c>
      <c r="BV10" s="30">
        <f t="shared" si="5"/>
        <v>0.11642307035509684</v>
      </c>
    </row>
    <row r="11" spans="1:74" x14ac:dyDescent="0.25">
      <c r="A11" s="26" t="s">
        <v>82</v>
      </c>
      <c r="B11" s="33">
        <v>6976.0293000000001</v>
      </c>
      <c r="C11" s="33">
        <v>1385.8300999999999</v>
      </c>
      <c r="D11" s="33">
        <v>7120.9696999999996</v>
      </c>
      <c r="E11" s="33">
        <v>5050.0934999999999</v>
      </c>
      <c r="F11" s="33">
        <v>2410.9924000000001</v>
      </c>
      <c r="G11" s="33">
        <v>213278.09</v>
      </c>
      <c r="H11" s="33">
        <v>9435.9315999999999</v>
      </c>
      <c r="I11" s="33"/>
      <c r="J11" s="33"/>
      <c r="K11" s="33"/>
      <c r="L11" s="33"/>
      <c r="M11" s="33" t="s">
        <v>124</v>
      </c>
      <c r="N11" s="33">
        <v>0.48348361712299998</v>
      </c>
      <c r="O11" s="33">
        <v>0.48298712980800002</v>
      </c>
      <c r="P11" s="33">
        <v>20.644089222000002</v>
      </c>
      <c r="Q11" s="33">
        <v>730.51319737599999</v>
      </c>
      <c r="R11" s="33">
        <v>9039.5720916900009</v>
      </c>
      <c r="S11" s="33">
        <v>5297.5422956700004</v>
      </c>
      <c r="T11" s="33">
        <v>14.8554092352</v>
      </c>
      <c r="U11" s="33">
        <v>1260.31262623</v>
      </c>
      <c r="V11" s="33">
        <v>2.9861401412099999</v>
      </c>
      <c r="W11" s="33">
        <v>21.4995926022</v>
      </c>
      <c r="X11" s="33">
        <v>21.292302658600001</v>
      </c>
      <c r="Y11" s="33">
        <v>0</v>
      </c>
      <c r="Z11" s="33">
        <v>5.03208454466</v>
      </c>
      <c r="AA11" s="33">
        <v>6.3184175168200005E-2</v>
      </c>
      <c r="AB11" s="33">
        <v>2.4505541692200001</v>
      </c>
      <c r="AC11" s="33">
        <v>1244.27044781</v>
      </c>
      <c r="AD11" s="33">
        <v>0</v>
      </c>
      <c r="AE11" s="33">
        <v>5731.8945945100004</v>
      </c>
      <c r="AF11" s="33">
        <v>636.87715022299994</v>
      </c>
      <c r="AG11" s="33">
        <v>6368.7717447300001</v>
      </c>
      <c r="AH11" s="33">
        <v>0.282261670332</v>
      </c>
      <c r="AI11" s="33">
        <v>281.03988191100001</v>
      </c>
      <c r="AJ11" s="33">
        <v>0</v>
      </c>
      <c r="AK11" s="33">
        <v>8786.78887665</v>
      </c>
      <c r="AL11" s="33">
        <v>6.4061134167800004E-4</v>
      </c>
      <c r="AM11" s="33">
        <v>2.2523189867599999E-4</v>
      </c>
      <c r="AN11" s="33">
        <v>54.3655563286</v>
      </c>
      <c r="AO11" s="33">
        <v>2.8791701802799999E-4</v>
      </c>
      <c r="AP11" s="33">
        <v>17.621726329200001</v>
      </c>
      <c r="AQ11" s="33">
        <v>4.1755209797299998E-5</v>
      </c>
      <c r="AR11" s="33">
        <v>1472.8445310100001</v>
      </c>
      <c r="AS11" s="33">
        <v>866.69914179700004</v>
      </c>
      <c r="AT11" s="33">
        <v>606.14538920799998</v>
      </c>
      <c r="AU11" s="33">
        <v>638.68207953000001</v>
      </c>
      <c r="AV11" s="33">
        <v>0</v>
      </c>
      <c r="AW11" s="33">
        <v>0</v>
      </c>
      <c r="AX11" s="33">
        <v>587.09179920700001</v>
      </c>
      <c r="AY11" s="33">
        <v>0</v>
      </c>
      <c r="AZ11" s="33">
        <v>33.967697056299997</v>
      </c>
      <c r="BA11" s="33">
        <v>0</v>
      </c>
      <c r="BB11" s="33">
        <v>4.7728194138999998</v>
      </c>
      <c r="BC11" s="33">
        <v>85.065909267099997</v>
      </c>
      <c r="BD11" s="33">
        <v>0</v>
      </c>
      <c r="BE11" s="33">
        <v>83.812777258200001</v>
      </c>
      <c r="BF11" s="33">
        <v>4.3952005379300003E-6</v>
      </c>
      <c r="BG11" s="33">
        <v>2677.04995001</v>
      </c>
      <c r="BH11" s="33">
        <v>0</v>
      </c>
      <c r="BI11" s="33">
        <v>33.083236700100002</v>
      </c>
      <c r="BJ11" s="33">
        <v>265.09077499</v>
      </c>
      <c r="BK11" s="33">
        <v>0</v>
      </c>
      <c r="BL11" s="33">
        <v>2920.09431447</v>
      </c>
      <c r="BM11" s="33">
        <v>9435.1828689800004</v>
      </c>
      <c r="BN11" s="33">
        <v>129.27102143400001</v>
      </c>
      <c r="BP11" s="30">
        <f t="shared" si="0"/>
        <v>-0.24060779164588653</v>
      </c>
      <c r="BQ11" s="30">
        <f t="shared" si="1"/>
        <v>-0.10214791278526852</v>
      </c>
      <c r="BR11" s="30">
        <f t="shared" si="2"/>
        <v>-0.10563139389148075</v>
      </c>
      <c r="BS11" s="30">
        <f t="shared" si="3"/>
        <v>-0.70835301742235068</v>
      </c>
      <c r="BT11" s="30">
        <f t="shared" si="3"/>
        <v>-0.64052182752753595</v>
      </c>
      <c r="BU11" s="30">
        <f t="shared" si="4"/>
        <v>-0.98744807799990142</v>
      </c>
      <c r="BV11" s="30">
        <f t="shared" si="5"/>
        <v>-7.9348924063784882E-5</v>
      </c>
    </row>
    <row r="12" spans="1:74" x14ac:dyDescent="0.25">
      <c r="A12" s="26" t="s">
        <v>83</v>
      </c>
      <c r="B12" s="33">
        <v>44418.413999999997</v>
      </c>
      <c r="C12" s="33">
        <v>921.45330999999999</v>
      </c>
      <c r="D12" s="33">
        <v>70271.422000000006</v>
      </c>
      <c r="E12" s="33">
        <v>7719.3460000000005</v>
      </c>
      <c r="F12" s="33">
        <v>4302.2754000000004</v>
      </c>
      <c r="G12" s="33">
        <v>132646.32999999999</v>
      </c>
      <c r="H12" s="33">
        <v>233629.28</v>
      </c>
      <c r="I12" s="33"/>
      <c r="J12" s="33"/>
      <c r="K12" s="33"/>
      <c r="L12" s="33"/>
      <c r="M12" s="33" t="s">
        <v>125</v>
      </c>
      <c r="N12" s="33">
        <v>4.5320864432299999E-3</v>
      </c>
      <c r="O12" s="33">
        <v>4.5267222909099996E-3</v>
      </c>
      <c r="P12" s="33">
        <v>340.97100264300002</v>
      </c>
      <c r="Q12" s="33">
        <v>12929.7899495</v>
      </c>
      <c r="R12" s="33">
        <v>83431.327338200004</v>
      </c>
      <c r="S12" s="33">
        <v>14283.5972592</v>
      </c>
      <c r="T12" s="33">
        <v>101.513983705</v>
      </c>
      <c r="U12" s="33">
        <v>11697.6115016</v>
      </c>
      <c r="V12" s="33">
        <v>1.391055323</v>
      </c>
      <c r="W12" s="33">
        <v>4.9658613492399999</v>
      </c>
      <c r="X12" s="33">
        <v>1.1832699870900001</v>
      </c>
      <c r="Y12" s="33">
        <v>0</v>
      </c>
      <c r="Z12" s="33">
        <v>19.5868402294</v>
      </c>
      <c r="AA12" s="33">
        <v>4.6168314621599998E-4</v>
      </c>
      <c r="AB12" s="33">
        <v>2.2197121866000002E-3</v>
      </c>
      <c r="AC12" s="33">
        <v>754.099782183</v>
      </c>
      <c r="AD12" s="33">
        <v>0</v>
      </c>
      <c r="AE12" s="33">
        <v>52554.2289924</v>
      </c>
      <c r="AF12" s="33">
        <v>5839.3734935299999</v>
      </c>
      <c r="AG12" s="33">
        <v>58393.602485900003</v>
      </c>
      <c r="AH12" s="33">
        <v>1.03891532598E-3</v>
      </c>
      <c r="AI12" s="33">
        <v>4829.2909804399997</v>
      </c>
      <c r="AJ12" s="33">
        <v>0</v>
      </c>
      <c r="AK12" s="33">
        <v>95282.505229600007</v>
      </c>
      <c r="AL12" s="33">
        <v>3.1708603757799998E-2</v>
      </c>
      <c r="AM12" s="33">
        <v>1.1149699179299999E-2</v>
      </c>
      <c r="AN12" s="33">
        <v>488.80507656100002</v>
      </c>
      <c r="AO12" s="33">
        <v>1.42498484874E-2</v>
      </c>
      <c r="AP12" s="33">
        <v>32.777202775600003</v>
      </c>
      <c r="AQ12" s="33">
        <v>2.06674970927E-3</v>
      </c>
      <c r="AR12" s="33">
        <v>4665.5927549500002</v>
      </c>
      <c r="AS12" s="33">
        <v>2568.82529488</v>
      </c>
      <c r="AT12" s="33">
        <v>2096.7674600700002</v>
      </c>
      <c r="AU12" s="33">
        <v>1427.4471205699999</v>
      </c>
      <c r="AV12" s="33">
        <v>0</v>
      </c>
      <c r="AW12" s="33">
        <v>0</v>
      </c>
      <c r="AX12" s="33">
        <v>1239.77869068</v>
      </c>
      <c r="AY12" s="33">
        <v>0</v>
      </c>
      <c r="AZ12" s="33">
        <v>154.83898785</v>
      </c>
      <c r="BA12" s="33">
        <v>0</v>
      </c>
      <c r="BB12" s="33">
        <v>27.930937140400001</v>
      </c>
      <c r="BC12" s="33">
        <v>390.81513775399998</v>
      </c>
      <c r="BD12" s="33">
        <v>0</v>
      </c>
      <c r="BE12" s="33">
        <v>233.82702285600001</v>
      </c>
      <c r="BF12" s="33">
        <v>2.1756274850199999E-4</v>
      </c>
      <c r="BG12" s="33">
        <v>130360.730088</v>
      </c>
      <c r="BH12" s="33">
        <v>0</v>
      </c>
      <c r="BI12" s="33">
        <v>574.30901985000003</v>
      </c>
      <c r="BJ12" s="33">
        <v>4666.92818721</v>
      </c>
      <c r="BK12" s="33">
        <v>0</v>
      </c>
      <c r="BL12" s="33">
        <v>39834.961324700002</v>
      </c>
      <c r="BM12" s="33">
        <v>115516.290658</v>
      </c>
      <c r="BN12" s="33">
        <v>2078.8659998399999</v>
      </c>
      <c r="BP12" s="30">
        <f t="shared" si="0"/>
        <v>-0.67843072336621468</v>
      </c>
      <c r="BQ12" s="30">
        <f t="shared" si="1"/>
        <v>-0.18161910755630145</v>
      </c>
      <c r="BR12" s="30">
        <f t="shared" si="2"/>
        <v>-0.16902773810525709</v>
      </c>
      <c r="BS12" s="30">
        <f t="shared" si="3"/>
        <v>-0.39559740489025885</v>
      </c>
      <c r="BT12" s="30">
        <f t="shared" si="3"/>
        <v>-0.40291472394352074</v>
      </c>
      <c r="BU12" s="30">
        <f t="shared" si="4"/>
        <v>-1.7230781371787601E-2</v>
      </c>
      <c r="BV12" s="30">
        <f t="shared" si="5"/>
        <v>-0.50555730575379931</v>
      </c>
    </row>
    <row r="13" spans="1:74" x14ac:dyDescent="0.25">
      <c r="A13" s="26" t="s">
        <v>84</v>
      </c>
      <c r="B13" s="33">
        <v>478851.19</v>
      </c>
      <c r="C13" s="33">
        <v>11580.103999999999</v>
      </c>
      <c r="D13" s="33">
        <v>613017.38</v>
      </c>
      <c r="E13" s="33">
        <v>24333.507400000002</v>
      </c>
      <c r="F13" s="33">
        <v>16058.231</v>
      </c>
      <c r="G13" s="33">
        <v>464050.75</v>
      </c>
      <c r="H13" s="33">
        <v>218870.95</v>
      </c>
      <c r="I13" s="33"/>
      <c r="J13" s="33"/>
      <c r="K13" s="33"/>
      <c r="L13" s="33"/>
      <c r="M13" s="33" t="s">
        <v>126</v>
      </c>
      <c r="N13" s="33">
        <v>0.898778836952</v>
      </c>
      <c r="O13" s="33">
        <v>0.89785723762199998</v>
      </c>
      <c r="P13" s="33">
        <v>74.814590823200007</v>
      </c>
      <c r="Q13" s="33">
        <v>2833.3919747599998</v>
      </c>
      <c r="R13" s="33">
        <v>23243.6726538</v>
      </c>
      <c r="S13" s="33">
        <v>58645.9732429</v>
      </c>
      <c r="T13" s="33">
        <v>264.82448614100002</v>
      </c>
      <c r="U13" s="33">
        <v>3279.0054256899998</v>
      </c>
      <c r="V13" s="33">
        <v>0.70638407910199996</v>
      </c>
      <c r="W13" s="33">
        <v>3.9165787730399999</v>
      </c>
      <c r="X13" s="33">
        <v>3.1710227625699998</v>
      </c>
      <c r="Y13" s="33">
        <v>0</v>
      </c>
      <c r="Z13" s="33">
        <v>4.5027815594699998</v>
      </c>
      <c r="AA13" s="33">
        <v>0.138040629607</v>
      </c>
      <c r="AB13" s="33">
        <v>1.0301728004799999</v>
      </c>
      <c r="AC13" s="33">
        <v>4414.9077280800002</v>
      </c>
      <c r="AD13" s="33">
        <v>0</v>
      </c>
      <c r="AE13" s="33">
        <v>68879.229167600002</v>
      </c>
      <c r="AF13" s="33">
        <v>7653.2502353</v>
      </c>
      <c r="AG13" s="33">
        <v>76532.479402900004</v>
      </c>
      <c r="AH13" s="33">
        <v>0.58304548190299998</v>
      </c>
      <c r="AI13" s="33">
        <v>1257.8963963199999</v>
      </c>
      <c r="AJ13" s="33">
        <v>0</v>
      </c>
      <c r="AK13" s="33">
        <v>24574.275360200001</v>
      </c>
      <c r="AL13" s="33">
        <v>0.164366253135</v>
      </c>
      <c r="AM13" s="33">
        <v>5.7795476859699997E-2</v>
      </c>
      <c r="AN13" s="33">
        <v>436.70600856599998</v>
      </c>
      <c r="AO13" s="33">
        <v>7.3866491818099997E-2</v>
      </c>
      <c r="AP13" s="33">
        <v>6.0990020778599998</v>
      </c>
      <c r="AQ13" s="33">
        <v>1.07134198014E-2</v>
      </c>
      <c r="AR13" s="33">
        <v>1546.59615783</v>
      </c>
      <c r="AS13" s="33">
        <v>1104.3143274500001</v>
      </c>
      <c r="AT13" s="33">
        <v>442.28183037299999</v>
      </c>
      <c r="AU13" s="33">
        <v>371.84095570699998</v>
      </c>
      <c r="AV13" s="33">
        <v>0</v>
      </c>
      <c r="AW13" s="33">
        <v>0</v>
      </c>
      <c r="AX13" s="33">
        <v>289.66454343100003</v>
      </c>
      <c r="AY13" s="33">
        <v>0</v>
      </c>
      <c r="AZ13" s="33">
        <v>75.770203243599994</v>
      </c>
      <c r="BA13" s="33">
        <v>0</v>
      </c>
      <c r="BB13" s="33">
        <v>12.9521016984</v>
      </c>
      <c r="BC13" s="33">
        <v>208.01478509099999</v>
      </c>
      <c r="BD13" s="33">
        <v>0</v>
      </c>
      <c r="BE13" s="33">
        <v>74.800476390200004</v>
      </c>
      <c r="BF13" s="33">
        <v>1.1277203528499999E-3</v>
      </c>
      <c r="BG13" s="33">
        <v>21111.271838199998</v>
      </c>
      <c r="BH13" s="33">
        <v>0</v>
      </c>
      <c r="BI13" s="33">
        <v>124.32753323599999</v>
      </c>
      <c r="BJ13" s="33">
        <v>990.41815252699996</v>
      </c>
      <c r="BK13" s="33">
        <v>0</v>
      </c>
      <c r="BL13" s="33">
        <v>9524.6589796000007</v>
      </c>
      <c r="BM13" s="33">
        <v>29235.457455399999</v>
      </c>
      <c r="BN13" s="33">
        <v>450.46775725100002</v>
      </c>
      <c r="BP13" s="30">
        <f t="shared" si="0"/>
        <v>-0.87752776965449331</v>
      </c>
      <c r="BQ13" s="30">
        <f t="shared" si="1"/>
        <v>-0.61875059774247276</v>
      </c>
      <c r="BR13" s="30">
        <f t="shared" si="2"/>
        <v>-0.87515447049331618</v>
      </c>
      <c r="BS13" s="30">
        <f t="shared" si="3"/>
        <v>-0.93644170844725816</v>
      </c>
      <c r="BT13" s="30">
        <f t="shared" si="3"/>
        <v>-0.93123063633534731</v>
      </c>
      <c r="BU13" s="30">
        <f t="shared" si="4"/>
        <v>-0.95450654516084721</v>
      </c>
      <c r="BV13" s="30">
        <f t="shared" si="5"/>
        <v>-0.86642604943506663</v>
      </c>
    </row>
    <row r="14" spans="1:74" x14ac:dyDescent="0.25">
      <c r="A14" s="26" t="s">
        <v>85</v>
      </c>
      <c r="B14" s="33">
        <v>328836.56</v>
      </c>
      <c r="C14" s="33">
        <v>1812.8503000000001</v>
      </c>
      <c r="D14" s="33">
        <v>149620.44</v>
      </c>
      <c r="E14" s="33">
        <v>27443.508000000002</v>
      </c>
      <c r="F14" s="33">
        <v>14689.224</v>
      </c>
      <c r="G14" s="33">
        <v>87957.531000000003</v>
      </c>
      <c r="H14" s="33">
        <v>27155.057000000001</v>
      </c>
      <c r="I14" s="33">
        <v>0.54697396302396495</v>
      </c>
      <c r="J14" s="33">
        <v>2.34417383068228E-2</v>
      </c>
      <c r="K14" s="33">
        <v>3.75067802300924</v>
      </c>
      <c r="L14" s="33"/>
      <c r="M14" s="33" t="s">
        <v>73</v>
      </c>
      <c r="N14" s="33">
        <v>0.619881098563</v>
      </c>
      <c r="O14" s="33">
        <v>0.60531128193899997</v>
      </c>
      <c r="P14" s="33">
        <v>7.8247565241899997</v>
      </c>
      <c r="Q14" s="33">
        <v>9.7756915332200007E-3</v>
      </c>
      <c r="R14" s="33">
        <v>1.7727577065299999E-2</v>
      </c>
      <c r="S14" s="33">
        <v>18010.485517699999</v>
      </c>
      <c r="T14" s="33">
        <v>34.931691319899997</v>
      </c>
      <c r="U14" s="33">
        <v>32.9757389066</v>
      </c>
      <c r="V14" s="33">
        <v>9.6828084062199995</v>
      </c>
      <c r="W14" s="33">
        <v>7.2577474638600004</v>
      </c>
      <c r="X14" s="33">
        <v>7.2139637469300002</v>
      </c>
      <c r="Y14" s="33">
        <v>169.060482261</v>
      </c>
      <c r="Z14" s="33">
        <v>13.9501052738</v>
      </c>
      <c r="AA14" s="33">
        <v>9.8647971359300008</v>
      </c>
      <c r="AB14" s="33">
        <v>9.5322373275600008</v>
      </c>
      <c r="AC14" s="33">
        <v>1140.0085334299999</v>
      </c>
      <c r="AD14" s="33">
        <v>0</v>
      </c>
      <c r="AE14" s="33">
        <v>28100.6291881</v>
      </c>
      <c r="AF14" s="33">
        <v>2953.2594987799998</v>
      </c>
      <c r="AG14" s="33">
        <v>31222.9491691</v>
      </c>
      <c r="AH14" s="33">
        <v>0.24782454372599999</v>
      </c>
      <c r="AI14" s="33">
        <v>42.803676871900002</v>
      </c>
      <c r="AJ14" s="33">
        <v>2.2773210535900001</v>
      </c>
      <c r="AK14" s="33">
        <v>890.16103587500004</v>
      </c>
      <c r="AL14" s="33">
        <v>0.76470047454500001</v>
      </c>
      <c r="AM14" s="33">
        <v>0</v>
      </c>
      <c r="AN14" s="33">
        <v>27.9292331774</v>
      </c>
      <c r="AO14" s="33">
        <v>1.5540108136699999</v>
      </c>
      <c r="AP14" s="33">
        <v>179.31305522</v>
      </c>
      <c r="AQ14" s="33">
        <v>0</v>
      </c>
      <c r="AR14" s="33">
        <v>8401.5730167500005</v>
      </c>
      <c r="AS14" s="33">
        <v>3254.1499613599999</v>
      </c>
      <c r="AT14" s="33">
        <v>5147.4230553899997</v>
      </c>
      <c r="AU14" s="33">
        <v>2562.4636096300001</v>
      </c>
      <c r="AV14" s="33">
        <v>0.93877268693799998</v>
      </c>
      <c r="AW14" s="33">
        <v>0</v>
      </c>
      <c r="AX14" s="33">
        <v>2277.32421656</v>
      </c>
      <c r="AY14" s="33">
        <v>0</v>
      </c>
      <c r="AZ14" s="33">
        <v>100.275464982</v>
      </c>
      <c r="BA14" s="33">
        <v>0</v>
      </c>
      <c r="BB14" s="33">
        <v>8.7882365779900002</v>
      </c>
      <c r="BC14" s="33">
        <v>250.98318281300001</v>
      </c>
      <c r="BD14" s="33">
        <v>0</v>
      </c>
      <c r="BE14" s="33">
        <v>403.985699168</v>
      </c>
      <c r="BF14" s="33">
        <v>1.47557653621E-2</v>
      </c>
      <c r="BG14" s="33">
        <v>17251.8131847</v>
      </c>
      <c r="BH14" s="33">
        <v>0</v>
      </c>
      <c r="BI14" s="33">
        <v>16.324313468100002</v>
      </c>
      <c r="BJ14" s="33">
        <v>125.53248599699999</v>
      </c>
      <c r="BK14" s="33">
        <v>0</v>
      </c>
      <c r="BL14" s="33">
        <v>163.14088771300001</v>
      </c>
      <c r="BM14" s="33">
        <v>995.01839227899995</v>
      </c>
      <c r="BN14" s="33">
        <v>119.912472248</v>
      </c>
      <c r="BP14" s="30">
        <f t="shared" si="0"/>
        <v>-0.94522967422570037</v>
      </c>
      <c r="BQ14" s="30">
        <f t="shared" si="1"/>
        <v>-0.37115131159478537</v>
      </c>
      <c r="BR14" s="30">
        <f t="shared" si="2"/>
        <v>-0.7913189590332711</v>
      </c>
      <c r="BS14" s="30">
        <f t="shared" si="3"/>
        <v>-0.69385936314154883</v>
      </c>
      <c r="BT14" s="30">
        <f t="shared" si="3"/>
        <v>-0.77846685697215856</v>
      </c>
      <c r="BU14" s="30">
        <f t="shared" si="4"/>
        <v>-0.80386201171676819</v>
      </c>
      <c r="BV14" s="30">
        <f t="shared" si="5"/>
        <v>-0.96335789712100406</v>
      </c>
    </row>
    <row r="15" spans="1:74" x14ac:dyDescent="0.25">
      <c r="A15" s="29" t="s">
        <v>86</v>
      </c>
      <c r="B15" s="33">
        <v>39.18</v>
      </c>
      <c r="C15" s="33">
        <v>0</v>
      </c>
      <c r="D15" s="33">
        <v>123.29</v>
      </c>
      <c r="E15" s="33">
        <v>1.48</v>
      </c>
      <c r="F15" s="33">
        <v>1.48</v>
      </c>
      <c r="G15" s="33">
        <v>1078.26</v>
      </c>
      <c r="H15" s="33">
        <v>6.1199998999999998</v>
      </c>
      <c r="I15" s="33"/>
      <c r="J15" s="33"/>
      <c r="K15" s="33"/>
      <c r="L15" s="33"/>
      <c r="M15" s="33" t="s">
        <v>86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3">
        <v>0</v>
      </c>
      <c r="AK15" s="33">
        <v>0</v>
      </c>
      <c r="AL15" s="33">
        <v>0</v>
      </c>
      <c r="AM15" s="33">
        <v>0</v>
      </c>
      <c r="AN15" s="33">
        <v>0</v>
      </c>
      <c r="AO15" s="33">
        <v>0</v>
      </c>
      <c r="AP15" s="33">
        <v>0</v>
      </c>
      <c r="AQ15" s="33">
        <v>0</v>
      </c>
      <c r="AR15" s="33">
        <v>0</v>
      </c>
      <c r="AS15" s="33">
        <v>0</v>
      </c>
      <c r="AT15" s="33">
        <v>0</v>
      </c>
      <c r="AU15" s="33">
        <v>0</v>
      </c>
      <c r="AV15" s="33">
        <v>0</v>
      </c>
      <c r="AW15" s="33">
        <v>0</v>
      </c>
      <c r="AX15" s="33">
        <v>0</v>
      </c>
      <c r="AY15" s="33">
        <v>0</v>
      </c>
      <c r="AZ15" s="33">
        <v>0</v>
      </c>
      <c r="BA15" s="33">
        <v>0</v>
      </c>
      <c r="BB15" s="33">
        <v>0</v>
      </c>
      <c r="BC15" s="33">
        <v>0</v>
      </c>
      <c r="BD15" s="33">
        <v>0</v>
      </c>
      <c r="BE15" s="33">
        <v>0</v>
      </c>
      <c r="BF15" s="33">
        <v>0</v>
      </c>
      <c r="BG15" s="33">
        <v>0</v>
      </c>
      <c r="BH15" s="33">
        <v>0</v>
      </c>
      <c r="BI15" s="33">
        <v>0</v>
      </c>
      <c r="BJ15" s="33">
        <v>0</v>
      </c>
      <c r="BK15" s="33">
        <v>0</v>
      </c>
      <c r="BL15" s="33">
        <v>0</v>
      </c>
      <c r="BM15" s="33">
        <v>0</v>
      </c>
      <c r="BN15" s="33">
        <v>0</v>
      </c>
      <c r="BP15" s="30">
        <f t="shared" si="0"/>
        <v>-1</v>
      </c>
      <c r="BQ15" s="30" t="str">
        <f t="shared" si="1"/>
        <v/>
      </c>
      <c r="BR15" s="30">
        <f t="shared" si="2"/>
        <v>-1</v>
      </c>
      <c r="BS15" s="30">
        <f t="shared" si="3"/>
        <v>-1</v>
      </c>
      <c r="BT15" s="30">
        <f t="shared" si="3"/>
        <v>-1</v>
      </c>
      <c r="BU15" s="30">
        <f t="shared" si="4"/>
        <v>-1</v>
      </c>
      <c r="BV15" s="30">
        <f t="shared" si="5"/>
        <v>-1</v>
      </c>
    </row>
    <row r="16" spans="1:74" x14ac:dyDescent="0.25">
      <c r="A16" s="29" t="s">
        <v>87</v>
      </c>
      <c r="B16" s="33">
        <v>972.37</v>
      </c>
      <c r="C16" s="33">
        <v>0</v>
      </c>
      <c r="D16" s="33">
        <v>7605.9691999999995</v>
      </c>
      <c r="E16" s="33">
        <v>334.37002459999997</v>
      </c>
      <c r="F16" s="33">
        <v>328.65001999999998</v>
      </c>
      <c r="G16" s="33">
        <v>604.94000000000005</v>
      </c>
      <c r="H16" s="33">
        <v>200.95</v>
      </c>
      <c r="I16" s="33"/>
      <c r="J16" s="33"/>
      <c r="K16" s="33"/>
      <c r="L16" s="33"/>
      <c r="M16" s="33" t="s">
        <v>243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33">
        <v>0</v>
      </c>
      <c r="AL16" s="33">
        <v>0</v>
      </c>
      <c r="AM16" s="33">
        <v>0</v>
      </c>
      <c r="AN16" s="33">
        <v>0</v>
      </c>
      <c r="AO16" s="33">
        <v>0</v>
      </c>
      <c r="AP16" s="33">
        <v>0</v>
      </c>
      <c r="AQ16" s="33">
        <v>0</v>
      </c>
      <c r="AR16" s="33">
        <v>0</v>
      </c>
      <c r="AS16" s="33">
        <v>0</v>
      </c>
      <c r="AT16" s="33">
        <v>0</v>
      </c>
      <c r="AU16" s="33">
        <v>0</v>
      </c>
      <c r="AV16" s="33">
        <v>0</v>
      </c>
      <c r="AW16" s="33">
        <v>0</v>
      </c>
      <c r="AX16" s="33">
        <v>0</v>
      </c>
      <c r="AY16" s="33">
        <v>0</v>
      </c>
      <c r="AZ16" s="33">
        <v>0</v>
      </c>
      <c r="BA16" s="33">
        <v>0</v>
      </c>
      <c r="BB16" s="33">
        <v>0</v>
      </c>
      <c r="BC16" s="33">
        <v>0</v>
      </c>
      <c r="BD16" s="33">
        <v>0</v>
      </c>
      <c r="BE16" s="33">
        <v>0</v>
      </c>
      <c r="BF16" s="33">
        <v>0</v>
      </c>
      <c r="BG16" s="33">
        <v>0</v>
      </c>
      <c r="BH16" s="33">
        <v>0</v>
      </c>
      <c r="BI16" s="33">
        <v>0</v>
      </c>
      <c r="BJ16" s="33">
        <v>0</v>
      </c>
      <c r="BK16" s="33">
        <v>0</v>
      </c>
      <c r="BL16" s="33">
        <v>0</v>
      </c>
      <c r="BM16" s="33">
        <v>0</v>
      </c>
      <c r="BN16" s="33">
        <v>0</v>
      </c>
      <c r="BP16" s="30">
        <f t="shared" si="0"/>
        <v>-1</v>
      </c>
      <c r="BQ16" s="30" t="str">
        <f t="shared" si="1"/>
        <v/>
      </c>
      <c r="BR16" s="30">
        <f t="shared" si="2"/>
        <v>-1</v>
      </c>
      <c r="BS16" s="30">
        <f t="shared" si="3"/>
        <v>-1</v>
      </c>
      <c r="BT16" s="30">
        <f t="shared" si="3"/>
        <v>-1</v>
      </c>
      <c r="BU16" s="30">
        <f t="shared" si="4"/>
        <v>-1</v>
      </c>
      <c r="BV16" s="30">
        <f t="shared" si="5"/>
        <v>-1</v>
      </c>
    </row>
    <row r="17" spans="1:74" x14ac:dyDescent="0.25">
      <c r="A17" s="23" t="s">
        <v>88</v>
      </c>
      <c r="B17" s="51">
        <v>740.32996000000003</v>
      </c>
      <c r="C17" s="51">
        <v>0</v>
      </c>
      <c r="D17" s="51">
        <v>3655.8206</v>
      </c>
      <c r="E17" s="51">
        <v>251.93000963</v>
      </c>
      <c r="F17" s="51">
        <v>251.79001</v>
      </c>
      <c r="G17" s="51">
        <v>123.98</v>
      </c>
      <c r="H17" s="51">
        <v>0</v>
      </c>
      <c r="I17" s="52"/>
      <c r="J17" s="52"/>
      <c r="K17" s="52"/>
      <c r="L17" s="33"/>
      <c r="M17" s="33" t="s">
        <v>88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33">
        <v>0</v>
      </c>
      <c r="AA17" s="33">
        <v>0</v>
      </c>
      <c r="AB17" s="33">
        <v>0</v>
      </c>
      <c r="AC17" s="33">
        <v>0</v>
      </c>
      <c r="AD17" s="33">
        <v>0</v>
      </c>
      <c r="AE17" s="33">
        <v>0</v>
      </c>
      <c r="AF17" s="33">
        <v>0</v>
      </c>
      <c r="AG17" s="33"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33">
        <v>0</v>
      </c>
      <c r="AO17" s="33">
        <v>0</v>
      </c>
      <c r="AP17" s="33">
        <v>0</v>
      </c>
      <c r="AQ17" s="33">
        <v>0</v>
      </c>
      <c r="AR17" s="33">
        <v>0</v>
      </c>
      <c r="AS17" s="33">
        <v>0</v>
      </c>
      <c r="AT17" s="33">
        <v>0</v>
      </c>
      <c r="AU17" s="33">
        <v>0</v>
      </c>
      <c r="AV17" s="33">
        <v>0</v>
      </c>
      <c r="AW17" s="33">
        <v>0</v>
      </c>
      <c r="AX17" s="33">
        <v>0</v>
      </c>
      <c r="AY17" s="33">
        <v>0</v>
      </c>
      <c r="AZ17" s="33">
        <v>0</v>
      </c>
      <c r="BA17" s="33">
        <v>0</v>
      </c>
      <c r="BB17" s="33">
        <v>0</v>
      </c>
      <c r="BC17" s="33">
        <v>0</v>
      </c>
      <c r="BD17" s="33">
        <v>0</v>
      </c>
      <c r="BE17" s="33">
        <v>0</v>
      </c>
      <c r="BF17" s="33">
        <v>0</v>
      </c>
      <c r="BG17" s="33">
        <v>0</v>
      </c>
      <c r="BH17" s="33">
        <v>0</v>
      </c>
      <c r="BI17" s="33">
        <v>0</v>
      </c>
      <c r="BJ17" s="33">
        <v>0</v>
      </c>
      <c r="BK17" s="33">
        <v>0</v>
      </c>
      <c r="BL17" s="33">
        <v>0</v>
      </c>
      <c r="BM17" s="33">
        <v>0</v>
      </c>
      <c r="BN17" s="33">
        <v>0</v>
      </c>
      <c r="BP17" s="30">
        <f t="shared" si="0"/>
        <v>-1</v>
      </c>
      <c r="BQ17" s="30" t="str">
        <f t="shared" si="1"/>
        <v/>
      </c>
      <c r="BR17" s="30">
        <f t="shared" si="2"/>
        <v>-1</v>
      </c>
      <c r="BS17" s="30">
        <f t="shared" si="3"/>
        <v>-1</v>
      </c>
      <c r="BT17" s="30">
        <f t="shared" si="3"/>
        <v>-1</v>
      </c>
      <c r="BU17" s="30">
        <f t="shared" si="4"/>
        <v>-1</v>
      </c>
      <c r="BV17" s="30" t="str">
        <f t="shared" si="5"/>
        <v/>
      </c>
    </row>
    <row r="18" spans="1:74" x14ac:dyDescent="0.25">
      <c r="A18" s="27" t="s">
        <v>89</v>
      </c>
      <c r="B18" s="33">
        <v>91.355354000000005</v>
      </c>
      <c r="C18" s="33">
        <v>0</v>
      </c>
      <c r="D18" s="33">
        <v>603.32061999999996</v>
      </c>
      <c r="E18" s="33">
        <v>998.61556999999993</v>
      </c>
      <c r="F18" s="33">
        <v>633.17241999999999</v>
      </c>
      <c r="G18" s="33">
        <v>3265.5720000000001</v>
      </c>
      <c r="H18" s="33">
        <v>4045.3791999999999</v>
      </c>
      <c r="I18" s="33"/>
      <c r="J18" s="33"/>
      <c r="K18" s="33"/>
      <c r="L18" s="33"/>
      <c r="M18" s="33" t="s">
        <v>244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  <c r="AD18" s="33">
        <v>0</v>
      </c>
      <c r="AE18" s="33">
        <v>0</v>
      </c>
      <c r="AF18" s="33">
        <v>0</v>
      </c>
      <c r="AG18" s="33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33">
        <v>0</v>
      </c>
      <c r="AO18" s="33">
        <v>0</v>
      </c>
      <c r="AP18" s="33">
        <v>0</v>
      </c>
      <c r="AQ18" s="33">
        <v>0</v>
      </c>
      <c r="AR18" s="33">
        <v>0</v>
      </c>
      <c r="AS18" s="33">
        <v>0</v>
      </c>
      <c r="AT18" s="33">
        <v>0</v>
      </c>
      <c r="AU18" s="33">
        <v>0</v>
      </c>
      <c r="AV18" s="33">
        <v>0</v>
      </c>
      <c r="AW18" s="33">
        <v>0</v>
      </c>
      <c r="AX18" s="33">
        <v>0</v>
      </c>
      <c r="AY18" s="33">
        <v>0</v>
      </c>
      <c r="AZ18" s="33">
        <v>0</v>
      </c>
      <c r="BA18" s="33">
        <v>0</v>
      </c>
      <c r="BB18" s="33">
        <v>0</v>
      </c>
      <c r="BC18" s="33">
        <v>0</v>
      </c>
      <c r="BD18" s="33">
        <v>0</v>
      </c>
      <c r="BE18" s="33">
        <v>0</v>
      </c>
      <c r="BF18" s="33">
        <v>0</v>
      </c>
      <c r="BG18" s="33">
        <v>0</v>
      </c>
      <c r="BH18" s="33">
        <v>0</v>
      </c>
      <c r="BI18" s="33">
        <v>0</v>
      </c>
      <c r="BJ18" s="33">
        <v>0</v>
      </c>
      <c r="BK18" s="33">
        <v>0</v>
      </c>
      <c r="BL18" s="33">
        <v>0</v>
      </c>
      <c r="BM18" s="33">
        <v>0</v>
      </c>
      <c r="BN18" s="33">
        <v>0</v>
      </c>
      <c r="BP18" s="30">
        <f t="shared" si="0"/>
        <v>-1</v>
      </c>
      <c r="BQ18" s="30" t="str">
        <f t="shared" si="1"/>
        <v/>
      </c>
      <c r="BR18" s="30">
        <f t="shared" si="2"/>
        <v>-1</v>
      </c>
      <c r="BS18" s="30">
        <f t="shared" si="3"/>
        <v>-1</v>
      </c>
      <c r="BT18" s="30">
        <f t="shared" si="3"/>
        <v>-1</v>
      </c>
      <c r="BU18" s="30">
        <f t="shared" si="4"/>
        <v>-1</v>
      </c>
      <c r="BV18" s="30">
        <f t="shared" si="5"/>
        <v>-1</v>
      </c>
    </row>
    <row r="19" spans="1:74" x14ac:dyDescent="0.25">
      <c r="A19" s="27" t="s">
        <v>90</v>
      </c>
      <c r="B19" s="33">
        <v>3020.2597999999998</v>
      </c>
      <c r="C19" s="33">
        <v>0</v>
      </c>
      <c r="D19" s="33">
        <v>20906.491999999998</v>
      </c>
      <c r="E19" s="33">
        <v>6930.3085000000001</v>
      </c>
      <c r="F19" s="33">
        <v>5191.3257000000003</v>
      </c>
      <c r="G19" s="33">
        <v>11802.571</v>
      </c>
      <c r="H19" s="33">
        <v>34552.832000000002</v>
      </c>
      <c r="I19" s="33"/>
      <c r="J19" s="33"/>
      <c r="K19" s="33"/>
      <c r="L19" s="33"/>
      <c r="M19" s="33" t="s">
        <v>245</v>
      </c>
      <c r="N19" s="33">
        <v>551.40265950800006</v>
      </c>
      <c r="O19" s="33">
        <v>0</v>
      </c>
      <c r="P19" s="33">
        <v>630.54050561999998</v>
      </c>
      <c r="Q19" s="33">
        <v>894.50180110400004</v>
      </c>
      <c r="R19" s="33">
        <v>2188.18888143</v>
      </c>
      <c r="S19" s="33">
        <v>3020.1059232699999</v>
      </c>
      <c r="T19" s="33">
        <v>1166.2057851500001</v>
      </c>
      <c r="U19" s="33">
        <v>418.20529419500002</v>
      </c>
      <c r="V19" s="33">
        <v>713.85961447800003</v>
      </c>
      <c r="W19" s="33">
        <v>476.04955878700002</v>
      </c>
      <c r="X19" s="33">
        <v>0</v>
      </c>
      <c r="Y19" s="33">
        <v>0</v>
      </c>
      <c r="Z19" s="33">
        <v>252.66095352100001</v>
      </c>
      <c r="AA19" s="33">
        <v>119.43877798600001</v>
      </c>
      <c r="AB19" s="33">
        <v>417.40149918700001</v>
      </c>
      <c r="AC19" s="33">
        <v>0</v>
      </c>
      <c r="AD19" s="33">
        <v>0</v>
      </c>
      <c r="AE19" s="33">
        <v>18814.8199159</v>
      </c>
      <c r="AF19" s="33">
        <v>2090.53437115</v>
      </c>
      <c r="AG19" s="33">
        <v>20905.354286999998</v>
      </c>
      <c r="AH19" s="33">
        <v>248.007813097</v>
      </c>
      <c r="AI19" s="33">
        <v>1823.89956007</v>
      </c>
      <c r="AJ19" s="33">
        <v>88.190368998599993</v>
      </c>
      <c r="AK19" s="33">
        <v>15290.036111199999</v>
      </c>
      <c r="AL19" s="33">
        <v>81.308026587699999</v>
      </c>
      <c r="AM19" s="33">
        <v>6.6655522963899996</v>
      </c>
      <c r="AN19" s="33">
        <v>39.364185474800003</v>
      </c>
      <c r="AO19" s="33">
        <v>87.352126357900005</v>
      </c>
      <c r="AP19" s="33">
        <v>29.849800206099999</v>
      </c>
      <c r="AQ19" s="33">
        <v>59.494148161600002</v>
      </c>
      <c r="AR19" s="33">
        <v>6930.2145530999996</v>
      </c>
      <c r="AS19" s="33">
        <v>5191.2332626199996</v>
      </c>
      <c r="AT19" s="33">
        <v>1738.9812904800001</v>
      </c>
      <c r="AU19" s="33">
        <v>3523.8786316999999</v>
      </c>
      <c r="AV19" s="33">
        <v>4.1460251712699998</v>
      </c>
      <c r="AW19" s="33">
        <v>4.2387116850500002</v>
      </c>
      <c r="AX19" s="33">
        <v>2359.8975121899998</v>
      </c>
      <c r="AY19" s="33">
        <v>194.77306111799999</v>
      </c>
      <c r="AZ19" s="33">
        <v>186.94576519699999</v>
      </c>
      <c r="BA19" s="33">
        <v>2.6516507107199998</v>
      </c>
      <c r="BB19" s="33">
        <v>9.8006693783499994</v>
      </c>
      <c r="BC19" s="33">
        <v>467.51859510499997</v>
      </c>
      <c r="BD19" s="33">
        <v>146.19557863099999</v>
      </c>
      <c r="BE19" s="33">
        <v>1150.6711809599999</v>
      </c>
      <c r="BF19" s="33">
        <v>272.17084966099998</v>
      </c>
      <c r="BG19" s="33">
        <v>11802.1508058</v>
      </c>
      <c r="BH19" s="33">
        <v>143.92745691299999</v>
      </c>
      <c r="BI19" s="33">
        <v>208.80157803700001</v>
      </c>
      <c r="BJ19" s="33">
        <v>3335.5238638699998</v>
      </c>
      <c r="BK19" s="33">
        <v>0</v>
      </c>
      <c r="BL19" s="33">
        <v>5989.91797142</v>
      </c>
      <c r="BM19" s="33">
        <v>34552.817919200003</v>
      </c>
      <c r="BN19" s="33">
        <v>5260.2903081799996</v>
      </c>
      <c r="BP19" s="30">
        <f t="shared" si="0"/>
        <v>-5.0948176709786805E-5</v>
      </c>
      <c r="BQ19" s="30" t="str">
        <f t="shared" si="1"/>
        <v/>
      </c>
      <c r="BR19" s="30">
        <f t="shared" si="2"/>
        <v>-5.4419124930192793E-5</v>
      </c>
      <c r="BS19" s="30">
        <f t="shared" si="3"/>
        <v>-1.3555947761985844E-5</v>
      </c>
      <c r="BT19" s="30">
        <f t="shared" si="3"/>
        <v>-1.7806122239792096E-5</v>
      </c>
      <c r="BU19" s="30">
        <f t="shared" si="4"/>
        <v>-3.5601920971284051E-5</v>
      </c>
      <c r="BV19" s="30">
        <f t="shared" si="5"/>
        <v>-4.0751507719097646E-7</v>
      </c>
    </row>
    <row r="20" spans="1:74" x14ac:dyDescent="0.25">
      <c r="A20" s="27" t="s">
        <v>91</v>
      </c>
      <c r="B20" s="33">
        <v>5719.4027999999998</v>
      </c>
      <c r="C20" s="33">
        <v>0</v>
      </c>
      <c r="D20" s="33">
        <v>26914.574000000001</v>
      </c>
      <c r="E20" s="33">
        <v>2099.6636400000002</v>
      </c>
      <c r="F20" s="33">
        <v>1985.3558</v>
      </c>
      <c r="G20" s="33">
        <v>7043.1084000000001</v>
      </c>
      <c r="H20" s="33">
        <v>2444.7660999999998</v>
      </c>
      <c r="I20" s="33"/>
      <c r="J20" s="33"/>
      <c r="K20" s="33"/>
      <c r="L20" s="33"/>
      <c r="M20" s="33" t="s">
        <v>246</v>
      </c>
      <c r="N20" s="33">
        <v>4.3392989302099998E-2</v>
      </c>
      <c r="O20" s="33">
        <v>0</v>
      </c>
      <c r="P20" s="33">
        <v>5.0938354470099999E-2</v>
      </c>
      <c r="Q20" s="33">
        <v>107.636527758</v>
      </c>
      <c r="R20" s="33">
        <v>2221.7514725199999</v>
      </c>
      <c r="S20" s="33">
        <v>5666.1330564299997</v>
      </c>
      <c r="T20" s="33">
        <v>458.54574283900001</v>
      </c>
      <c r="U20" s="33">
        <v>40.876578724300003</v>
      </c>
      <c r="V20" s="33">
        <v>3.38022626035E-2</v>
      </c>
      <c r="W20" s="33">
        <v>883.64073451399997</v>
      </c>
      <c r="X20" s="33">
        <v>0</v>
      </c>
      <c r="Y20" s="33">
        <v>0</v>
      </c>
      <c r="Z20" s="33">
        <v>1.62666798393E-2</v>
      </c>
      <c r="AA20" s="33">
        <v>9.7378154400699999E-3</v>
      </c>
      <c r="AB20" s="33">
        <v>3.4077529941499998E-2</v>
      </c>
      <c r="AC20" s="33">
        <v>0</v>
      </c>
      <c r="AD20" s="33">
        <v>0</v>
      </c>
      <c r="AE20" s="33">
        <v>23861.391694499998</v>
      </c>
      <c r="AF20" s="33">
        <v>2651.2661179400002</v>
      </c>
      <c r="AG20" s="33">
        <v>26512.657812500001</v>
      </c>
      <c r="AH20" s="33">
        <v>9.4903379685500003E-3</v>
      </c>
      <c r="AI20" s="33">
        <v>398.15316893099998</v>
      </c>
      <c r="AJ20" s="33">
        <v>1.9624304855100001</v>
      </c>
      <c r="AK20" s="33">
        <v>334.10753144099999</v>
      </c>
      <c r="AL20" s="33">
        <v>1.9169266467099999</v>
      </c>
      <c r="AM20" s="33">
        <v>0.25308160959499998</v>
      </c>
      <c r="AN20" s="33">
        <v>1084.5009079700001</v>
      </c>
      <c r="AO20" s="33">
        <v>1.23942635736</v>
      </c>
      <c r="AP20" s="33">
        <v>3.6853458776300002E-2</v>
      </c>
      <c r="AQ20" s="33">
        <v>0.40504414204400002</v>
      </c>
      <c r="AR20" s="33">
        <v>1900.07552616</v>
      </c>
      <c r="AS20" s="33">
        <v>1845.2011014300001</v>
      </c>
      <c r="AT20" s="33">
        <v>54.874424731399998</v>
      </c>
      <c r="AU20" s="33">
        <v>301.16991815300003</v>
      </c>
      <c r="AV20" s="33">
        <v>6.4491641726900001E-2</v>
      </c>
      <c r="AW20" s="33">
        <v>1.39029800978E-2</v>
      </c>
      <c r="AX20" s="33">
        <v>168.94624161600001</v>
      </c>
      <c r="AY20" s="33">
        <v>1.5276983195299999E-2</v>
      </c>
      <c r="AZ20" s="33">
        <v>121.150710495</v>
      </c>
      <c r="BA20" s="33">
        <v>0.13835788731099999</v>
      </c>
      <c r="BB20" s="33">
        <v>17.209913633900001</v>
      </c>
      <c r="BC20" s="33">
        <v>370.34329293399998</v>
      </c>
      <c r="BD20" s="33">
        <v>4.8860596239999996</v>
      </c>
      <c r="BE20" s="33">
        <v>71.977068734599996</v>
      </c>
      <c r="BF20" s="33">
        <v>0.141100469915</v>
      </c>
      <c r="BG20" s="33">
        <v>3004.1412483700001</v>
      </c>
      <c r="BH20" s="33">
        <v>0</v>
      </c>
      <c r="BI20" s="33">
        <v>1.6536125266600001E-2</v>
      </c>
      <c r="BJ20" s="33">
        <v>2.4445299578399999</v>
      </c>
      <c r="BK20" s="33">
        <v>0</v>
      </c>
      <c r="BL20" s="33">
        <v>334.116155349</v>
      </c>
      <c r="BM20" s="33">
        <v>2061.68745162</v>
      </c>
      <c r="BN20" s="33">
        <v>2.5094654568800001</v>
      </c>
      <c r="BP20" s="30">
        <f t="shared" si="0"/>
        <v>-9.3138646520927286E-3</v>
      </c>
      <c r="BQ20" s="30" t="str">
        <f t="shared" si="1"/>
        <v/>
      </c>
      <c r="BR20" s="30">
        <f t="shared" si="2"/>
        <v>-1.4933031728460538E-2</v>
      </c>
      <c r="BS20" s="30">
        <f t="shared" si="3"/>
        <v>-9.5057184416452639E-2</v>
      </c>
      <c r="BT20" s="30">
        <f t="shared" si="3"/>
        <v>-7.05942474240637E-2</v>
      </c>
      <c r="BU20" s="30">
        <f t="shared" si="4"/>
        <v>-0.57346372116464939</v>
      </c>
      <c r="BV20" s="30">
        <f t="shared" si="5"/>
        <v>-0.15669337380782555</v>
      </c>
    </row>
    <row r="21" spans="1:74" x14ac:dyDescent="0.25">
      <c r="A21" s="27" t="s">
        <v>92</v>
      </c>
      <c r="B21" s="33">
        <v>19884.294999999998</v>
      </c>
      <c r="C21" s="33">
        <v>0</v>
      </c>
      <c r="D21" s="33">
        <v>32156.49</v>
      </c>
      <c r="E21" s="33">
        <v>4363.4741000000004</v>
      </c>
      <c r="F21" s="33">
        <v>2884.3386</v>
      </c>
      <c r="G21" s="33">
        <v>185946.95</v>
      </c>
      <c r="H21" s="33">
        <v>4366.1787000000004</v>
      </c>
      <c r="I21" s="33"/>
      <c r="J21" s="33"/>
      <c r="K21" s="33"/>
      <c r="L21" s="33"/>
      <c r="M21" s="33" t="s">
        <v>247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3">
        <v>0</v>
      </c>
      <c r="AI21" s="33">
        <v>0</v>
      </c>
      <c r="AJ21" s="33">
        <v>0</v>
      </c>
      <c r="AK21" s="33">
        <v>0</v>
      </c>
      <c r="AL21" s="33">
        <v>0</v>
      </c>
      <c r="AM21" s="33">
        <v>0</v>
      </c>
      <c r="AN21" s="33">
        <v>0</v>
      </c>
      <c r="AO21" s="33">
        <v>0</v>
      </c>
      <c r="AP21" s="33">
        <v>0</v>
      </c>
      <c r="AQ21" s="33">
        <v>0</v>
      </c>
      <c r="AR21" s="33">
        <v>0</v>
      </c>
      <c r="AS21" s="33">
        <v>0</v>
      </c>
      <c r="AT21" s="33">
        <v>0</v>
      </c>
      <c r="AU21" s="33">
        <v>0</v>
      </c>
      <c r="AV21" s="33">
        <v>0</v>
      </c>
      <c r="AW21" s="33">
        <v>0</v>
      </c>
      <c r="AX21" s="33">
        <v>0</v>
      </c>
      <c r="AY21" s="33">
        <v>0</v>
      </c>
      <c r="AZ21" s="33">
        <v>0</v>
      </c>
      <c r="BA21" s="33">
        <v>0</v>
      </c>
      <c r="BB21" s="33">
        <v>0</v>
      </c>
      <c r="BC21" s="33">
        <v>0</v>
      </c>
      <c r="BD21" s="33">
        <v>0</v>
      </c>
      <c r="BE21" s="33">
        <v>0</v>
      </c>
      <c r="BF21" s="33">
        <v>0</v>
      </c>
      <c r="BG21" s="33">
        <v>0</v>
      </c>
      <c r="BH21" s="33">
        <v>0</v>
      </c>
      <c r="BI21" s="33">
        <v>0</v>
      </c>
      <c r="BJ21" s="33">
        <v>0</v>
      </c>
      <c r="BK21" s="33">
        <v>0</v>
      </c>
      <c r="BL21" s="33">
        <v>0</v>
      </c>
      <c r="BM21" s="33">
        <v>0</v>
      </c>
      <c r="BN21" s="33">
        <v>0</v>
      </c>
      <c r="BP21" s="30">
        <f t="shared" si="0"/>
        <v>-1</v>
      </c>
      <c r="BQ21" s="30" t="str">
        <f t="shared" si="1"/>
        <v/>
      </c>
      <c r="BR21" s="30">
        <f t="shared" si="2"/>
        <v>-1</v>
      </c>
      <c r="BS21" s="30">
        <f t="shared" si="3"/>
        <v>-1</v>
      </c>
      <c r="BT21" s="30">
        <f t="shared" si="3"/>
        <v>-1</v>
      </c>
      <c r="BU21" s="30">
        <f t="shared" si="4"/>
        <v>-1</v>
      </c>
      <c r="BV21" s="30">
        <f t="shared" si="5"/>
        <v>-1</v>
      </c>
    </row>
    <row r="22" spans="1:74" x14ac:dyDescent="0.25">
      <c r="A22" s="27" t="s">
        <v>93</v>
      </c>
      <c r="B22" s="33">
        <v>37952.921999999999</v>
      </c>
      <c r="C22" s="33">
        <v>0</v>
      </c>
      <c r="D22" s="33">
        <v>283391.34000000003</v>
      </c>
      <c r="E22" s="33">
        <v>52348.424699999996</v>
      </c>
      <c r="F22" s="33">
        <v>50486.561999999998</v>
      </c>
      <c r="G22" s="33">
        <v>369803.94</v>
      </c>
      <c r="H22" s="33">
        <v>10023.053</v>
      </c>
      <c r="I22" s="33"/>
      <c r="J22" s="33"/>
      <c r="K22" s="33"/>
      <c r="L22" s="33"/>
      <c r="M22" s="33" t="s">
        <v>248</v>
      </c>
      <c r="N22" s="33">
        <v>120.554247965</v>
      </c>
      <c r="O22" s="33">
        <v>0</v>
      </c>
      <c r="P22" s="33">
        <v>126.670133639</v>
      </c>
      <c r="Q22" s="33">
        <v>196.25183114999999</v>
      </c>
      <c r="R22" s="33">
        <v>714.81510069900003</v>
      </c>
      <c r="S22" s="33">
        <v>37901.251755899997</v>
      </c>
      <c r="T22" s="33">
        <v>223.98274735999999</v>
      </c>
      <c r="U22" s="33">
        <v>363.457297364</v>
      </c>
      <c r="V22" s="33">
        <v>83.969932944899995</v>
      </c>
      <c r="W22" s="33">
        <v>767.15978945999996</v>
      </c>
      <c r="X22" s="33">
        <v>0</v>
      </c>
      <c r="Y22" s="33">
        <v>0</v>
      </c>
      <c r="Z22" s="33">
        <v>73.768726756700005</v>
      </c>
      <c r="AA22" s="33">
        <v>24.3294807949</v>
      </c>
      <c r="AB22" s="33">
        <v>84.581855645299996</v>
      </c>
      <c r="AC22" s="33">
        <v>0</v>
      </c>
      <c r="AD22" s="33">
        <v>0</v>
      </c>
      <c r="AE22" s="33">
        <v>254980.96019400001</v>
      </c>
      <c r="AF22" s="33">
        <v>28331.231054200001</v>
      </c>
      <c r="AG22" s="33">
        <v>283312.19124800002</v>
      </c>
      <c r="AH22" s="33">
        <v>23.550664122800001</v>
      </c>
      <c r="AI22" s="33">
        <v>1264.0575012500001</v>
      </c>
      <c r="AJ22" s="33">
        <v>1135.9571428700001</v>
      </c>
      <c r="AK22" s="33">
        <v>4977.2254738900001</v>
      </c>
      <c r="AL22" s="33">
        <v>847.23214062700004</v>
      </c>
      <c r="AM22" s="33">
        <v>1390.3036641399999</v>
      </c>
      <c r="AN22" s="33">
        <v>853.40805181099995</v>
      </c>
      <c r="AO22" s="33">
        <v>3368.2833907099998</v>
      </c>
      <c r="AP22" s="33">
        <v>19.194887839900002</v>
      </c>
      <c r="AQ22" s="33">
        <v>2458.94053304</v>
      </c>
      <c r="AR22" s="33">
        <v>52296.318756200002</v>
      </c>
      <c r="AS22" s="33">
        <v>50436.334219800003</v>
      </c>
      <c r="AT22" s="33">
        <v>1859.98453645</v>
      </c>
      <c r="AU22" s="33">
        <v>32085.870644800001</v>
      </c>
      <c r="AV22" s="33">
        <v>14.444348082299999</v>
      </c>
      <c r="AW22" s="33">
        <v>153.02068233099999</v>
      </c>
      <c r="AX22" s="33">
        <v>17472.055013699999</v>
      </c>
      <c r="AY22" s="33">
        <v>1077.6610623500001</v>
      </c>
      <c r="AZ22" s="33">
        <v>2167.7971001300002</v>
      </c>
      <c r="BA22" s="33">
        <v>68.328339203100001</v>
      </c>
      <c r="BB22" s="33">
        <v>149.37556136800001</v>
      </c>
      <c r="BC22" s="33">
        <v>5417.1492826800004</v>
      </c>
      <c r="BD22" s="33">
        <v>1831.37520922</v>
      </c>
      <c r="BE22" s="33">
        <v>11930.5306791</v>
      </c>
      <c r="BF22" s="33">
        <v>81.276209292999994</v>
      </c>
      <c r="BG22" s="33">
        <v>369777.17493500002</v>
      </c>
      <c r="BH22" s="33">
        <v>7895.19594504</v>
      </c>
      <c r="BI22" s="33">
        <v>41.4882235818</v>
      </c>
      <c r="BJ22" s="33">
        <v>1181.36132271</v>
      </c>
      <c r="BK22" s="33">
        <v>0</v>
      </c>
      <c r="BL22" s="33">
        <v>1738.50707732</v>
      </c>
      <c r="BM22" s="33">
        <v>10017.722530700001</v>
      </c>
      <c r="BN22" s="33">
        <v>378.14956008199999</v>
      </c>
      <c r="BP22" s="30">
        <f t="shared" si="0"/>
        <v>-1.3614299341695372E-3</v>
      </c>
      <c r="BQ22" s="30" t="str">
        <f t="shared" si="1"/>
        <v/>
      </c>
      <c r="BR22" s="30">
        <f t="shared" si="2"/>
        <v>-2.792913573153232E-4</v>
      </c>
      <c r="BS22" s="30">
        <f t="shared" si="3"/>
        <v>-9.953679427528951E-4</v>
      </c>
      <c r="BT22" s="30">
        <f t="shared" si="3"/>
        <v>-9.9487424396209291E-4</v>
      </c>
      <c r="BU22" s="30">
        <f t="shared" si="4"/>
        <v>-7.237636516253732E-5</v>
      </c>
      <c r="BV22" s="30">
        <f t="shared" si="5"/>
        <v>-5.3182092322559755E-4</v>
      </c>
    </row>
    <row r="23" spans="1:74" x14ac:dyDescent="0.25">
      <c r="A23" s="27" t="s">
        <v>94</v>
      </c>
      <c r="B23" s="33">
        <v>1595.8246999999999</v>
      </c>
      <c r="C23" s="33">
        <v>0</v>
      </c>
      <c r="D23" s="33">
        <v>5394.5635000000002</v>
      </c>
      <c r="E23" s="33">
        <v>6246.6848</v>
      </c>
      <c r="F23" s="33">
        <v>3874.4443000000001</v>
      </c>
      <c r="G23" s="33">
        <v>58721.976999999999</v>
      </c>
      <c r="H23" s="33">
        <v>1979.0083</v>
      </c>
      <c r="I23" s="33"/>
      <c r="J23" s="33"/>
      <c r="K23" s="33"/>
      <c r="L23" s="33"/>
      <c r="M23" s="33" t="s">
        <v>249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0</v>
      </c>
      <c r="Z23" s="33">
        <v>0</v>
      </c>
      <c r="AA23" s="33">
        <v>0</v>
      </c>
      <c r="AB23" s="33">
        <v>0</v>
      </c>
      <c r="AC23" s="33">
        <v>0</v>
      </c>
      <c r="AD23" s="33">
        <v>0</v>
      </c>
      <c r="AE23" s="33">
        <v>0</v>
      </c>
      <c r="AF23" s="33">
        <v>0</v>
      </c>
      <c r="AG23" s="33">
        <v>0</v>
      </c>
      <c r="AH23" s="33">
        <v>0</v>
      </c>
      <c r="AI23" s="33">
        <v>0</v>
      </c>
      <c r="AJ23" s="33">
        <v>0</v>
      </c>
      <c r="AK23" s="33">
        <v>0</v>
      </c>
      <c r="AL23" s="33">
        <v>0</v>
      </c>
      <c r="AM23" s="33">
        <v>0</v>
      </c>
      <c r="AN23" s="33">
        <v>0</v>
      </c>
      <c r="AO23" s="33">
        <v>0</v>
      </c>
      <c r="AP23" s="33">
        <v>0</v>
      </c>
      <c r="AQ23" s="33">
        <v>0</v>
      </c>
      <c r="AR23" s="33">
        <v>0</v>
      </c>
      <c r="AS23" s="33">
        <v>0</v>
      </c>
      <c r="AT23" s="33">
        <v>0</v>
      </c>
      <c r="AU23" s="33">
        <v>0</v>
      </c>
      <c r="AV23" s="33">
        <v>0</v>
      </c>
      <c r="AW23" s="33">
        <v>0</v>
      </c>
      <c r="AX23" s="33">
        <v>0</v>
      </c>
      <c r="AY23" s="33">
        <v>0</v>
      </c>
      <c r="AZ23" s="33">
        <v>0</v>
      </c>
      <c r="BA23" s="33">
        <v>0</v>
      </c>
      <c r="BB23" s="33">
        <v>0</v>
      </c>
      <c r="BC23" s="33">
        <v>0</v>
      </c>
      <c r="BD23" s="33">
        <v>0</v>
      </c>
      <c r="BE23" s="33">
        <v>0</v>
      </c>
      <c r="BF23" s="33">
        <v>0</v>
      </c>
      <c r="BG23" s="33">
        <v>0</v>
      </c>
      <c r="BH23" s="33">
        <v>0</v>
      </c>
      <c r="BI23" s="33">
        <v>0</v>
      </c>
      <c r="BJ23" s="33">
        <v>0</v>
      </c>
      <c r="BK23" s="33">
        <v>0</v>
      </c>
      <c r="BL23" s="33">
        <v>0</v>
      </c>
      <c r="BM23" s="33">
        <v>0</v>
      </c>
      <c r="BN23" s="33">
        <v>0</v>
      </c>
      <c r="BP23" s="30">
        <f t="shared" si="0"/>
        <v>-1</v>
      </c>
      <c r="BQ23" s="30" t="str">
        <f t="shared" si="1"/>
        <v/>
      </c>
      <c r="BR23" s="30">
        <f t="shared" si="2"/>
        <v>-1</v>
      </c>
      <c r="BS23" s="30">
        <f t="shared" si="3"/>
        <v>-1</v>
      </c>
      <c r="BT23" s="30">
        <f t="shared" si="3"/>
        <v>-1</v>
      </c>
      <c r="BU23" s="30">
        <f t="shared" si="4"/>
        <v>-1</v>
      </c>
      <c r="BV23" s="30">
        <f t="shared" si="5"/>
        <v>-1</v>
      </c>
    </row>
    <row r="24" spans="1:74" x14ac:dyDescent="0.25">
      <c r="A24" s="27" t="s">
        <v>95</v>
      </c>
      <c r="B24" s="33">
        <v>3397.7239</v>
      </c>
      <c r="C24" s="33">
        <v>0</v>
      </c>
      <c r="D24" s="33">
        <v>4637.2191999999995</v>
      </c>
      <c r="E24" s="33">
        <v>8971.3545000000013</v>
      </c>
      <c r="F24" s="33">
        <v>4522.4385000000002</v>
      </c>
      <c r="G24" s="33">
        <v>127929.87</v>
      </c>
      <c r="H24" s="33">
        <v>3754.4216000000001</v>
      </c>
      <c r="I24" s="33"/>
      <c r="J24" s="33"/>
      <c r="K24" s="33"/>
      <c r="L24" s="33"/>
      <c r="M24" s="33" t="s">
        <v>250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33">
        <v>0</v>
      </c>
      <c r="Y24" s="33">
        <v>0</v>
      </c>
      <c r="Z24" s="33">
        <v>0</v>
      </c>
      <c r="AA24" s="33">
        <v>0</v>
      </c>
      <c r="AB24" s="33">
        <v>0</v>
      </c>
      <c r="AC24" s="33">
        <v>0</v>
      </c>
      <c r="AD24" s="33">
        <v>0</v>
      </c>
      <c r="AE24" s="33">
        <v>0</v>
      </c>
      <c r="AF24" s="33">
        <v>0</v>
      </c>
      <c r="AG24" s="33">
        <v>0</v>
      </c>
      <c r="AH24" s="33">
        <v>0</v>
      </c>
      <c r="AI24" s="33">
        <v>0</v>
      </c>
      <c r="AJ24" s="33">
        <v>0</v>
      </c>
      <c r="AK24" s="33">
        <v>0</v>
      </c>
      <c r="AL24" s="33">
        <v>0</v>
      </c>
      <c r="AM24" s="33">
        <v>0</v>
      </c>
      <c r="AN24" s="33">
        <v>0</v>
      </c>
      <c r="AO24" s="33">
        <v>0</v>
      </c>
      <c r="AP24" s="33">
        <v>0</v>
      </c>
      <c r="AQ24" s="33">
        <v>0</v>
      </c>
      <c r="AR24" s="33">
        <v>0</v>
      </c>
      <c r="AS24" s="33">
        <v>0</v>
      </c>
      <c r="AT24" s="33">
        <v>0</v>
      </c>
      <c r="AU24" s="33">
        <v>0</v>
      </c>
      <c r="AV24" s="33">
        <v>0</v>
      </c>
      <c r="AW24" s="33">
        <v>0</v>
      </c>
      <c r="AX24" s="33">
        <v>0</v>
      </c>
      <c r="AY24" s="33">
        <v>0</v>
      </c>
      <c r="AZ24" s="33">
        <v>0</v>
      </c>
      <c r="BA24" s="33">
        <v>0</v>
      </c>
      <c r="BB24" s="33">
        <v>0</v>
      </c>
      <c r="BC24" s="33">
        <v>0</v>
      </c>
      <c r="BD24" s="33">
        <v>0</v>
      </c>
      <c r="BE24" s="33">
        <v>0</v>
      </c>
      <c r="BF24" s="33">
        <v>0</v>
      </c>
      <c r="BG24" s="33">
        <v>0</v>
      </c>
      <c r="BH24" s="33">
        <v>0</v>
      </c>
      <c r="BI24" s="33">
        <v>0</v>
      </c>
      <c r="BJ24" s="33">
        <v>0</v>
      </c>
      <c r="BK24" s="33">
        <v>0</v>
      </c>
      <c r="BL24" s="33">
        <v>0</v>
      </c>
      <c r="BM24" s="33">
        <v>0</v>
      </c>
      <c r="BN24" s="33">
        <v>0</v>
      </c>
      <c r="BP24" s="30">
        <f t="shared" si="0"/>
        <v>-1</v>
      </c>
      <c r="BQ24" s="30" t="str">
        <f t="shared" si="1"/>
        <v/>
      </c>
      <c r="BR24" s="30">
        <f t="shared" si="2"/>
        <v>-1</v>
      </c>
      <c r="BS24" s="30">
        <f t="shared" si="3"/>
        <v>-1</v>
      </c>
      <c r="BT24" s="30">
        <f t="shared" si="3"/>
        <v>-1</v>
      </c>
      <c r="BU24" s="30">
        <f t="shared" si="4"/>
        <v>-1</v>
      </c>
      <c r="BV24" s="30">
        <f t="shared" si="5"/>
        <v>-1</v>
      </c>
    </row>
    <row r="25" spans="1:74" x14ac:dyDescent="0.25">
      <c r="A25" s="27" t="s">
        <v>96</v>
      </c>
      <c r="B25" s="33">
        <v>39228.487999999998</v>
      </c>
      <c r="C25" s="33">
        <v>0</v>
      </c>
      <c r="D25" s="33">
        <v>82137.116999999998</v>
      </c>
      <c r="E25" s="33">
        <v>19656.9846</v>
      </c>
      <c r="F25" s="33">
        <v>17454.625</v>
      </c>
      <c r="G25" s="33">
        <v>195705.17</v>
      </c>
      <c r="H25" s="33">
        <v>6118.4966000000004</v>
      </c>
      <c r="I25" s="33"/>
      <c r="J25" s="33"/>
      <c r="K25" s="33"/>
      <c r="L25" s="33"/>
      <c r="M25" s="33" t="s">
        <v>251</v>
      </c>
      <c r="N25" s="33">
        <v>91.644095488100007</v>
      </c>
      <c r="O25" s="33">
        <v>0</v>
      </c>
      <c r="P25" s="33">
        <v>85.7154144876</v>
      </c>
      <c r="Q25" s="33">
        <v>179.65640080200001</v>
      </c>
      <c r="R25" s="33">
        <v>298.38821501000001</v>
      </c>
      <c r="S25" s="33">
        <v>39227.634140299997</v>
      </c>
      <c r="T25" s="33">
        <v>151.16582079599999</v>
      </c>
      <c r="U25" s="33">
        <v>303.48570457599999</v>
      </c>
      <c r="V25" s="33">
        <v>82.465289128500004</v>
      </c>
      <c r="W25" s="33">
        <v>71.678610688199996</v>
      </c>
      <c r="X25" s="33">
        <v>0</v>
      </c>
      <c r="Y25" s="33">
        <v>0</v>
      </c>
      <c r="Z25" s="33">
        <v>77.107008296299995</v>
      </c>
      <c r="AA25" s="33">
        <v>16.4947015224</v>
      </c>
      <c r="AB25" s="33">
        <v>56.923529630799997</v>
      </c>
      <c r="AC25" s="33">
        <v>0</v>
      </c>
      <c r="AD25" s="33">
        <v>0</v>
      </c>
      <c r="AE25" s="33">
        <v>73919.782770200007</v>
      </c>
      <c r="AF25" s="33">
        <v>8213.3398353800003</v>
      </c>
      <c r="AG25" s="33">
        <v>82133.122605600001</v>
      </c>
      <c r="AH25" s="33">
        <v>15.837565525</v>
      </c>
      <c r="AI25" s="33">
        <v>291.23540760200001</v>
      </c>
      <c r="AJ25" s="33">
        <v>124.729088361</v>
      </c>
      <c r="AK25" s="33">
        <v>3587.9522098299999</v>
      </c>
      <c r="AL25" s="33">
        <v>104.10716836100001</v>
      </c>
      <c r="AM25" s="33">
        <v>20.800045723699998</v>
      </c>
      <c r="AN25" s="33">
        <v>4294.4683780599998</v>
      </c>
      <c r="AO25" s="33">
        <v>67.168748545900002</v>
      </c>
      <c r="AP25" s="33">
        <v>37.523477791399998</v>
      </c>
      <c r="AQ25" s="33">
        <v>33.9539696533</v>
      </c>
      <c r="AR25" s="33">
        <v>19656.802914600001</v>
      </c>
      <c r="AS25" s="33">
        <v>17454.445433299999</v>
      </c>
      <c r="AT25" s="33">
        <v>2202.3574813300002</v>
      </c>
      <c r="AU25" s="33">
        <v>7607.2911751499996</v>
      </c>
      <c r="AV25" s="33">
        <v>1.8578610785</v>
      </c>
      <c r="AW25" s="33">
        <v>1.95601197264</v>
      </c>
      <c r="AX25" s="33">
        <v>5324.9967075799996</v>
      </c>
      <c r="AY25" s="33">
        <v>21.960340778100001</v>
      </c>
      <c r="AZ25" s="33">
        <v>1629.6435831700001</v>
      </c>
      <c r="BA25" s="33">
        <v>10.1537756907</v>
      </c>
      <c r="BB25" s="33">
        <v>257.160074528</v>
      </c>
      <c r="BC25" s="33">
        <v>4073.8769281899999</v>
      </c>
      <c r="BD25" s="33">
        <v>218.92626715500001</v>
      </c>
      <c r="BE25" s="33">
        <v>1221.64887733</v>
      </c>
      <c r="BF25" s="33">
        <v>9.5009787563699994</v>
      </c>
      <c r="BG25" s="33">
        <v>195705.21336600001</v>
      </c>
      <c r="BH25" s="33">
        <v>236.42038149000001</v>
      </c>
      <c r="BI25" s="33">
        <v>28.311141345999999</v>
      </c>
      <c r="BJ25" s="33">
        <v>610.08767950799995</v>
      </c>
      <c r="BK25" s="33">
        <v>0</v>
      </c>
      <c r="BL25" s="33">
        <v>1176.00871082</v>
      </c>
      <c r="BM25" s="33">
        <v>6118.4056805500004</v>
      </c>
      <c r="BN25" s="33">
        <v>496.52371569799999</v>
      </c>
      <c r="BP25" s="30">
        <f t="shared" si="0"/>
        <v>-2.1766316866472451E-5</v>
      </c>
      <c r="BQ25" s="30" t="str">
        <f t="shared" si="1"/>
        <v/>
      </c>
      <c r="BR25" s="30">
        <f t="shared" si="2"/>
        <v>-4.8630808407811091E-5</v>
      </c>
      <c r="BS25" s="30">
        <f t="shared" si="3"/>
        <v>-9.2427909822429701E-6</v>
      </c>
      <c r="BT25" s="30">
        <f t="shared" si="3"/>
        <v>-1.028762863714218E-5</v>
      </c>
      <c r="BU25" s="30">
        <f t="shared" si="4"/>
        <v>2.2158842302458909E-7</v>
      </c>
      <c r="BV25" s="30">
        <f t="shared" si="5"/>
        <v>-1.4859769636874723E-5</v>
      </c>
    </row>
    <row r="26" spans="1:74" x14ac:dyDescent="0.25">
      <c r="A26" s="27" t="s">
        <v>97</v>
      </c>
      <c r="B26" s="33">
        <v>2772.7664</v>
      </c>
      <c r="C26" s="33">
        <v>0</v>
      </c>
      <c r="D26" s="33">
        <v>3432.9773</v>
      </c>
      <c r="E26" s="33">
        <v>2182.4400299999998</v>
      </c>
      <c r="F26" s="33">
        <v>1677.7366</v>
      </c>
      <c r="G26" s="33">
        <v>5433.2816999999995</v>
      </c>
      <c r="H26" s="33">
        <v>22767.641</v>
      </c>
      <c r="I26" s="33"/>
      <c r="J26" s="33"/>
      <c r="K26" s="33"/>
      <c r="L26" s="33"/>
      <c r="M26" s="33" t="s">
        <v>252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33">
        <v>0</v>
      </c>
      <c r="AF26" s="33">
        <v>0</v>
      </c>
      <c r="AG26" s="33">
        <v>0</v>
      </c>
      <c r="AH26" s="33">
        <v>0</v>
      </c>
      <c r="AI26" s="33">
        <v>0</v>
      </c>
      <c r="AJ26" s="33">
        <v>0</v>
      </c>
      <c r="AK26" s="33">
        <v>0</v>
      </c>
      <c r="AL26" s="33">
        <v>0</v>
      </c>
      <c r="AM26" s="33">
        <v>0</v>
      </c>
      <c r="AN26" s="33">
        <v>0</v>
      </c>
      <c r="AO26" s="33">
        <v>0</v>
      </c>
      <c r="AP26" s="33">
        <v>0</v>
      </c>
      <c r="AQ26" s="33">
        <v>0</v>
      </c>
      <c r="AR26" s="33">
        <v>0</v>
      </c>
      <c r="AS26" s="33">
        <v>0</v>
      </c>
      <c r="AT26" s="33">
        <v>0</v>
      </c>
      <c r="AU26" s="33">
        <v>0</v>
      </c>
      <c r="AV26" s="33">
        <v>0</v>
      </c>
      <c r="AW26" s="33">
        <v>0</v>
      </c>
      <c r="AX26" s="33">
        <v>0</v>
      </c>
      <c r="AY26" s="33">
        <v>0</v>
      </c>
      <c r="AZ26" s="33">
        <v>0</v>
      </c>
      <c r="BA26" s="33">
        <v>0</v>
      </c>
      <c r="BB26" s="33">
        <v>0</v>
      </c>
      <c r="BC26" s="33">
        <v>0</v>
      </c>
      <c r="BD26" s="33">
        <v>0</v>
      </c>
      <c r="BE26" s="33">
        <v>0</v>
      </c>
      <c r="BF26" s="33">
        <v>0</v>
      </c>
      <c r="BG26" s="33">
        <v>0</v>
      </c>
      <c r="BH26" s="33">
        <v>0</v>
      </c>
      <c r="BI26" s="33">
        <v>0</v>
      </c>
      <c r="BJ26" s="33">
        <v>0</v>
      </c>
      <c r="BK26" s="33">
        <v>0</v>
      </c>
      <c r="BL26" s="33">
        <v>0</v>
      </c>
      <c r="BM26" s="33">
        <v>0</v>
      </c>
      <c r="BN26" s="33">
        <v>0</v>
      </c>
      <c r="BP26" s="30">
        <f t="shared" si="0"/>
        <v>-1</v>
      </c>
      <c r="BQ26" s="30" t="str">
        <f t="shared" si="1"/>
        <v/>
      </c>
      <c r="BR26" s="30">
        <f t="shared" si="2"/>
        <v>-1</v>
      </c>
      <c r="BS26" s="30">
        <f t="shared" si="3"/>
        <v>-1</v>
      </c>
      <c r="BT26" s="30">
        <f t="shared" si="3"/>
        <v>-1</v>
      </c>
      <c r="BU26" s="30">
        <f t="shared" si="4"/>
        <v>-1</v>
      </c>
      <c r="BV26" s="30">
        <f t="shared" si="5"/>
        <v>-1</v>
      </c>
    </row>
    <row r="27" spans="1:74" x14ac:dyDescent="0.25">
      <c r="A27" s="27" t="s">
        <v>98</v>
      </c>
      <c r="B27" s="33">
        <v>3582.0077999999999</v>
      </c>
      <c r="C27" s="33">
        <v>0</v>
      </c>
      <c r="D27" s="33">
        <v>19075.974999999999</v>
      </c>
      <c r="E27" s="33">
        <v>3270.7419100000002</v>
      </c>
      <c r="F27" s="33">
        <v>2694.2341000000001</v>
      </c>
      <c r="G27" s="33">
        <v>16249.014999999999</v>
      </c>
      <c r="H27" s="33">
        <v>22470.710999999999</v>
      </c>
      <c r="I27" s="33"/>
      <c r="J27" s="33"/>
      <c r="K27" s="33"/>
      <c r="L27" s="33"/>
      <c r="M27" s="33" t="s">
        <v>253</v>
      </c>
      <c r="N27" s="33">
        <v>34.468774572599997</v>
      </c>
      <c r="O27" s="33">
        <v>0</v>
      </c>
      <c r="P27" s="33">
        <v>1.8672900024200001</v>
      </c>
      <c r="Q27" s="33">
        <v>45.993904177300003</v>
      </c>
      <c r="R27" s="33">
        <v>17.411567755499998</v>
      </c>
      <c r="S27" s="33">
        <v>3379.16398269</v>
      </c>
      <c r="T27" s="33">
        <v>2.1033241278400001</v>
      </c>
      <c r="U27" s="33">
        <v>150.011589047</v>
      </c>
      <c r="V27" s="33">
        <v>0.78770898118300003</v>
      </c>
      <c r="W27" s="33">
        <v>65.142921178899996</v>
      </c>
      <c r="X27" s="33">
        <v>0</v>
      </c>
      <c r="Y27" s="33">
        <v>0</v>
      </c>
      <c r="Z27" s="33">
        <v>87.147435122499999</v>
      </c>
      <c r="AA27" s="33">
        <v>0.64897376837599996</v>
      </c>
      <c r="AB27" s="33">
        <v>0.794139992209</v>
      </c>
      <c r="AC27" s="33">
        <v>0</v>
      </c>
      <c r="AD27" s="33">
        <v>0</v>
      </c>
      <c r="AE27" s="33">
        <v>15928.539025</v>
      </c>
      <c r="AF27" s="33">
        <v>1769.8384293300001</v>
      </c>
      <c r="AG27" s="33">
        <v>17698.3774543</v>
      </c>
      <c r="AH27" s="33">
        <v>0.22115130661099999</v>
      </c>
      <c r="AI27" s="33">
        <v>53.2601317138</v>
      </c>
      <c r="AJ27" s="33">
        <v>87.481483875899997</v>
      </c>
      <c r="AK27" s="33">
        <v>2002.0439489800001</v>
      </c>
      <c r="AL27" s="33">
        <v>53.334118232800002</v>
      </c>
      <c r="AM27" s="33">
        <v>14.5644224213</v>
      </c>
      <c r="AN27" s="33">
        <v>62.657457178000001</v>
      </c>
      <c r="AO27" s="33">
        <v>42.786905775599998</v>
      </c>
      <c r="AP27" s="33">
        <v>4.0076925273199997</v>
      </c>
      <c r="AQ27" s="33">
        <v>14.0025940244</v>
      </c>
      <c r="AR27" s="33">
        <v>2000.30653278</v>
      </c>
      <c r="AS27" s="33">
        <v>1757.6655013500001</v>
      </c>
      <c r="AT27" s="33">
        <v>242.64103143200001</v>
      </c>
      <c r="AU27" s="33">
        <v>1403.4175387600001</v>
      </c>
      <c r="AV27" s="33">
        <v>0.21005887861899999</v>
      </c>
      <c r="AW27" s="33">
        <v>0.483393206568</v>
      </c>
      <c r="AX27" s="33">
        <v>1006.15535943</v>
      </c>
      <c r="AY27" s="33">
        <v>10.1083414204</v>
      </c>
      <c r="AZ27" s="33">
        <v>20.228603812900001</v>
      </c>
      <c r="BA27" s="33">
        <v>4.9826623015199996</v>
      </c>
      <c r="BB27" s="33">
        <v>1.7397606597299999</v>
      </c>
      <c r="BC27" s="33">
        <v>50.358916759000003</v>
      </c>
      <c r="BD27" s="33">
        <v>138.61356853300001</v>
      </c>
      <c r="BE27" s="33">
        <v>239.491827994</v>
      </c>
      <c r="BF27" s="33">
        <v>6.45754717307</v>
      </c>
      <c r="BG27" s="33">
        <v>5319.0762811200002</v>
      </c>
      <c r="BH27" s="33">
        <v>81.721457696100003</v>
      </c>
      <c r="BI27" s="33">
        <v>1.5343154788</v>
      </c>
      <c r="BJ27" s="33">
        <v>252.19556492999999</v>
      </c>
      <c r="BK27" s="33">
        <v>0</v>
      </c>
      <c r="BL27" s="33">
        <v>286.04171516500003</v>
      </c>
      <c r="BM27" s="33">
        <v>2458.1492128</v>
      </c>
      <c r="BN27" s="33">
        <v>178.476737566</v>
      </c>
      <c r="BP27" s="30">
        <f t="shared" si="0"/>
        <v>-5.6628524736880764E-2</v>
      </c>
      <c r="BQ27" s="30" t="str">
        <f t="shared" si="1"/>
        <v/>
      </c>
      <c r="BR27" s="30">
        <f t="shared" si="2"/>
        <v>-7.2216363551535309E-2</v>
      </c>
      <c r="BS27" s="30">
        <f t="shared" si="3"/>
        <v>-0.38842422061360388</v>
      </c>
      <c r="BT27" s="30">
        <f t="shared" si="3"/>
        <v>-0.34761960686712412</v>
      </c>
      <c r="BU27" s="30">
        <f t="shared" si="4"/>
        <v>-0.6726523865526618</v>
      </c>
      <c r="BV27" s="30">
        <f t="shared" si="5"/>
        <v>-0.89060652273975671</v>
      </c>
    </row>
    <row r="28" spans="1:74" x14ac:dyDescent="0.25">
      <c r="A28" s="27" t="s">
        <v>99</v>
      </c>
      <c r="B28" s="33">
        <v>2449.3310999999999</v>
      </c>
      <c r="C28" s="33">
        <v>0</v>
      </c>
      <c r="D28" s="33">
        <v>13527.034</v>
      </c>
      <c r="E28" s="33">
        <v>2816.1411499999999</v>
      </c>
      <c r="F28" s="33">
        <v>2264.7973999999999</v>
      </c>
      <c r="G28" s="33">
        <v>54587.311999999998</v>
      </c>
      <c r="H28" s="33">
        <v>15389.370999999999</v>
      </c>
      <c r="I28" s="33"/>
      <c r="J28" s="33"/>
      <c r="K28" s="33"/>
      <c r="L28" s="33"/>
      <c r="M28" s="33" t="s">
        <v>254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33">
        <v>0</v>
      </c>
      <c r="AO28" s="33">
        <v>0</v>
      </c>
      <c r="AP28" s="33">
        <v>0</v>
      </c>
      <c r="AQ28" s="33">
        <v>0</v>
      </c>
      <c r="AR28" s="33">
        <v>0</v>
      </c>
      <c r="AS28" s="33">
        <v>0</v>
      </c>
      <c r="AT28" s="33">
        <v>0</v>
      </c>
      <c r="AU28" s="33">
        <v>0</v>
      </c>
      <c r="AV28" s="33">
        <v>0</v>
      </c>
      <c r="AW28" s="33">
        <v>0</v>
      </c>
      <c r="AX28" s="33">
        <v>0</v>
      </c>
      <c r="AY28" s="33">
        <v>0</v>
      </c>
      <c r="AZ28" s="33">
        <v>0</v>
      </c>
      <c r="BA28" s="33">
        <v>0</v>
      </c>
      <c r="BB28" s="33">
        <v>0</v>
      </c>
      <c r="BC28" s="33">
        <v>0</v>
      </c>
      <c r="BD28" s="33">
        <v>0</v>
      </c>
      <c r="BE28" s="33">
        <v>0</v>
      </c>
      <c r="BF28" s="33">
        <v>0</v>
      </c>
      <c r="BG28" s="33">
        <v>0</v>
      </c>
      <c r="BH28" s="33">
        <v>0</v>
      </c>
      <c r="BI28" s="33">
        <v>0</v>
      </c>
      <c r="BJ28" s="33">
        <v>0</v>
      </c>
      <c r="BK28" s="33">
        <v>0</v>
      </c>
      <c r="BL28" s="33">
        <v>0</v>
      </c>
      <c r="BM28" s="33">
        <v>0</v>
      </c>
      <c r="BN28" s="33">
        <v>0</v>
      </c>
      <c r="BP28" s="30">
        <f t="shared" si="0"/>
        <v>-1</v>
      </c>
      <c r="BQ28" s="30" t="str">
        <f t="shared" si="1"/>
        <v/>
      </c>
      <c r="BR28" s="30">
        <f t="shared" si="2"/>
        <v>-1</v>
      </c>
      <c r="BS28" s="30">
        <f t="shared" si="3"/>
        <v>-1</v>
      </c>
      <c r="BT28" s="30">
        <f t="shared" si="3"/>
        <v>-1</v>
      </c>
      <c r="BU28" s="30">
        <f t="shared" si="4"/>
        <v>-1</v>
      </c>
      <c r="BV28" s="30">
        <f t="shared" si="5"/>
        <v>-1</v>
      </c>
    </row>
    <row r="29" spans="1:74" x14ac:dyDescent="0.25">
      <c r="A29" s="27" t="s">
        <v>100</v>
      </c>
      <c r="B29" s="33">
        <v>3585.0032000000001</v>
      </c>
      <c r="C29" s="33">
        <v>0</v>
      </c>
      <c r="D29" s="33">
        <v>33651.027000000002</v>
      </c>
      <c r="E29" s="33">
        <v>19829.482400000001</v>
      </c>
      <c r="F29" s="33">
        <v>14304.396000000001</v>
      </c>
      <c r="G29" s="33">
        <v>426334.22</v>
      </c>
      <c r="H29" s="33">
        <v>6579.4404000000004</v>
      </c>
      <c r="I29" s="33"/>
      <c r="J29" s="33"/>
      <c r="K29" s="33"/>
      <c r="L29" s="33"/>
      <c r="M29" s="33" t="s">
        <v>255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33">
        <v>0</v>
      </c>
      <c r="AH29" s="33">
        <v>0</v>
      </c>
      <c r="AI29" s="33">
        <v>0</v>
      </c>
      <c r="AJ29" s="33">
        <v>0</v>
      </c>
      <c r="AK29" s="33">
        <v>0</v>
      </c>
      <c r="AL29" s="33">
        <v>0</v>
      </c>
      <c r="AM29" s="33">
        <v>0</v>
      </c>
      <c r="AN29" s="33">
        <v>0</v>
      </c>
      <c r="AO29" s="33">
        <v>0</v>
      </c>
      <c r="AP29" s="33">
        <v>0</v>
      </c>
      <c r="AQ29" s="33">
        <v>0</v>
      </c>
      <c r="AR29" s="33">
        <v>0</v>
      </c>
      <c r="AS29" s="33">
        <v>0</v>
      </c>
      <c r="AT29" s="33">
        <v>0</v>
      </c>
      <c r="AU29" s="33">
        <v>0</v>
      </c>
      <c r="AV29" s="33">
        <v>0</v>
      </c>
      <c r="AW29" s="33">
        <v>0</v>
      </c>
      <c r="AX29" s="33">
        <v>0</v>
      </c>
      <c r="AY29" s="33">
        <v>0</v>
      </c>
      <c r="AZ29" s="33">
        <v>0</v>
      </c>
      <c r="BA29" s="33">
        <v>0</v>
      </c>
      <c r="BB29" s="33">
        <v>0</v>
      </c>
      <c r="BC29" s="33">
        <v>0</v>
      </c>
      <c r="BD29" s="33">
        <v>0</v>
      </c>
      <c r="BE29" s="33">
        <v>0</v>
      </c>
      <c r="BF29" s="33">
        <v>0</v>
      </c>
      <c r="BG29" s="33">
        <v>0</v>
      </c>
      <c r="BH29" s="33">
        <v>0</v>
      </c>
      <c r="BI29" s="33">
        <v>0</v>
      </c>
      <c r="BJ29" s="33">
        <v>0</v>
      </c>
      <c r="BK29" s="33">
        <v>0</v>
      </c>
      <c r="BL29" s="33">
        <v>0</v>
      </c>
      <c r="BM29" s="33">
        <v>0</v>
      </c>
      <c r="BN29" s="33">
        <v>0</v>
      </c>
      <c r="BP29" s="30">
        <f t="shared" si="0"/>
        <v>-1</v>
      </c>
      <c r="BQ29" s="30" t="str">
        <f t="shared" si="1"/>
        <v/>
      </c>
      <c r="BR29" s="30">
        <f t="shared" si="2"/>
        <v>-1</v>
      </c>
      <c r="BS29" s="30">
        <f t="shared" si="3"/>
        <v>-1</v>
      </c>
      <c r="BT29" s="30">
        <f t="shared" si="3"/>
        <v>-1</v>
      </c>
      <c r="BU29" s="30">
        <f t="shared" si="4"/>
        <v>-1</v>
      </c>
      <c r="BV29" s="30">
        <f t="shared" si="5"/>
        <v>-1</v>
      </c>
    </row>
    <row r="30" spans="1:74" x14ac:dyDescent="0.25">
      <c r="A30" s="27" t="s">
        <v>101</v>
      </c>
      <c r="B30" s="33">
        <v>15996.851000000001</v>
      </c>
      <c r="C30" s="33">
        <v>0</v>
      </c>
      <c r="D30" s="33">
        <v>58403.726999999999</v>
      </c>
      <c r="E30" s="33">
        <v>21231.7127</v>
      </c>
      <c r="F30" s="33">
        <v>14305.66</v>
      </c>
      <c r="G30" s="33">
        <v>333417.71999999997</v>
      </c>
      <c r="H30" s="33">
        <v>5296.0171</v>
      </c>
      <c r="I30" s="33"/>
      <c r="J30" s="33"/>
      <c r="K30" s="33"/>
      <c r="L30" s="33"/>
      <c r="M30" s="33" t="s">
        <v>256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33">
        <v>0</v>
      </c>
      <c r="AF30" s="33">
        <v>0</v>
      </c>
      <c r="AG30" s="33"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33">
        <v>0</v>
      </c>
      <c r="AO30" s="33">
        <v>0</v>
      </c>
      <c r="AP30" s="33">
        <v>0</v>
      </c>
      <c r="AQ30" s="33">
        <v>0</v>
      </c>
      <c r="AR30" s="33">
        <v>0</v>
      </c>
      <c r="AS30" s="33">
        <v>0</v>
      </c>
      <c r="AT30" s="33">
        <v>0</v>
      </c>
      <c r="AU30" s="33">
        <v>0</v>
      </c>
      <c r="AV30" s="33">
        <v>0</v>
      </c>
      <c r="AW30" s="33">
        <v>0</v>
      </c>
      <c r="AX30" s="33">
        <v>0</v>
      </c>
      <c r="AY30" s="33">
        <v>0</v>
      </c>
      <c r="AZ30" s="33">
        <v>0</v>
      </c>
      <c r="BA30" s="33">
        <v>0</v>
      </c>
      <c r="BB30" s="33">
        <v>0</v>
      </c>
      <c r="BC30" s="33">
        <v>0</v>
      </c>
      <c r="BD30" s="33">
        <v>0</v>
      </c>
      <c r="BE30" s="33">
        <v>0</v>
      </c>
      <c r="BF30" s="33">
        <v>0</v>
      </c>
      <c r="BG30" s="33">
        <v>0</v>
      </c>
      <c r="BH30" s="33">
        <v>0</v>
      </c>
      <c r="BI30" s="33">
        <v>0</v>
      </c>
      <c r="BJ30" s="33">
        <v>0</v>
      </c>
      <c r="BK30" s="33">
        <v>0</v>
      </c>
      <c r="BL30" s="33">
        <v>0</v>
      </c>
      <c r="BM30" s="33">
        <v>0</v>
      </c>
      <c r="BN30" s="33">
        <v>0</v>
      </c>
      <c r="BP30" s="30">
        <f t="shared" si="0"/>
        <v>-1</v>
      </c>
      <c r="BQ30" s="30" t="str">
        <f t="shared" si="1"/>
        <v/>
      </c>
      <c r="BR30" s="30">
        <f t="shared" si="2"/>
        <v>-1</v>
      </c>
      <c r="BS30" s="30">
        <f t="shared" si="3"/>
        <v>-1</v>
      </c>
      <c r="BT30" s="30">
        <f t="shared" si="3"/>
        <v>-1</v>
      </c>
      <c r="BU30" s="30">
        <f t="shared" si="4"/>
        <v>-1</v>
      </c>
      <c r="BV30" s="30">
        <f t="shared" si="5"/>
        <v>-1</v>
      </c>
    </row>
    <row r="31" spans="1:74" x14ac:dyDescent="0.25">
      <c r="A31" s="27" t="s">
        <v>102</v>
      </c>
      <c r="B31" s="33">
        <v>9037.8593999999994</v>
      </c>
      <c r="C31" s="33">
        <v>0</v>
      </c>
      <c r="D31" s="33">
        <v>9876.4258000000009</v>
      </c>
      <c r="E31" s="33">
        <v>13299.686</v>
      </c>
      <c r="F31" s="33">
        <v>7067.5326999999997</v>
      </c>
      <c r="G31" s="33">
        <v>38641.815999999999</v>
      </c>
      <c r="H31" s="33">
        <v>20140.046999999999</v>
      </c>
      <c r="I31" s="33"/>
      <c r="J31" s="33"/>
      <c r="K31" s="33"/>
      <c r="L31" s="33"/>
      <c r="M31" s="33" t="s">
        <v>257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33"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33">
        <v>0</v>
      </c>
      <c r="AO31" s="33">
        <v>0</v>
      </c>
      <c r="AP31" s="33">
        <v>0</v>
      </c>
      <c r="AQ31" s="33">
        <v>0</v>
      </c>
      <c r="AR31" s="33">
        <v>0</v>
      </c>
      <c r="AS31" s="33">
        <v>0</v>
      </c>
      <c r="AT31" s="33">
        <v>0</v>
      </c>
      <c r="AU31" s="33">
        <v>0</v>
      </c>
      <c r="AV31" s="33">
        <v>0</v>
      </c>
      <c r="AW31" s="33">
        <v>0</v>
      </c>
      <c r="AX31" s="33">
        <v>0</v>
      </c>
      <c r="AY31" s="33">
        <v>0</v>
      </c>
      <c r="AZ31" s="33">
        <v>0</v>
      </c>
      <c r="BA31" s="33">
        <v>0</v>
      </c>
      <c r="BB31" s="33">
        <v>0</v>
      </c>
      <c r="BC31" s="33">
        <v>0</v>
      </c>
      <c r="BD31" s="33">
        <v>0</v>
      </c>
      <c r="BE31" s="33">
        <v>0</v>
      </c>
      <c r="BF31" s="33">
        <v>0</v>
      </c>
      <c r="BG31" s="33">
        <v>0</v>
      </c>
      <c r="BH31" s="33">
        <v>0</v>
      </c>
      <c r="BI31" s="33">
        <v>0</v>
      </c>
      <c r="BJ31" s="33">
        <v>0</v>
      </c>
      <c r="BK31" s="33">
        <v>0</v>
      </c>
      <c r="BL31" s="33">
        <v>0</v>
      </c>
      <c r="BM31" s="33">
        <v>0</v>
      </c>
      <c r="BN31" s="33">
        <v>0</v>
      </c>
      <c r="BP31" s="30">
        <f t="shared" si="0"/>
        <v>-1</v>
      </c>
      <c r="BQ31" s="30" t="str">
        <f t="shared" si="1"/>
        <v/>
      </c>
      <c r="BR31" s="30">
        <f t="shared" si="2"/>
        <v>-1</v>
      </c>
      <c r="BS31" s="30">
        <f t="shared" si="3"/>
        <v>-1</v>
      </c>
      <c r="BT31" s="30">
        <f t="shared" si="3"/>
        <v>-1</v>
      </c>
      <c r="BU31" s="30">
        <f t="shared" si="4"/>
        <v>-1</v>
      </c>
      <c r="BV31" s="30">
        <f t="shared" si="5"/>
        <v>-1</v>
      </c>
    </row>
    <row r="32" spans="1:74" x14ac:dyDescent="0.25">
      <c r="A32" s="27" t="s">
        <v>103</v>
      </c>
      <c r="B32" s="33">
        <v>23709.918000000001</v>
      </c>
      <c r="C32" s="33">
        <v>0</v>
      </c>
      <c r="D32" s="33">
        <v>71299.062000000005</v>
      </c>
      <c r="E32" s="33">
        <v>7849.2769000000008</v>
      </c>
      <c r="F32" s="33">
        <v>6451.1665000000003</v>
      </c>
      <c r="G32" s="33">
        <v>26050.190999999999</v>
      </c>
      <c r="H32" s="33">
        <v>31418.226999999999</v>
      </c>
      <c r="I32" s="33"/>
      <c r="J32" s="33"/>
      <c r="K32" s="33"/>
      <c r="L32" s="33"/>
      <c r="M32" s="33" t="s">
        <v>258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0</v>
      </c>
      <c r="X32" s="33">
        <v>0</v>
      </c>
      <c r="Y32" s="33">
        <v>0</v>
      </c>
      <c r="Z32" s="33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33">
        <v>0</v>
      </c>
      <c r="AH32" s="33">
        <v>0</v>
      </c>
      <c r="AI32" s="33">
        <v>0</v>
      </c>
      <c r="AJ32" s="33">
        <v>0</v>
      </c>
      <c r="AK32" s="33">
        <v>0</v>
      </c>
      <c r="AL32" s="33">
        <v>0</v>
      </c>
      <c r="AM32" s="33">
        <v>0</v>
      </c>
      <c r="AN32" s="33">
        <v>0</v>
      </c>
      <c r="AO32" s="33">
        <v>0</v>
      </c>
      <c r="AP32" s="33">
        <v>0</v>
      </c>
      <c r="AQ32" s="33">
        <v>0</v>
      </c>
      <c r="AR32" s="33">
        <v>0</v>
      </c>
      <c r="AS32" s="33">
        <v>0</v>
      </c>
      <c r="AT32" s="33">
        <v>0</v>
      </c>
      <c r="AU32" s="33">
        <v>0</v>
      </c>
      <c r="AV32" s="33">
        <v>0</v>
      </c>
      <c r="AW32" s="33">
        <v>0</v>
      </c>
      <c r="AX32" s="33">
        <v>0</v>
      </c>
      <c r="AY32" s="33">
        <v>0</v>
      </c>
      <c r="AZ32" s="33">
        <v>0</v>
      </c>
      <c r="BA32" s="33">
        <v>0</v>
      </c>
      <c r="BB32" s="33">
        <v>0</v>
      </c>
      <c r="BC32" s="33">
        <v>0</v>
      </c>
      <c r="BD32" s="33">
        <v>0</v>
      </c>
      <c r="BE32" s="33">
        <v>0</v>
      </c>
      <c r="BF32" s="33">
        <v>0</v>
      </c>
      <c r="BG32" s="33">
        <v>0</v>
      </c>
      <c r="BH32" s="33">
        <v>0</v>
      </c>
      <c r="BI32" s="33">
        <v>0</v>
      </c>
      <c r="BJ32" s="33">
        <v>0</v>
      </c>
      <c r="BK32" s="33">
        <v>0</v>
      </c>
      <c r="BL32" s="33">
        <v>0</v>
      </c>
      <c r="BM32" s="33">
        <v>0</v>
      </c>
      <c r="BN32" s="33">
        <v>0</v>
      </c>
      <c r="BP32" s="30">
        <f t="shared" si="0"/>
        <v>-1</v>
      </c>
      <c r="BQ32" s="30" t="str">
        <f t="shared" si="1"/>
        <v/>
      </c>
      <c r="BR32" s="30">
        <f t="shared" si="2"/>
        <v>-1</v>
      </c>
      <c r="BS32" s="30">
        <f t="shared" si="3"/>
        <v>-1</v>
      </c>
      <c r="BT32" s="30">
        <f t="shared" si="3"/>
        <v>-1</v>
      </c>
      <c r="BU32" s="30">
        <f t="shared" si="4"/>
        <v>-1</v>
      </c>
      <c r="BV32" s="30">
        <f t="shared" si="5"/>
        <v>-1</v>
      </c>
    </row>
    <row r="33" spans="1:74" x14ac:dyDescent="0.25">
      <c r="A33" s="27" t="s">
        <v>104</v>
      </c>
      <c r="B33" s="33">
        <v>3073.8791999999999</v>
      </c>
      <c r="C33" s="33">
        <v>0</v>
      </c>
      <c r="D33" s="33">
        <v>28492.748</v>
      </c>
      <c r="E33" s="33">
        <v>13465.910100000001</v>
      </c>
      <c r="F33" s="33">
        <v>7757.1815999999999</v>
      </c>
      <c r="G33" s="33">
        <v>58708.995999999999</v>
      </c>
      <c r="H33" s="33">
        <v>5143.3818000000001</v>
      </c>
      <c r="I33" s="33"/>
      <c r="J33" s="33"/>
      <c r="K33" s="33"/>
      <c r="L33" s="33"/>
      <c r="M33" s="33" t="s">
        <v>259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3">
        <v>0</v>
      </c>
      <c r="AI33" s="33">
        <v>0</v>
      </c>
      <c r="AJ33" s="33">
        <v>0</v>
      </c>
      <c r="AK33" s="33">
        <v>0</v>
      </c>
      <c r="AL33" s="33">
        <v>0</v>
      </c>
      <c r="AM33" s="33">
        <v>0</v>
      </c>
      <c r="AN33" s="33">
        <v>0</v>
      </c>
      <c r="AO33" s="33">
        <v>0</v>
      </c>
      <c r="AP33" s="33">
        <v>0</v>
      </c>
      <c r="AQ33" s="33">
        <v>0</v>
      </c>
      <c r="AR33" s="33">
        <v>0</v>
      </c>
      <c r="AS33" s="33">
        <v>0</v>
      </c>
      <c r="AT33" s="33">
        <v>0</v>
      </c>
      <c r="AU33" s="33">
        <v>0</v>
      </c>
      <c r="AV33" s="33">
        <v>0</v>
      </c>
      <c r="AW33" s="33">
        <v>0</v>
      </c>
      <c r="AX33" s="33">
        <v>0</v>
      </c>
      <c r="AY33" s="33">
        <v>0</v>
      </c>
      <c r="AZ33" s="33">
        <v>0</v>
      </c>
      <c r="BA33" s="33">
        <v>0</v>
      </c>
      <c r="BB33" s="33">
        <v>0</v>
      </c>
      <c r="BC33" s="33">
        <v>0</v>
      </c>
      <c r="BD33" s="33">
        <v>0</v>
      </c>
      <c r="BE33" s="33">
        <v>0</v>
      </c>
      <c r="BF33" s="33">
        <v>0</v>
      </c>
      <c r="BG33" s="33">
        <v>0</v>
      </c>
      <c r="BH33" s="33">
        <v>0</v>
      </c>
      <c r="BI33" s="33">
        <v>0</v>
      </c>
      <c r="BJ33" s="33">
        <v>0</v>
      </c>
      <c r="BK33" s="33">
        <v>0</v>
      </c>
      <c r="BL33" s="33">
        <v>0</v>
      </c>
      <c r="BM33" s="33">
        <v>0</v>
      </c>
      <c r="BN33" s="33">
        <v>0</v>
      </c>
      <c r="BP33" s="30">
        <f t="shared" si="0"/>
        <v>-1</v>
      </c>
      <c r="BQ33" s="30" t="str">
        <f t="shared" si="1"/>
        <v/>
      </c>
      <c r="BR33" s="30">
        <f t="shared" si="2"/>
        <v>-1</v>
      </c>
      <c r="BS33" s="30">
        <f t="shared" si="3"/>
        <v>-1</v>
      </c>
      <c r="BT33" s="30">
        <f t="shared" si="3"/>
        <v>-1</v>
      </c>
      <c r="BU33" s="30">
        <f t="shared" si="4"/>
        <v>-1</v>
      </c>
      <c r="BV33" s="30">
        <f t="shared" si="5"/>
        <v>-1</v>
      </c>
    </row>
    <row r="34" spans="1:74" x14ac:dyDescent="0.25">
      <c r="A34" s="27" t="s">
        <v>105</v>
      </c>
      <c r="B34" s="33">
        <v>2521.3481000000002</v>
      </c>
      <c r="C34" s="33">
        <v>0</v>
      </c>
      <c r="D34" s="33">
        <v>5684.6768000000002</v>
      </c>
      <c r="E34" s="33">
        <v>7822.9939000000004</v>
      </c>
      <c r="F34" s="33">
        <v>3865.0889000000002</v>
      </c>
      <c r="G34" s="33">
        <v>26131.523000000001</v>
      </c>
      <c r="H34" s="33">
        <v>7501.2812000000004</v>
      </c>
      <c r="I34" s="33"/>
      <c r="J34" s="33"/>
      <c r="K34" s="33"/>
      <c r="L34" s="33"/>
      <c r="M34" s="33" t="s">
        <v>260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3">
        <v>0</v>
      </c>
      <c r="AB34" s="33">
        <v>0</v>
      </c>
      <c r="AC34" s="33">
        <v>0</v>
      </c>
      <c r="AD34" s="33">
        <v>0</v>
      </c>
      <c r="AE34" s="33">
        <v>0</v>
      </c>
      <c r="AF34" s="33">
        <v>0</v>
      </c>
      <c r="AG34" s="33">
        <v>0</v>
      </c>
      <c r="AH34" s="33">
        <v>0</v>
      </c>
      <c r="AI34" s="33">
        <v>0</v>
      </c>
      <c r="AJ34" s="33">
        <v>0</v>
      </c>
      <c r="AK34" s="33">
        <v>0</v>
      </c>
      <c r="AL34" s="33">
        <v>0</v>
      </c>
      <c r="AM34" s="33">
        <v>0</v>
      </c>
      <c r="AN34" s="33">
        <v>0</v>
      </c>
      <c r="AO34" s="33">
        <v>0</v>
      </c>
      <c r="AP34" s="33">
        <v>0</v>
      </c>
      <c r="AQ34" s="33">
        <v>0</v>
      </c>
      <c r="AR34" s="33">
        <v>0</v>
      </c>
      <c r="AS34" s="33">
        <v>0</v>
      </c>
      <c r="AT34" s="33">
        <v>0</v>
      </c>
      <c r="AU34" s="33">
        <v>0</v>
      </c>
      <c r="AV34" s="33">
        <v>0</v>
      </c>
      <c r="AW34" s="33">
        <v>0</v>
      </c>
      <c r="AX34" s="33">
        <v>0</v>
      </c>
      <c r="AY34" s="33">
        <v>0</v>
      </c>
      <c r="AZ34" s="33">
        <v>0</v>
      </c>
      <c r="BA34" s="33">
        <v>0</v>
      </c>
      <c r="BB34" s="33">
        <v>0</v>
      </c>
      <c r="BC34" s="33">
        <v>0</v>
      </c>
      <c r="BD34" s="33">
        <v>0</v>
      </c>
      <c r="BE34" s="33">
        <v>0</v>
      </c>
      <c r="BF34" s="33">
        <v>0</v>
      </c>
      <c r="BG34" s="33">
        <v>0</v>
      </c>
      <c r="BH34" s="33">
        <v>0</v>
      </c>
      <c r="BI34" s="33">
        <v>0</v>
      </c>
      <c r="BJ34" s="33">
        <v>0</v>
      </c>
      <c r="BK34" s="33">
        <v>0</v>
      </c>
      <c r="BL34" s="33">
        <v>0</v>
      </c>
      <c r="BM34" s="33">
        <v>0</v>
      </c>
      <c r="BN34" s="33">
        <v>0</v>
      </c>
      <c r="BP34" s="30">
        <f t="shared" si="0"/>
        <v>-1</v>
      </c>
      <c r="BQ34" s="30" t="str">
        <f t="shared" si="1"/>
        <v/>
      </c>
      <c r="BR34" s="30">
        <f t="shared" si="2"/>
        <v>-1</v>
      </c>
      <c r="BS34" s="30">
        <f t="shared" si="3"/>
        <v>-1</v>
      </c>
      <c r="BT34" s="30">
        <f t="shared" si="3"/>
        <v>-1</v>
      </c>
      <c r="BU34" s="30">
        <f t="shared" si="4"/>
        <v>-1</v>
      </c>
      <c r="BV34" s="30">
        <f t="shared" si="5"/>
        <v>-1</v>
      </c>
    </row>
    <row r="35" spans="1:74" x14ac:dyDescent="0.25">
      <c r="A35" s="27" t="s">
        <v>106</v>
      </c>
      <c r="B35" s="33">
        <v>2511.5043999999998</v>
      </c>
      <c r="C35" s="33">
        <v>0</v>
      </c>
      <c r="D35" s="33">
        <v>1247.3434</v>
      </c>
      <c r="E35" s="33">
        <v>4279.0127999999995</v>
      </c>
      <c r="F35" s="33">
        <v>1399.3091999999999</v>
      </c>
      <c r="G35" s="33">
        <v>2747.8892000000001</v>
      </c>
      <c r="H35" s="33">
        <v>1750.5784000000001</v>
      </c>
      <c r="I35" s="33"/>
      <c r="J35" s="33"/>
      <c r="K35" s="33"/>
      <c r="L35" s="33"/>
      <c r="M35" s="33" t="s">
        <v>261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0</v>
      </c>
      <c r="AC35" s="33">
        <v>0</v>
      </c>
      <c r="AD35" s="33">
        <v>0</v>
      </c>
      <c r="AE35" s="33">
        <v>0</v>
      </c>
      <c r="AF35" s="33">
        <v>0</v>
      </c>
      <c r="AG35" s="33">
        <v>0</v>
      </c>
      <c r="AH35" s="33">
        <v>0</v>
      </c>
      <c r="AI35" s="33">
        <v>0</v>
      </c>
      <c r="AJ35" s="33">
        <v>0</v>
      </c>
      <c r="AK35" s="33">
        <v>0</v>
      </c>
      <c r="AL35" s="33">
        <v>0</v>
      </c>
      <c r="AM35" s="33">
        <v>0</v>
      </c>
      <c r="AN35" s="33">
        <v>0</v>
      </c>
      <c r="AO35" s="33">
        <v>0</v>
      </c>
      <c r="AP35" s="33">
        <v>0</v>
      </c>
      <c r="AQ35" s="33">
        <v>0</v>
      </c>
      <c r="AR35" s="33">
        <v>0</v>
      </c>
      <c r="AS35" s="33">
        <v>0</v>
      </c>
      <c r="AT35" s="33">
        <v>0</v>
      </c>
      <c r="AU35" s="33">
        <v>0</v>
      </c>
      <c r="AV35" s="33">
        <v>0</v>
      </c>
      <c r="AW35" s="33">
        <v>0</v>
      </c>
      <c r="AX35" s="33">
        <v>0</v>
      </c>
      <c r="AY35" s="33">
        <v>0</v>
      </c>
      <c r="AZ35" s="33">
        <v>0</v>
      </c>
      <c r="BA35" s="33">
        <v>0</v>
      </c>
      <c r="BB35" s="33">
        <v>0</v>
      </c>
      <c r="BC35" s="33">
        <v>0</v>
      </c>
      <c r="BD35" s="33">
        <v>0</v>
      </c>
      <c r="BE35" s="33">
        <v>0</v>
      </c>
      <c r="BF35" s="33">
        <v>0</v>
      </c>
      <c r="BG35" s="33">
        <v>0</v>
      </c>
      <c r="BH35" s="33">
        <v>0</v>
      </c>
      <c r="BI35" s="33">
        <v>0</v>
      </c>
      <c r="BJ35" s="33">
        <v>0</v>
      </c>
      <c r="BK35" s="33">
        <v>0</v>
      </c>
      <c r="BL35" s="33">
        <v>0</v>
      </c>
      <c r="BM35" s="33">
        <v>0</v>
      </c>
      <c r="BN35" s="33">
        <v>0</v>
      </c>
      <c r="BP35" s="30">
        <f t="shared" si="0"/>
        <v>-1</v>
      </c>
      <c r="BQ35" s="30" t="str">
        <f t="shared" si="1"/>
        <v/>
      </c>
      <c r="BR35" s="30">
        <f t="shared" si="2"/>
        <v>-1</v>
      </c>
      <c r="BS35" s="30">
        <f t="shared" si="3"/>
        <v>-1</v>
      </c>
      <c r="BT35" s="30">
        <f t="shared" si="3"/>
        <v>-1</v>
      </c>
      <c r="BU35" s="30">
        <f t="shared" si="4"/>
        <v>-1</v>
      </c>
      <c r="BV35" s="30">
        <f t="shared" si="5"/>
        <v>-1</v>
      </c>
    </row>
    <row r="36" spans="1:74" x14ac:dyDescent="0.25">
      <c r="A36" s="27" t="s">
        <v>107</v>
      </c>
      <c r="B36" s="33">
        <v>50989.976999999999</v>
      </c>
      <c r="C36" s="33">
        <v>0</v>
      </c>
      <c r="D36" s="33">
        <v>90494.047000000006</v>
      </c>
      <c r="E36" s="33">
        <v>33127.8946</v>
      </c>
      <c r="F36" s="33">
        <v>30869.035</v>
      </c>
      <c r="G36" s="33">
        <v>357007.38</v>
      </c>
      <c r="H36" s="33">
        <v>34340.046999999999</v>
      </c>
      <c r="I36" s="33"/>
      <c r="J36" s="33"/>
      <c r="K36" s="33"/>
      <c r="L36" s="33"/>
      <c r="M36" s="33" t="s">
        <v>262</v>
      </c>
      <c r="N36" s="33">
        <v>118.51260250599999</v>
      </c>
      <c r="O36" s="33">
        <v>0</v>
      </c>
      <c r="P36" s="33">
        <v>99.169777934300001</v>
      </c>
      <c r="Q36" s="33">
        <v>383.35248201600001</v>
      </c>
      <c r="R36" s="33">
        <v>5026.9128689700001</v>
      </c>
      <c r="S36" s="33">
        <v>50988.766922900002</v>
      </c>
      <c r="T36" s="33">
        <v>163.22851969199999</v>
      </c>
      <c r="U36" s="33">
        <v>215.59526746399999</v>
      </c>
      <c r="V36" s="33">
        <v>136.684420109</v>
      </c>
      <c r="W36" s="33">
        <v>15859.4169451</v>
      </c>
      <c r="X36" s="33">
        <v>0</v>
      </c>
      <c r="Y36" s="33">
        <v>0</v>
      </c>
      <c r="Z36" s="33">
        <v>147.900120074</v>
      </c>
      <c r="AA36" s="33">
        <v>16.802362480700001</v>
      </c>
      <c r="AB36" s="33">
        <v>56.846973192900002</v>
      </c>
      <c r="AC36" s="33">
        <v>0</v>
      </c>
      <c r="AD36" s="33">
        <v>0</v>
      </c>
      <c r="AE36" s="33">
        <v>81439.863962699994</v>
      </c>
      <c r="AF36" s="33">
        <v>9048.87965472</v>
      </c>
      <c r="AG36" s="33">
        <v>90488.743617500004</v>
      </c>
      <c r="AH36" s="33">
        <v>15.805225801200001</v>
      </c>
      <c r="AI36" s="33">
        <v>566.25293229500005</v>
      </c>
      <c r="AJ36" s="33">
        <v>1093.2217030899999</v>
      </c>
      <c r="AK36" s="33">
        <v>23937.259294300002</v>
      </c>
      <c r="AL36" s="33">
        <v>694.57797582600006</v>
      </c>
      <c r="AM36" s="33">
        <v>103.042529104</v>
      </c>
      <c r="AN36" s="33">
        <v>917.31085627499999</v>
      </c>
      <c r="AO36" s="33">
        <v>513.92707096699996</v>
      </c>
      <c r="AP36" s="33">
        <v>180.95683605299999</v>
      </c>
      <c r="AQ36" s="33">
        <v>173.24099827699999</v>
      </c>
      <c r="AR36" s="33">
        <v>33126.3391271</v>
      </c>
      <c r="AS36" s="33">
        <v>30867.502946199998</v>
      </c>
      <c r="AT36" s="33">
        <v>2258.83618093</v>
      </c>
      <c r="AU36" s="33">
        <v>24584.8072307</v>
      </c>
      <c r="AV36" s="33">
        <v>2.0752612421899999</v>
      </c>
      <c r="AW36" s="33">
        <v>6.5107775922200002</v>
      </c>
      <c r="AX36" s="33">
        <v>18495.3522323</v>
      </c>
      <c r="AY36" s="33">
        <v>112.719830024</v>
      </c>
      <c r="AZ36" s="33">
        <v>715.47165274999998</v>
      </c>
      <c r="BA36" s="33">
        <v>58.771197936500002</v>
      </c>
      <c r="BB36" s="33">
        <v>47.590093543199998</v>
      </c>
      <c r="BC36" s="33">
        <v>1787.22345563</v>
      </c>
      <c r="BD36" s="33">
        <v>1626.90480551</v>
      </c>
      <c r="BE36" s="33">
        <v>3530.5713100399998</v>
      </c>
      <c r="BF36" s="33">
        <v>808.03667396900005</v>
      </c>
      <c r="BG36" s="33">
        <v>356985.10250699997</v>
      </c>
      <c r="BH36" s="33">
        <v>5990.6360729099997</v>
      </c>
      <c r="BI36" s="33">
        <v>50.268983693000003</v>
      </c>
      <c r="BJ36" s="33">
        <v>1801.03648763</v>
      </c>
      <c r="BK36" s="33">
        <v>0</v>
      </c>
      <c r="BL36" s="33">
        <v>1871.6518589499999</v>
      </c>
      <c r="BM36" s="33">
        <v>34339.972949299998</v>
      </c>
      <c r="BN36" s="33">
        <v>1161.0720498999999</v>
      </c>
      <c r="BP36" s="30">
        <f t="shared" si="0"/>
        <v>-2.3731665931068214E-5</v>
      </c>
      <c r="BQ36" s="30" t="str">
        <f t="shared" si="1"/>
        <v/>
      </c>
      <c r="BR36" s="30">
        <f t="shared" si="2"/>
        <v>-5.8604766565496223E-5</v>
      </c>
      <c r="BS36" s="30">
        <f t="shared" si="3"/>
        <v>-4.6953569455017099E-5</v>
      </c>
      <c r="BT36" s="30">
        <f t="shared" si="3"/>
        <v>-4.9630764291836448E-5</v>
      </c>
      <c r="BU36" s="30">
        <f t="shared" si="4"/>
        <v>-6.2400651213514183E-5</v>
      </c>
      <c r="BV36" s="30">
        <f t="shared" si="5"/>
        <v>-2.1563948354803628E-6</v>
      </c>
    </row>
    <row r="37" spans="1:74" x14ac:dyDescent="0.25">
      <c r="A37" s="27" t="s">
        <v>108</v>
      </c>
      <c r="B37" s="33">
        <v>3514.9675000000002</v>
      </c>
      <c r="C37" s="33">
        <v>0</v>
      </c>
      <c r="D37" s="33">
        <v>9724.7968999999994</v>
      </c>
      <c r="E37" s="33">
        <v>11225.286599999999</v>
      </c>
      <c r="F37" s="33">
        <v>5791.7793000000001</v>
      </c>
      <c r="G37" s="33">
        <v>90271.922000000006</v>
      </c>
      <c r="H37" s="33">
        <v>9562.0067999999992</v>
      </c>
      <c r="I37" s="33"/>
      <c r="J37" s="33"/>
      <c r="K37" s="33"/>
      <c r="L37" s="33"/>
      <c r="M37" s="33" t="s">
        <v>263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33">
        <v>0</v>
      </c>
      <c r="AG37" s="33">
        <v>0</v>
      </c>
      <c r="AH37" s="33">
        <v>0</v>
      </c>
      <c r="AI37" s="33">
        <v>0</v>
      </c>
      <c r="AJ37" s="33">
        <v>0</v>
      </c>
      <c r="AK37" s="33">
        <v>0</v>
      </c>
      <c r="AL37" s="33">
        <v>0</v>
      </c>
      <c r="AM37" s="33">
        <v>0</v>
      </c>
      <c r="AN37" s="33">
        <v>0</v>
      </c>
      <c r="AO37" s="33">
        <v>0</v>
      </c>
      <c r="AP37" s="33">
        <v>0</v>
      </c>
      <c r="AQ37" s="33">
        <v>0</v>
      </c>
      <c r="AR37" s="33">
        <v>0</v>
      </c>
      <c r="AS37" s="33">
        <v>0</v>
      </c>
      <c r="AT37" s="33">
        <v>0</v>
      </c>
      <c r="AU37" s="33">
        <v>0</v>
      </c>
      <c r="AV37" s="33">
        <v>0</v>
      </c>
      <c r="AW37" s="33">
        <v>0</v>
      </c>
      <c r="AX37" s="33">
        <v>0</v>
      </c>
      <c r="AY37" s="33">
        <v>0</v>
      </c>
      <c r="AZ37" s="33">
        <v>0</v>
      </c>
      <c r="BA37" s="33">
        <v>0</v>
      </c>
      <c r="BB37" s="33">
        <v>0</v>
      </c>
      <c r="BC37" s="33">
        <v>0</v>
      </c>
      <c r="BD37" s="33">
        <v>0</v>
      </c>
      <c r="BE37" s="33">
        <v>0</v>
      </c>
      <c r="BF37" s="33">
        <v>0</v>
      </c>
      <c r="BG37" s="33">
        <v>0</v>
      </c>
      <c r="BH37" s="33">
        <v>0</v>
      </c>
      <c r="BI37" s="33">
        <v>0</v>
      </c>
      <c r="BJ37" s="33">
        <v>0</v>
      </c>
      <c r="BK37" s="33">
        <v>0</v>
      </c>
      <c r="BL37" s="33">
        <v>0</v>
      </c>
      <c r="BM37" s="33">
        <v>0</v>
      </c>
      <c r="BN37" s="33">
        <v>0</v>
      </c>
      <c r="BP37" s="30">
        <f t="shared" si="0"/>
        <v>-1</v>
      </c>
      <c r="BQ37" s="30" t="str">
        <f t="shared" si="1"/>
        <v/>
      </c>
      <c r="BR37" s="30">
        <f t="shared" si="2"/>
        <v>-1</v>
      </c>
      <c r="BS37" s="30">
        <f t="shared" si="3"/>
        <v>-1</v>
      </c>
      <c r="BT37" s="30">
        <f t="shared" si="3"/>
        <v>-1</v>
      </c>
      <c r="BU37" s="30">
        <f t="shared" si="4"/>
        <v>-1</v>
      </c>
      <c r="BV37" s="30">
        <f t="shared" si="5"/>
        <v>-1</v>
      </c>
    </row>
    <row r="38" spans="1:74" x14ac:dyDescent="0.25">
      <c r="A38" s="27" t="s">
        <v>109</v>
      </c>
      <c r="B38" s="33">
        <v>2968.8069</v>
      </c>
      <c r="C38" s="33">
        <v>0</v>
      </c>
      <c r="D38" s="33">
        <v>7013.0731999999998</v>
      </c>
      <c r="E38" s="33">
        <v>16560.5288</v>
      </c>
      <c r="F38" s="33">
        <v>13205.991</v>
      </c>
      <c r="G38" s="33">
        <v>17332</v>
      </c>
      <c r="H38" s="33">
        <v>10934.91</v>
      </c>
      <c r="I38" s="33"/>
      <c r="J38" s="33"/>
      <c r="K38" s="33"/>
      <c r="L38" s="33"/>
      <c r="M38" s="33" t="s">
        <v>264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33">
        <v>0</v>
      </c>
      <c r="AF38" s="33">
        <v>0</v>
      </c>
      <c r="AG38" s="33">
        <v>0</v>
      </c>
      <c r="AH38" s="33">
        <v>0</v>
      </c>
      <c r="AI38" s="33">
        <v>0</v>
      </c>
      <c r="AJ38" s="33">
        <v>0</v>
      </c>
      <c r="AK38" s="33">
        <v>0</v>
      </c>
      <c r="AL38" s="33">
        <v>0</v>
      </c>
      <c r="AM38" s="33">
        <v>0</v>
      </c>
      <c r="AN38" s="33">
        <v>0</v>
      </c>
      <c r="AO38" s="33">
        <v>0</v>
      </c>
      <c r="AP38" s="33">
        <v>0</v>
      </c>
      <c r="AQ38" s="33">
        <v>0</v>
      </c>
      <c r="AR38" s="33">
        <v>0</v>
      </c>
      <c r="AS38" s="33">
        <v>0</v>
      </c>
      <c r="AT38" s="33">
        <v>0</v>
      </c>
      <c r="AU38" s="33">
        <v>0</v>
      </c>
      <c r="AV38" s="33">
        <v>0</v>
      </c>
      <c r="AW38" s="33">
        <v>0</v>
      </c>
      <c r="AX38" s="33">
        <v>0</v>
      </c>
      <c r="AY38" s="33">
        <v>0</v>
      </c>
      <c r="AZ38" s="33">
        <v>0</v>
      </c>
      <c r="BA38" s="33">
        <v>0</v>
      </c>
      <c r="BB38" s="33">
        <v>0</v>
      </c>
      <c r="BC38" s="33">
        <v>0</v>
      </c>
      <c r="BD38" s="33">
        <v>0</v>
      </c>
      <c r="BE38" s="33">
        <v>0</v>
      </c>
      <c r="BF38" s="33">
        <v>0</v>
      </c>
      <c r="BG38" s="33">
        <v>0</v>
      </c>
      <c r="BH38" s="33">
        <v>0</v>
      </c>
      <c r="BI38" s="33">
        <v>0</v>
      </c>
      <c r="BJ38" s="33">
        <v>0</v>
      </c>
      <c r="BK38" s="33">
        <v>0</v>
      </c>
      <c r="BL38" s="33">
        <v>0</v>
      </c>
      <c r="BM38" s="33">
        <v>0</v>
      </c>
      <c r="BN38" s="33">
        <v>0</v>
      </c>
      <c r="BP38" s="30">
        <f t="shared" si="0"/>
        <v>-1</v>
      </c>
      <c r="BQ38" s="30" t="str">
        <f t="shared" si="1"/>
        <v/>
      </c>
      <c r="BR38" s="30">
        <f t="shared" si="2"/>
        <v>-1</v>
      </c>
      <c r="BS38" s="30">
        <f t="shared" si="3"/>
        <v>-1</v>
      </c>
      <c r="BT38" s="30">
        <f t="shared" si="3"/>
        <v>-1</v>
      </c>
      <c r="BU38" s="30">
        <f t="shared" si="4"/>
        <v>-1</v>
      </c>
      <c r="BV38" s="30">
        <f t="shared" si="5"/>
        <v>-1</v>
      </c>
    </row>
    <row r="39" spans="1:74" x14ac:dyDescent="0.25">
      <c r="A39" s="27" t="s">
        <v>110</v>
      </c>
      <c r="B39" s="33">
        <v>2770.0747000000001</v>
      </c>
      <c r="C39" s="33">
        <v>0</v>
      </c>
      <c r="D39" s="33">
        <v>7690.2295000000004</v>
      </c>
      <c r="E39" s="33">
        <v>4756.5382</v>
      </c>
      <c r="F39" s="33">
        <v>3625.4128000000001</v>
      </c>
      <c r="G39" s="33">
        <v>6451.8065999999999</v>
      </c>
      <c r="H39" s="33">
        <v>3195.7150999999999</v>
      </c>
      <c r="I39" s="33"/>
      <c r="J39" s="33"/>
      <c r="K39" s="33"/>
      <c r="L39" s="33"/>
      <c r="M39" s="33" t="s">
        <v>265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33">
        <v>0</v>
      </c>
      <c r="X39" s="33">
        <v>0</v>
      </c>
      <c r="Y39" s="33">
        <v>0</v>
      </c>
      <c r="Z39" s="33">
        <v>0</v>
      </c>
      <c r="AA39" s="33">
        <v>0</v>
      </c>
      <c r="AB39" s="33">
        <v>0</v>
      </c>
      <c r="AC39" s="33">
        <v>0</v>
      </c>
      <c r="AD39" s="33">
        <v>0</v>
      </c>
      <c r="AE39" s="33">
        <v>0</v>
      </c>
      <c r="AF39" s="33">
        <v>0</v>
      </c>
      <c r="AG39" s="33">
        <v>0</v>
      </c>
      <c r="AH39" s="33">
        <v>0</v>
      </c>
      <c r="AI39" s="33">
        <v>0</v>
      </c>
      <c r="AJ39" s="33">
        <v>0</v>
      </c>
      <c r="AK39" s="33">
        <v>0</v>
      </c>
      <c r="AL39" s="33">
        <v>0</v>
      </c>
      <c r="AM39" s="33">
        <v>0</v>
      </c>
      <c r="AN39" s="33">
        <v>0</v>
      </c>
      <c r="AO39" s="33">
        <v>0</v>
      </c>
      <c r="AP39" s="33">
        <v>0</v>
      </c>
      <c r="AQ39" s="33">
        <v>0</v>
      </c>
      <c r="AR39" s="33">
        <v>0</v>
      </c>
      <c r="AS39" s="33">
        <v>0</v>
      </c>
      <c r="AT39" s="33">
        <v>0</v>
      </c>
      <c r="AU39" s="33">
        <v>0</v>
      </c>
      <c r="AV39" s="33">
        <v>0</v>
      </c>
      <c r="AW39" s="33">
        <v>0</v>
      </c>
      <c r="AX39" s="33">
        <v>0</v>
      </c>
      <c r="AY39" s="33">
        <v>0</v>
      </c>
      <c r="AZ39" s="33">
        <v>0</v>
      </c>
      <c r="BA39" s="33">
        <v>0</v>
      </c>
      <c r="BB39" s="33">
        <v>0</v>
      </c>
      <c r="BC39" s="33">
        <v>0</v>
      </c>
      <c r="BD39" s="33">
        <v>0</v>
      </c>
      <c r="BE39" s="33">
        <v>0</v>
      </c>
      <c r="BF39" s="33">
        <v>0</v>
      </c>
      <c r="BG39" s="33">
        <v>0</v>
      </c>
      <c r="BH39" s="33">
        <v>0</v>
      </c>
      <c r="BI39" s="33">
        <v>0</v>
      </c>
      <c r="BJ39" s="33">
        <v>0</v>
      </c>
      <c r="BK39" s="33">
        <v>0</v>
      </c>
      <c r="BL39" s="33">
        <v>0</v>
      </c>
      <c r="BM39" s="33">
        <v>0</v>
      </c>
      <c r="BN39" s="33">
        <v>0</v>
      </c>
      <c r="BP39" s="30">
        <f t="shared" si="0"/>
        <v>-1</v>
      </c>
      <c r="BQ39" s="30" t="str">
        <f t="shared" si="1"/>
        <v/>
      </c>
      <c r="BR39" s="30">
        <f t="shared" si="2"/>
        <v>-1</v>
      </c>
      <c r="BS39" s="30">
        <f t="shared" si="3"/>
        <v>-1</v>
      </c>
      <c r="BT39" s="30">
        <f t="shared" si="3"/>
        <v>-1</v>
      </c>
      <c r="BU39" s="30">
        <f t="shared" si="4"/>
        <v>-1</v>
      </c>
      <c r="BV39" s="30">
        <f t="shared" si="5"/>
        <v>-1</v>
      </c>
    </row>
    <row r="40" spans="1:74" x14ac:dyDescent="0.25">
      <c r="A40" s="27" t="s">
        <v>111</v>
      </c>
      <c r="B40" s="33">
        <v>2133.8119999999999</v>
      </c>
      <c r="C40" s="33">
        <v>0</v>
      </c>
      <c r="D40" s="33">
        <v>12421.233</v>
      </c>
      <c r="E40" s="33">
        <v>2773.5794300000002</v>
      </c>
      <c r="F40" s="33">
        <v>1776.6473000000001</v>
      </c>
      <c r="G40" s="33">
        <v>4743.3222999999998</v>
      </c>
      <c r="H40" s="33">
        <v>3509.6520999999998</v>
      </c>
      <c r="I40" s="33"/>
      <c r="J40" s="33"/>
      <c r="K40" s="33"/>
      <c r="L40" s="33"/>
      <c r="M40" s="33" t="s">
        <v>266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0</v>
      </c>
      <c r="W40" s="33">
        <v>0</v>
      </c>
      <c r="X40" s="33">
        <v>0</v>
      </c>
      <c r="Y40" s="33">
        <v>0</v>
      </c>
      <c r="Z40" s="33">
        <v>0</v>
      </c>
      <c r="AA40" s="33">
        <v>0</v>
      </c>
      <c r="AB40" s="33">
        <v>0</v>
      </c>
      <c r="AC40" s="33">
        <v>0</v>
      </c>
      <c r="AD40" s="33">
        <v>0</v>
      </c>
      <c r="AE40" s="33">
        <v>0</v>
      </c>
      <c r="AF40" s="33">
        <v>0</v>
      </c>
      <c r="AG40" s="33">
        <v>0</v>
      </c>
      <c r="AH40" s="33">
        <v>0</v>
      </c>
      <c r="AI40" s="33">
        <v>0</v>
      </c>
      <c r="AJ40" s="33">
        <v>0</v>
      </c>
      <c r="AK40" s="33">
        <v>0</v>
      </c>
      <c r="AL40" s="33">
        <v>0</v>
      </c>
      <c r="AM40" s="33">
        <v>0</v>
      </c>
      <c r="AN40" s="33">
        <v>0</v>
      </c>
      <c r="AO40" s="33">
        <v>0</v>
      </c>
      <c r="AP40" s="33">
        <v>0</v>
      </c>
      <c r="AQ40" s="33">
        <v>0</v>
      </c>
      <c r="AR40" s="33">
        <v>0</v>
      </c>
      <c r="AS40" s="33">
        <v>0</v>
      </c>
      <c r="AT40" s="33">
        <v>0</v>
      </c>
      <c r="AU40" s="33">
        <v>0</v>
      </c>
      <c r="AV40" s="33">
        <v>0</v>
      </c>
      <c r="AW40" s="33">
        <v>0</v>
      </c>
      <c r="AX40" s="33">
        <v>0</v>
      </c>
      <c r="AY40" s="33">
        <v>0</v>
      </c>
      <c r="AZ40" s="33">
        <v>0</v>
      </c>
      <c r="BA40" s="33">
        <v>0</v>
      </c>
      <c r="BB40" s="33">
        <v>0</v>
      </c>
      <c r="BC40" s="33">
        <v>0</v>
      </c>
      <c r="BD40" s="33">
        <v>0</v>
      </c>
      <c r="BE40" s="33">
        <v>0</v>
      </c>
      <c r="BF40" s="33">
        <v>0</v>
      </c>
      <c r="BG40" s="33">
        <v>0</v>
      </c>
      <c r="BH40" s="33">
        <v>0</v>
      </c>
      <c r="BI40" s="33">
        <v>0</v>
      </c>
      <c r="BJ40" s="33">
        <v>0</v>
      </c>
      <c r="BK40" s="33">
        <v>0</v>
      </c>
      <c r="BL40" s="33">
        <v>0</v>
      </c>
      <c r="BM40" s="33">
        <v>0</v>
      </c>
      <c r="BN40" s="33">
        <v>0</v>
      </c>
      <c r="BP40" s="30">
        <f t="shared" si="0"/>
        <v>-1</v>
      </c>
      <c r="BQ40" s="30" t="str">
        <f t="shared" si="1"/>
        <v/>
      </c>
      <c r="BR40" s="30">
        <f t="shared" si="2"/>
        <v>-1</v>
      </c>
      <c r="BS40" s="30">
        <f t="shared" si="3"/>
        <v>-1</v>
      </c>
      <c r="BT40" s="30">
        <f t="shared" si="3"/>
        <v>-1</v>
      </c>
      <c r="BU40" s="30">
        <f t="shared" si="4"/>
        <v>-1</v>
      </c>
      <c r="BV40" s="30">
        <f t="shared" si="5"/>
        <v>-1</v>
      </c>
    </row>
    <row r="41" spans="1:74" x14ac:dyDescent="0.25">
      <c r="A41" s="27" t="s">
        <v>112</v>
      </c>
      <c r="B41" s="33">
        <v>5724.5043999999998</v>
      </c>
      <c r="C41" s="33">
        <v>0</v>
      </c>
      <c r="D41" s="33">
        <v>9441.7636999999995</v>
      </c>
      <c r="E41" s="33">
        <v>13433.484899999999</v>
      </c>
      <c r="F41" s="33">
        <v>7642.1801999999998</v>
      </c>
      <c r="G41" s="33">
        <v>50359.815999999999</v>
      </c>
      <c r="H41" s="33">
        <v>4078.2656000000002</v>
      </c>
      <c r="I41" s="33"/>
      <c r="J41" s="33"/>
      <c r="K41" s="33"/>
      <c r="L41" s="33"/>
      <c r="M41" s="33" t="s">
        <v>267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0</v>
      </c>
      <c r="AB41" s="33">
        <v>0</v>
      </c>
      <c r="AC41" s="33">
        <v>0</v>
      </c>
      <c r="AD41" s="33">
        <v>0</v>
      </c>
      <c r="AE41" s="33">
        <v>0</v>
      </c>
      <c r="AF41" s="33">
        <v>0</v>
      </c>
      <c r="AG41" s="33">
        <v>0</v>
      </c>
      <c r="AH41" s="33">
        <v>0</v>
      </c>
      <c r="AI41" s="33">
        <v>0</v>
      </c>
      <c r="AJ41" s="33">
        <v>0</v>
      </c>
      <c r="AK41" s="33">
        <v>0</v>
      </c>
      <c r="AL41" s="33">
        <v>0</v>
      </c>
      <c r="AM41" s="33">
        <v>0</v>
      </c>
      <c r="AN41" s="33">
        <v>0</v>
      </c>
      <c r="AO41" s="33">
        <v>0</v>
      </c>
      <c r="AP41" s="33">
        <v>0</v>
      </c>
      <c r="AQ41" s="33">
        <v>0</v>
      </c>
      <c r="AR41" s="33">
        <v>0</v>
      </c>
      <c r="AS41" s="33">
        <v>0</v>
      </c>
      <c r="AT41" s="33">
        <v>0</v>
      </c>
      <c r="AU41" s="33">
        <v>0</v>
      </c>
      <c r="AV41" s="33">
        <v>0</v>
      </c>
      <c r="AW41" s="33">
        <v>0</v>
      </c>
      <c r="AX41" s="33">
        <v>0</v>
      </c>
      <c r="AY41" s="33">
        <v>0</v>
      </c>
      <c r="AZ41" s="33">
        <v>0</v>
      </c>
      <c r="BA41" s="33">
        <v>0</v>
      </c>
      <c r="BB41" s="33">
        <v>0</v>
      </c>
      <c r="BC41" s="33">
        <v>0</v>
      </c>
      <c r="BD41" s="33">
        <v>0</v>
      </c>
      <c r="BE41" s="33">
        <v>0</v>
      </c>
      <c r="BF41" s="33">
        <v>0</v>
      </c>
      <c r="BG41" s="33">
        <v>0</v>
      </c>
      <c r="BH41" s="33">
        <v>0</v>
      </c>
      <c r="BI41" s="33">
        <v>0</v>
      </c>
      <c r="BJ41" s="33">
        <v>0</v>
      </c>
      <c r="BK41" s="33">
        <v>0</v>
      </c>
      <c r="BL41" s="33">
        <v>0</v>
      </c>
      <c r="BM41" s="33">
        <v>0</v>
      </c>
      <c r="BN41" s="33">
        <v>0</v>
      </c>
      <c r="BP41" s="30">
        <f t="shared" si="0"/>
        <v>-1</v>
      </c>
      <c r="BQ41" s="30" t="str">
        <f t="shared" si="1"/>
        <v/>
      </c>
      <c r="BR41" s="30">
        <f t="shared" si="2"/>
        <v>-1</v>
      </c>
      <c r="BS41" s="30">
        <f t="shared" si="3"/>
        <v>-1</v>
      </c>
      <c r="BT41" s="30">
        <f t="shared" si="3"/>
        <v>-1</v>
      </c>
      <c r="BU41" s="30">
        <f t="shared" si="4"/>
        <v>-1</v>
      </c>
      <c r="BV41" s="30">
        <f t="shared" si="5"/>
        <v>-1</v>
      </c>
    </row>
    <row r="42" spans="1:74" x14ac:dyDescent="0.25">
      <c r="A42" s="27" t="s">
        <v>113</v>
      </c>
      <c r="B42" s="33">
        <v>2722.2981</v>
      </c>
      <c r="C42" s="33">
        <v>0</v>
      </c>
      <c r="D42" s="33">
        <v>5137.5410000000002</v>
      </c>
      <c r="E42" s="33">
        <v>7150.9103999999998</v>
      </c>
      <c r="F42" s="33">
        <v>3564.1352999999999</v>
      </c>
      <c r="G42" s="33">
        <v>47104.120999999999</v>
      </c>
      <c r="H42" s="33">
        <v>2271.4367999999999</v>
      </c>
      <c r="I42" s="33"/>
      <c r="J42" s="33"/>
      <c r="K42" s="33"/>
      <c r="L42" s="33"/>
      <c r="M42" s="33" t="s">
        <v>268</v>
      </c>
      <c r="N42" s="33">
        <v>9.6644914730699991</v>
      </c>
      <c r="O42" s="33">
        <v>0</v>
      </c>
      <c r="P42" s="33">
        <v>0.93557556573400003</v>
      </c>
      <c r="Q42" s="33">
        <v>132.24690386399999</v>
      </c>
      <c r="R42" s="33">
        <v>264.04108181700002</v>
      </c>
      <c r="S42" s="33">
        <v>994.68662339000002</v>
      </c>
      <c r="T42" s="33">
        <v>131.88313484400001</v>
      </c>
      <c r="U42" s="33">
        <v>35.708772272700003</v>
      </c>
      <c r="V42" s="33">
        <v>110.710946471</v>
      </c>
      <c r="W42" s="33">
        <v>14.784415811500001</v>
      </c>
      <c r="X42" s="33">
        <v>0</v>
      </c>
      <c r="Y42" s="33">
        <v>0</v>
      </c>
      <c r="Z42" s="33">
        <v>23.852812538799999</v>
      </c>
      <c r="AA42" s="33">
        <v>0.238155072538</v>
      </c>
      <c r="AB42" s="33">
        <v>0.43099809630899999</v>
      </c>
      <c r="AC42" s="33">
        <v>0</v>
      </c>
      <c r="AD42" s="33">
        <v>0</v>
      </c>
      <c r="AE42" s="33">
        <v>1687.98697728</v>
      </c>
      <c r="AF42" s="33">
        <v>187.553865833</v>
      </c>
      <c r="AG42" s="33">
        <v>1875.5408431200001</v>
      </c>
      <c r="AH42" s="33">
        <v>0.120021588651</v>
      </c>
      <c r="AI42" s="33">
        <v>17.848954649500001</v>
      </c>
      <c r="AJ42" s="33">
        <v>1.0353118570099999</v>
      </c>
      <c r="AK42" s="33">
        <v>489.69609040099999</v>
      </c>
      <c r="AL42" s="33">
        <v>6.7262494028199997</v>
      </c>
      <c r="AM42" s="33">
        <v>3.96751696269</v>
      </c>
      <c r="AN42" s="33">
        <v>22.554929013300001</v>
      </c>
      <c r="AO42" s="33">
        <v>0.766159104742</v>
      </c>
      <c r="AP42" s="33">
        <v>1.54686717153</v>
      </c>
      <c r="AQ42" s="33">
        <v>47.412013038799998</v>
      </c>
      <c r="AR42" s="33">
        <v>2249.8489193700002</v>
      </c>
      <c r="AS42" s="33">
        <v>1231.6621674999999</v>
      </c>
      <c r="AT42" s="33">
        <v>1018.18675188</v>
      </c>
      <c r="AU42" s="33">
        <v>840.39791925600002</v>
      </c>
      <c r="AV42" s="33">
        <v>1.7016872137400001</v>
      </c>
      <c r="AW42" s="33">
        <v>8.6914191151700002E-2</v>
      </c>
      <c r="AX42" s="33">
        <v>598.45649110500005</v>
      </c>
      <c r="AY42" s="33">
        <v>0.98350816151099996</v>
      </c>
      <c r="AZ42" s="33">
        <v>78.531111663600001</v>
      </c>
      <c r="BA42" s="33">
        <v>0.43211009331099998</v>
      </c>
      <c r="BB42" s="33">
        <v>0.13974597243100001</v>
      </c>
      <c r="BC42" s="33">
        <v>196.382154141</v>
      </c>
      <c r="BD42" s="33">
        <v>98.539217557599997</v>
      </c>
      <c r="BE42" s="33">
        <v>172.18741911500001</v>
      </c>
      <c r="BF42" s="33">
        <v>0.212382405463</v>
      </c>
      <c r="BG42" s="33">
        <v>17519.3860145</v>
      </c>
      <c r="BH42" s="33">
        <v>129.55931965400001</v>
      </c>
      <c r="BI42" s="33">
        <v>0.701334966517</v>
      </c>
      <c r="BJ42" s="33">
        <v>37.511777230200003</v>
      </c>
      <c r="BK42" s="33">
        <v>0</v>
      </c>
      <c r="BL42" s="33">
        <v>241.99542157100001</v>
      </c>
      <c r="BM42" s="33">
        <v>871.59350103899999</v>
      </c>
      <c r="BN42" s="33">
        <v>16.000781751200002</v>
      </c>
      <c r="BP42" s="30">
        <f t="shared" si="0"/>
        <v>-0.63461509840160413</v>
      </c>
      <c r="BQ42" s="30" t="str">
        <f t="shared" si="1"/>
        <v/>
      </c>
      <c r="BR42" s="30">
        <f t="shared" si="2"/>
        <v>-0.63493413617137062</v>
      </c>
      <c r="BS42" s="30">
        <f t="shared" si="3"/>
        <v>-0.68537587614438578</v>
      </c>
      <c r="BT42" s="30">
        <f t="shared" si="3"/>
        <v>-0.65442889682106076</v>
      </c>
      <c r="BU42" s="30">
        <f t="shared" si="4"/>
        <v>-0.62807105530108498</v>
      </c>
      <c r="BV42" s="30">
        <f t="shared" si="5"/>
        <v>-0.61628098081399407</v>
      </c>
    </row>
    <row r="43" spans="1:74" x14ac:dyDescent="0.25">
      <c r="A43" s="27" t="s">
        <v>114</v>
      </c>
      <c r="B43" s="33">
        <v>5134.0141999999996</v>
      </c>
      <c r="C43" s="33">
        <v>0</v>
      </c>
      <c r="D43" s="33">
        <v>13831.575000000001</v>
      </c>
      <c r="E43" s="33">
        <v>50375.087999999996</v>
      </c>
      <c r="F43" s="33">
        <v>17106.498</v>
      </c>
      <c r="G43" s="33">
        <v>99610.906000000003</v>
      </c>
      <c r="H43" s="33">
        <v>2569.3818000000001</v>
      </c>
      <c r="I43" s="33"/>
      <c r="J43" s="33"/>
      <c r="K43" s="33"/>
      <c r="L43" s="33"/>
      <c r="M43" s="33" t="s">
        <v>269</v>
      </c>
      <c r="N43" s="33">
        <v>51.674105984999997</v>
      </c>
      <c r="O43" s="33">
        <v>0</v>
      </c>
      <c r="P43" s="33">
        <v>34.975122818800003</v>
      </c>
      <c r="Q43" s="33">
        <v>56.778930346000003</v>
      </c>
      <c r="R43" s="33">
        <v>121.17623052099999</v>
      </c>
      <c r="S43" s="33">
        <v>5133.98989334</v>
      </c>
      <c r="T43" s="33">
        <v>61.169910450000003</v>
      </c>
      <c r="U43" s="33">
        <v>31.695782619900001</v>
      </c>
      <c r="V43" s="33">
        <v>22.909390977699999</v>
      </c>
      <c r="W43" s="33">
        <v>35.054159592300003</v>
      </c>
      <c r="X43" s="33">
        <v>0</v>
      </c>
      <c r="Y43" s="33">
        <v>0</v>
      </c>
      <c r="Z43" s="33">
        <v>68.767287856500005</v>
      </c>
      <c r="AA43" s="33">
        <v>6.8809900516700004</v>
      </c>
      <c r="AB43" s="33">
        <v>23.095477065400001</v>
      </c>
      <c r="AC43" s="33">
        <v>0</v>
      </c>
      <c r="AD43" s="33">
        <v>0</v>
      </c>
      <c r="AE43" s="33">
        <v>12448.276147799999</v>
      </c>
      <c r="AF43" s="33">
        <v>1383.14078473</v>
      </c>
      <c r="AG43" s="33">
        <v>13831.4169325</v>
      </c>
      <c r="AH43" s="33">
        <v>6.4316637619800003</v>
      </c>
      <c r="AI43" s="33">
        <v>103.036962227</v>
      </c>
      <c r="AJ43" s="33">
        <v>1118.8533474200001</v>
      </c>
      <c r="AK43" s="33">
        <v>1754.8008689000001</v>
      </c>
      <c r="AL43" s="33">
        <v>466.92795291800002</v>
      </c>
      <c r="AM43" s="33">
        <v>67.576162200699997</v>
      </c>
      <c r="AN43" s="33">
        <v>134.35661510700001</v>
      </c>
      <c r="AO43" s="33">
        <v>431.01483079000002</v>
      </c>
      <c r="AP43" s="33">
        <v>63.108587436400001</v>
      </c>
      <c r="AQ43" s="33">
        <v>259.24467993299999</v>
      </c>
      <c r="AR43" s="33">
        <v>50375.094605699996</v>
      </c>
      <c r="AS43" s="33">
        <v>17106.523331799999</v>
      </c>
      <c r="AT43" s="33">
        <v>33268.5712738</v>
      </c>
      <c r="AU43" s="33">
        <v>16211.177812100001</v>
      </c>
      <c r="AV43" s="33">
        <v>51.7445079851</v>
      </c>
      <c r="AW43" s="33">
        <v>17.659620066900001</v>
      </c>
      <c r="AX43" s="33">
        <v>10911.9740492</v>
      </c>
      <c r="AY43" s="33">
        <v>85.534138717000005</v>
      </c>
      <c r="AZ43" s="33">
        <v>91.161698397199999</v>
      </c>
      <c r="BA43" s="33">
        <v>30.166001752700002</v>
      </c>
      <c r="BB43" s="33">
        <v>55.879580404400002</v>
      </c>
      <c r="BC43" s="33">
        <v>227.69153440599999</v>
      </c>
      <c r="BD43" s="33">
        <v>2574.7866031200001</v>
      </c>
      <c r="BE43" s="33">
        <v>477.417789798</v>
      </c>
      <c r="BF43" s="33">
        <v>41.429086252499999</v>
      </c>
      <c r="BG43" s="33">
        <v>99608.499868600004</v>
      </c>
      <c r="BH43" s="33">
        <v>715.97211902799995</v>
      </c>
      <c r="BI43" s="33">
        <v>11.974325330399999</v>
      </c>
      <c r="BJ43" s="33">
        <v>196.01363879100001</v>
      </c>
      <c r="BK43" s="33">
        <v>0</v>
      </c>
      <c r="BL43" s="33">
        <v>357.11485226000002</v>
      </c>
      <c r="BM43" s="33">
        <v>2569.37561534</v>
      </c>
      <c r="BN43" s="33">
        <v>119.64863529900001</v>
      </c>
      <c r="BP43" s="30">
        <f t="shared" si="0"/>
        <v>-4.7344356779609636E-6</v>
      </c>
      <c r="BQ43" s="30" t="str">
        <f t="shared" si="1"/>
        <v/>
      </c>
      <c r="BR43" s="30">
        <f t="shared" si="2"/>
        <v>-1.1428018862672568E-5</v>
      </c>
      <c r="BS43" s="30">
        <f t="shared" si="3"/>
        <v>1.3113029202775524E-7</v>
      </c>
      <c r="BT43" s="30">
        <f t="shared" si="3"/>
        <v>1.4808290977819553E-6</v>
      </c>
      <c r="BU43" s="30">
        <f t="shared" si="4"/>
        <v>-2.4155300826188045E-5</v>
      </c>
      <c r="BV43" s="30">
        <f t="shared" si="5"/>
        <v>-2.407061496327445E-6</v>
      </c>
    </row>
    <row r="44" spans="1:74" x14ac:dyDescent="0.25">
      <c r="A44" s="27" t="s">
        <v>115</v>
      </c>
      <c r="B44" s="33">
        <v>32718.243999999999</v>
      </c>
      <c r="C44" s="33">
        <v>0</v>
      </c>
      <c r="D44" s="33">
        <v>13023.486999999999</v>
      </c>
      <c r="E44" s="33">
        <v>26930.107</v>
      </c>
      <c r="F44" s="33">
        <v>14464.271000000001</v>
      </c>
      <c r="G44" s="33">
        <v>203931.83</v>
      </c>
      <c r="H44" s="33">
        <v>30892.901999999998</v>
      </c>
      <c r="I44" s="33"/>
      <c r="J44" s="33"/>
      <c r="K44" s="33"/>
      <c r="L44" s="33"/>
      <c r="M44" s="33" t="s">
        <v>270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3">
        <v>0</v>
      </c>
      <c r="AF44" s="33">
        <v>0</v>
      </c>
      <c r="AG44" s="33">
        <v>0</v>
      </c>
      <c r="AH44" s="33">
        <v>0</v>
      </c>
      <c r="AI44" s="33">
        <v>0</v>
      </c>
      <c r="AJ44" s="33">
        <v>0</v>
      </c>
      <c r="AK44" s="33">
        <v>0</v>
      </c>
      <c r="AL44" s="33">
        <v>0</v>
      </c>
      <c r="AM44" s="33">
        <v>0</v>
      </c>
      <c r="AN44" s="33">
        <v>0</v>
      </c>
      <c r="AO44" s="33">
        <v>0</v>
      </c>
      <c r="AP44" s="33">
        <v>0</v>
      </c>
      <c r="AQ44" s="33">
        <v>0</v>
      </c>
      <c r="AR44" s="33">
        <v>0</v>
      </c>
      <c r="AS44" s="33">
        <v>0</v>
      </c>
      <c r="AT44" s="33">
        <v>0</v>
      </c>
      <c r="AU44" s="33">
        <v>0</v>
      </c>
      <c r="AV44" s="33">
        <v>0</v>
      </c>
      <c r="AW44" s="33">
        <v>0</v>
      </c>
      <c r="AX44" s="33">
        <v>0</v>
      </c>
      <c r="AY44" s="33">
        <v>0</v>
      </c>
      <c r="AZ44" s="33">
        <v>0</v>
      </c>
      <c r="BA44" s="33">
        <v>0</v>
      </c>
      <c r="BB44" s="33">
        <v>0</v>
      </c>
      <c r="BC44" s="33">
        <v>0</v>
      </c>
      <c r="BD44" s="33">
        <v>0</v>
      </c>
      <c r="BE44" s="33">
        <v>0</v>
      </c>
      <c r="BF44" s="33">
        <v>0</v>
      </c>
      <c r="BG44" s="33">
        <v>0</v>
      </c>
      <c r="BH44" s="33">
        <v>0</v>
      </c>
      <c r="BI44" s="33">
        <v>0</v>
      </c>
      <c r="BJ44" s="33">
        <v>0</v>
      </c>
      <c r="BK44" s="33">
        <v>0</v>
      </c>
      <c r="BL44" s="33">
        <v>0</v>
      </c>
      <c r="BM44" s="33">
        <v>0</v>
      </c>
      <c r="BN44" s="33">
        <v>0</v>
      </c>
      <c r="BP44" s="30">
        <f t="shared" si="0"/>
        <v>-1</v>
      </c>
      <c r="BQ44" s="30" t="str">
        <f t="shared" si="1"/>
        <v/>
      </c>
      <c r="BR44" s="30">
        <f t="shared" si="2"/>
        <v>-1</v>
      </c>
      <c r="BS44" s="30">
        <f t="shared" si="3"/>
        <v>-1</v>
      </c>
      <c r="BT44" s="30">
        <f t="shared" si="3"/>
        <v>-1</v>
      </c>
      <c r="BU44" s="30">
        <f t="shared" si="4"/>
        <v>-1</v>
      </c>
      <c r="BV44" s="30">
        <f t="shared" si="5"/>
        <v>-1</v>
      </c>
    </row>
    <row r="45" spans="1:74" x14ac:dyDescent="0.25">
      <c r="A45" s="27" t="s">
        <v>116</v>
      </c>
      <c r="B45" s="33">
        <v>17393.368999999999</v>
      </c>
      <c r="C45" s="33">
        <v>0</v>
      </c>
      <c r="D45" s="33">
        <v>17721.27</v>
      </c>
      <c r="E45" s="33">
        <v>9623.6321000000007</v>
      </c>
      <c r="F45" s="33">
        <v>5946.5181000000002</v>
      </c>
      <c r="G45" s="33">
        <v>101567</v>
      </c>
      <c r="H45" s="33">
        <v>37932.152000000002</v>
      </c>
      <c r="I45" s="33"/>
      <c r="J45" s="33"/>
      <c r="K45" s="33"/>
      <c r="L45" s="33"/>
      <c r="M45" s="33" t="s">
        <v>271</v>
      </c>
      <c r="N45" s="33">
        <v>24.842632305399999</v>
      </c>
      <c r="O45" s="33">
        <v>0</v>
      </c>
      <c r="P45" s="33">
        <v>25.107511656900002</v>
      </c>
      <c r="Q45" s="33">
        <v>40.391818557500002</v>
      </c>
      <c r="R45" s="33">
        <v>87.750205455300005</v>
      </c>
      <c r="S45" s="33">
        <v>2446.4683644500001</v>
      </c>
      <c r="T45" s="33">
        <v>44.990096468399997</v>
      </c>
      <c r="U45" s="33">
        <v>39.818083276000003</v>
      </c>
      <c r="V45" s="33">
        <v>16.589287816300001</v>
      </c>
      <c r="W45" s="33">
        <v>20.21257409</v>
      </c>
      <c r="X45" s="33">
        <v>0</v>
      </c>
      <c r="Y45" s="33">
        <v>0</v>
      </c>
      <c r="Z45" s="33">
        <v>17.182397350999999</v>
      </c>
      <c r="AA45" s="33">
        <v>4.8241458265299997</v>
      </c>
      <c r="AB45" s="33">
        <v>16.724657643099999</v>
      </c>
      <c r="AC45" s="33">
        <v>0</v>
      </c>
      <c r="AD45" s="33">
        <v>0</v>
      </c>
      <c r="AE45" s="33">
        <v>7139.3113992199997</v>
      </c>
      <c r="AF45" s="33">
        <v>793.25710665400004</v>
      </c>
      <c r="AG45" s="33">
        <v>7932.5685058700001</v>
      </c>
      <c r="AH45" s="33">
        <v>4.65751088748</v>
      </c>
      <c r="AI45" s="33">
        <v>73.526226242700005</v>
      </c>
      <c r="AJ45" s="33">
        <v>18.983852902100001</v>
      </c>
      <c r="AK45" s="33">
        <v>734.78710947599996</v>
      </c>
      <c r="AL45" s="33">
        <v>14.0600024251</v>
      </c>
      <c r="AM45" s="33">
        <v>0.31763234070200003</v>
      </c>
      <c r="AN45" s="33">
        <v>27.884783820300001</v>
      </c>
      <c r="AO45" s="33">
        <v>11.947023484700001</v>
      </c>
      <c r="AP45" s="33">
        <v>29.8646757486</v>
      </c>
      <c r="AQ45" s="33">
        <v>2.5853289736899998</v>
      </c>
      <c r="AR45" s="33">
        <v>2374.9732374800001</v>
      </c>
      <c r="AS45" s="33">
        <v>1843.1531074</v>
      </c>
      <c r="AT45" s="33">
        <v>531.82013007299997</v>
      </c>
      <c r="AU45" s="33">
        <v>1509.0917831500001</v>
      </c>
      <c r="AV45" s="33">
        <v>0.33588151479599998</v>
      </c>
      <c r="AW45" s="33">
        <v>0.275962048535</v>
      </c>
      <c r="AX45" s="33">
        <v>1335.3872448300001</v>
      </c>
      <c r="AY45" s="33">
        <v>8.0327480061999999E-3</v>
      </c>
      <c r="AZ45" s="33">
        <v>53.596988320999998</v>
      </c>
      <c r="BA45" s="33">
        <v>1.0187937300600001</v>
      </c>
      <c r="BB45" s="33">
        <v>4.8471330324000004</v>
      </c>
      <c r="BC45" s="33">
        <v>134.055553608</v>
      </c>
      <c r="BD45" s="33">
        <v>28.758808842699999</v>
      </c>
      <c r="BE45" s="33">
        <v>167.27385378899999</v>
      </c>
      <c r="BF45" s="33">
        <v>11.9513723937</v>
      </c>
      <c r="BG45" s="33">
        <v>6761.0362128999996</v>
      </c>
      <c r="BH45" s="33">
        <v>103.453630296</v>
      </c>
      <c r="BI45" s="33">
        <v>8.30042704251</v>
      </c>
      <c r="BJ45" s="33">
        <v>107.590882325</v>
      </c>
      <c r="BK45" s="33">
        <v>0</v>
      </c>
      <c r="BL45" s="33">
        <v>263.53270199000002</v>
      </c>
      <c r="BM45" s="33">
        <v>1360.96972985</v>
      </c>
      <c r="BN45" s="33">
        <v>118.573717927</v>
      </c>
      <c r="BP45" s="30">
        <f t="shared" si="0"/>
        <v>-0.85934476728171527</v>
      </c>
      <c r="BQ45" s="30" t="str">
        <f t="shared" si="1"/>
        <v/>
      </c>
      <c r="BR45" s="30">
        <f t="shared" si="2"/>
        <v>-0.55237020225582023</v>
      </c>
      <c r="BS45" s="30">
        <f t="shared" si="3"/>
        <v>-0.75321446073567166</v>
      </c>
      <c r="BT45" s="30">
        <f t="shared" si="3"/>
        <v>-0.69004498491310395</v>
      </c>
      <c r="BU45" s="30">
        <f t="shared" si="4"/>
        <v>-0.93343274672974486</v>
      </c>
      <c r="BV45" s="30">
        <f t="shared" si="5"/>
        <v>-0.96412094600248355</v>
      </c>
    </row>
    <row r="46" spans="1:74" x14ac:dyDescent="0.25">
      <c r="A46" s="27" t="s">
        <v>117</v>
      </c>
      <c r="B46" s="33">
        <v>228.46043</v>
      </c>
      <c r="C46" s="33">
        <v>0</v>
      </c>
      <c r="D46" s="33">
        <v>1053.6459</v>
      </c>
      <c r="E46" s="33">
        <v>560.89707999999996</v>
      </c>
      <c r="F46" s="33">
        <v>324.62024000000002</v>
      </c>
      <c r="G46" s="33">
        <v>6148.1566999999995</v>
      </c>
      <c r="H46" s="33">
        <v>1129.2228</v>
      </c>
      <c r="I46" s="33"/>
      <c r="J46" s="33"/>
      <c r="K46" s="33"/>
      <c r="L46" s="33"/>
      <c r="M46" s="33" t="s">
        <v>272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33"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33">
        <v>0</v>
      </c>
      <c r="AH46" s="33">
        <v>0</v>
      </c>
      <c r="AI46" s="33">
        <v>0</v>
      </c>
      <c r="AJ46" s="33">
        <v>0</v>
      </c>
      <c r="AK46" s="33">
        <v>0</v>
      </c>
      <c r="AL46" s="33">
        <v>0</v>
      </c>
      <c r="AM46" s="33">
        <v>0</v>
      </c>
      <c r="AN46" s="33">
        <v>0</v>
      </c>
      <c r="AO46" s="33">
        <v>0</v>
      </c>
      <c r="AP46" s="33">
        <v>0</v>
      </c>
      <c r="AQ46" s="33">
        <v>0</v>
      </c>
      <c r="AR46" s="33">
        <v>0</v>
      </c>
      <c r="AS46" s="33">
        <v>0</v>
      </c>
      <c r="AT46" s="33">
        <v>0</v>
      </c>
      <c r="AU46" s="33">
        <v>0</v>
      </c>
      <c r="AV46" s="33">
        <v>0</v>
      </c>
      <c r="AW46" s="33">
        <v>0</v>
      </c>
      <c r="AX46" s="33">
        <v>0</v>
      </c>
      <c r="AY46" s="33">
        <v>0</v>
      </c>
      <c r="AZ46" s="33">
        <v>0</v>
      </c>
      <c r="BA46" s="33">
        <v>0</v>
      </c>
      <c r="BB46" s="33">
        <v>0</v>
      </c>
      <c r="BC46" s="33">
        <v>0</v>
      </c>
      <c r="BD46" s="33">
        <v>0</v>
      </c>
      <c r="BE46" s="33">
        <v>0</v>
      </c>
      <c r="BF46" s="33">
        <v>0</v>
      </c>
      <c r="BG46" s="33">
        <v>0</v>
      </c>
      <c r="BH46" s="33">
        <v>0</v>
      </c>
      <c r="BI46" s="33">
        <v>0</v>
      </c>
      <c r="BJ46" s="33">
        <v>0</v>
      </c>
      <c r="BK46" s="33">
        <v>0</v>
      </c>
      <c r="BL46" s="33">
        <v>0</v>
      </c>
      <c r="BM46" s="33">
        <v>0</v>
      </c>
      <c r="BN46" s="33">
        <v>0</v>
      </c>
      <c r="BP46" s="30">
        <f t="shared" si="0"/>
        <v>-1</v>
      </c>
      <c r="BQ46" s="30" t="str">
        <f t="shared" si="1"/>
        <v/>
      </c>
      <c r="BR46" s="30">
        <f t="shared" si="2"/>
        <v>-1</v>
      </c>
      <c r="BS46" s="30">
        <f t="shared" si="3"/>
        <v>-1</v>
      </c>
      <c r="BT46" s="30">
        <f t="shared" si="3"/>
        <v>-1</v>
      </c>
      <c r="BU46" s="30">
        <f t="shared" si="4"/>
        <v>-1</v>
      </c>
      <c r="BV46" s="30">
        <f t="shared" si="5"/>
        <v>-1</v>
      </c>
    </row>
    <row r="47" spans="1:74" x14ac:dyDescent="0.25">
      <c r="A47" s="27" t="s">
        <v>118</v>
      </c>
      <c r="B47" s="33">
        <v>45713.508000000002</v>
      </c>
      <c r="C47" s="33">
        <v>0</v>
      </c>
      <c r="D47" s="33">
        <v>71272.491999999998</v>
      </c>
      <c r="E47" s="33">
        <v>137752.79700000002</v>
      </c>
      <c r="F47" s="33">
        <v>86963.945000000007</v>
      </c>
      <c r="G47" s="33">
        <v>232981.8</v>
      </c>
      <c r="H47" s="33">
        <v>73419.891000000003</v>
      </c>
      <c r="I47" s="33"/>
      <c r="J47" s="33"/>
      <c r="K47" s="33"/>
      <c r="L47" s="33"/>
      <c r="M47" s="33" t="s">
        <v>273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0</v>
      </c>
      <c r="W47" s="33">
        <v>0</v>
      </c>
      <c r="X47" s="33">
        <v>0</v>
      </c>
      <c r="Y47" s="33">
        <v>0</v>
      </c>
      <c r="Z47" s="33"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33">
        <v>0</v>
      </c>
      <c r="AH47" s="33">
        <v>0</v>
      </c>
      <c r="AI47" s="33">
        <v>0</v>
      </c>
      <c r="AJ47" s="33">
        <v>0</v>
      </c>
      <c r="AK47" s="33">
        <v>0</v>
      </c>
      <c r="AL47" s="33">
        <v>0</v>
      </c>
      <c r="AM47" s="33">
        <v>0</v>
      </c>
      <c r="AN47" s="33">
        <v>0</v>
      </c>
      <c r="AO47" s="33">
        <v>0</v>
      </c>
      <c r="AP47" s="33">
        <v>0</v>
      </c>
      <c r="AQ47" s="33">
        <v>0</v>
      </c>
      <c r="AR47" s="33">
        <v>0</v>
      </c>
      <c r="AS47" s="33">
        <v>0</v>
      </c>
      <c r="AT47" s="33">
        <v>0</v>
      </c>
      <c r="AU47" s="33">
        <v>0</v>
      </c>
      <c r="AV47" s="33">
        <v>0</v>
      </c>
      <c r="AW47" s="33">
        <v>0</v>
      </c>
      <c r="AX47" s="33">
        <v>0</v>
      </c>
      <c r="AY47" s="33">
        <v>0</v>
      </c>
      <c r="AZ47" s="33">
        <v>0</v>
      </c>
      <c r="BA47" s="33">
        <v>0</v>
      </c>
      <c r="BB47" s="33">
        <v>0</v>
      </c>
      <c r="BC47" s="33">
        <v>0</v>
      </c>
      <c r="BD47" s="33">
        <v>0</v>
      </c>
      <c r="BE47" s="33">
        <v>0</v>
      </c>
      <c r="BF47" s="33">
        <v>0</v>
      </c>
      <c r="BG47" s="33">
        <v>0</v>
      </c>
      <c r="BH47" s="33">
        <v>0</v>
      </c>
      <c r="BI47" s="33">
        <v>0</v>
      </c>
      <c r="BJ47" s="33">
        <v>0</v>
      </c>
      <c r="BK47" s="33">
        <v>0</v>
      </c>
      <c r="BL47" s="33">
        <v>0</v>
      </c>
      <c r="BM47" s="33">
        <v>0</v>
      </c>
      <c r="BN47" s="33">
        <v>0</v>
      </c>
      <c r="BP47" s="30">
        <f t="shared" si="0"/>
        <v>-1</v>
      </c>
      <c r="BQ47" s="30" t="str">
        <f t="shared" si="1"/>
        <v/>
      </c>
      <c r="BR47" s="30">
        <f t="shared" si="2"/>
        <v>-1</v>
      </c>
      <c r="BS47" s="30">
        <f t="shared" si="3"/>
        <v>-1</v>
      </c>
      <c r="BT47" s="30">
        <f t="shared" si="3"/>
        <v>-1</v>
      </c>
      <c r="BU47" s="30">
        <f t="shared" si="4"/>
        <v>-1</v>
      </c>
      <c r="BV47" s="30">
        <f t="shared" si="5"/>
        <v>-1</v>
      </c>
    </row>
    <row r="48" spans="1:74" x14ac:dyDescent="0.25">
      <c r="A48" s="27" t="s">
        <v>119</v>
      </c>
      <c r="B48" s="33">
        <v>223.05477999999999</v>
      </c>
      <c r="C48" s="33">
        <v>0</v>
      </c>
      <c r="D48" s="33">
        <v>2270.4328999999998</v>
      </c>
      <c r="E48" s="33">
        <v>1870.2427</v>
      </c>
      <c r="F48" s="33">
        <v>1598.2112999999999</v>
      </c>
      <c r="G48" s="33">
        <v>10919.165999999999</v>
      </c>
      <c r="H48" s="33">
        <v>2304.5706</v>
      </c>
      <c r="I48" s="33"/>
      <c r="J48" s="33"/>
      <c r="K48" s="33"/>
      <c r="L48" s="33"/>
      <c r="M48" s="33" t="s">
        <v>274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33">
        <v>0</v>
      </c>
      <c r="X48" s="33">
        <v>0</v>
      </c>
      <c r="Y48" s="33">
        <v>0</v>
      </c>
      <c r="Z48" s="33"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33">
        <v>0</v>
      </c>
      <c r="AH48" s="33">
        <v>0</v>
      </c>
      <c r="AI48" s="33">
        <v>0</v>
      </c>
      <c r="AJ48" s="33">
        <v>0</v>
      </c>
      <c r="AK48" s="33">
        <v>0</v>
      </c>
      <c r="AL48" s="33">
        <v>0</v>
      </c>
      <c r="AM48" s="33">
        <v>0</v>
      </c>
      <c r="AN48" s="33">
        <v>0</v>
      </c>
      <c r="AO48" s="33">
        <v>0</v>
      </c>
      <c r="AP48" s="33">
        <v>0</v>
      </c>
      <c r="AQ48" s="33">
        <v>0</v>
      </c>
      <c r="AR48" s="33">
        <v>0</v>
      </c>
      <c r="AS48" s="33">
        <v>0</v>
      </c>
      <c r="AT48" s="33">
        <v>0</v>
      </c>
      <c r="AU48" s="33">
        <v>0</v>
      </c>
      <c r="AV48" s="33">
        <v>0</v>
      </c>
      <c r="AW48" s="33">
        <v>0</v>
      </c>
      <c r="AX48" s="33">
        <v>0</v>
      </c>
      <c r="AY48" s="33">
        <v>0</v>
      </c>
      <c r="AZ48" s="33">
        <v>0</v>
      </c>
      <c r="BA48" s="33">
        <v>0</v>
      </c>
      <c r="BB48" s="33">
        <v>0</v>
      </c>
      <c r="BC48" s="33">
        <v>0</v>
      </c>
      <c r="BD48" s="33">
        <v>0</v>
      </c>
      <c r="BE48" s="33">
        <v>0</v>
      </c>
      <c r="BF48" s="33">
        <v>0</v>
      </c>
      <c r="BG48" s="33">
        <v>0</v>
      </c>
      <c r="BH48" s="33">
        <v>0</v>
      </c>
      <c r="BI48" s="33">
        <v>0</v>
      </c>
      <c r="BJ48" s="33">
        <v>0</v>
      </c>
      <c r="BK48" s="33">
        <v>0</v>
      </c>
      <c r="BL48" s="33">
        <v>0</v>
      </c>
      <c r="BM48" s="33">
        <v>0</v>
      </c>
      <c r="BN48" s="33">
        <v>0</v>
      </c>
      <c r="BP48" s="30">
        <f t="shared" si="0"/>
        <v>-1</v>
      </c>
      <c r="BQ48" s="30" t="str">
        <f t="shared" si="1"/>
        <v/>
      </c>
      <c r="BR48" s="30">
        <f t="shared" si="2"/>
        <v>-1</v>
      </c>
      <c r="BS48" s="30">
        <f t="shared" si="3"/>
        <v>-1</v>
      </c>
      <c r="BT48" s="30">
        <f t="shared" si="3"/>
        <v>-1</v>
      </c>
      <c r="BU48" s="30">
        <f t="shared" si="4"/>
        <v>-1</v>
      </c>
      <c r="BV48" s="30">
        <f t="shared" si="5"/>
        <v>-1</v>
      </c>
    </row>
    <row r="49" spans="1:74" x14ac:dyDescent="0.25">
      <c r="A49" s="27" t="s">
        <v>120</v>
      </c>
      <c r="B49" s="33">
        <v>139.02950999999999</v>
      </c>
      <c r="C49" s="33">
        <v>0</v>
      </c>
      <c r="D49" s="33">
        <v>1120.2304999999999</v>
      </c>
      <c r="E49" s="33">
        <v>879.51337000000001</v>
      </c>
      <c r="F49" s="33">
        <v>494.14209</v>
      </c>
      <c r="G49" s="33">
        <v>33.926174000000003</v>
      </c>
      <c r="H49" s="33">
        <v>64.847808999999998</v>
      </c>
      <c r="I49" s="33"/>
      <c r="J49" s="33"/>
      <c r="K49" s="33"/>
      <c r="L49" s="33"/>
      <c r="M49" s="33" t="s">
        <v>275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33">
        <v>0</v>
      </c>
      <c r="AA49" s="33">
        <v>0</v>
      </c>
      <c r="AB49" s="33">
        <v>0</v>
      </c>
      <c r="AC49" s="33">
        <v>0</v>
      </c>
      <c r="AD49" s="33">
        <v>0</v>
      </c>
      <c r="AE49" s="33">
        <v>0</v>
      </c>
      <c r="AF49" s="33">
        <v>0</v>
      </c>
      <c r="AG49" s="33">
        <v>0</v>
      </c>
      <c r="AH49" s="33">
        <v>0</v>
      </c>
      <c r="AI49" s="33">
        <v>0</v>
      </c>
      <c r="AJ49" s="33">
        <v>0</v>
      </c>
      <c r="AK49" s="33">
        <v>0</v>
      </c>
      <c r="AL49" s="33">
        <v>0</v>
      </c>
      <c r="AM49" s="33">
        <v>0</v>
      </c>
      <c r="AN49" s="33">
        <v>0</v>
      </c>
      <c r="AO49" s="33">
        <v>0</v>
      </c>
      <c r="AP49" s="33">
        <v>0</v>
      </c>
      <c r="AQ49" s="33">
        <v>0</v>
      </c>
      <c r="AR49" s="33">
        <v>0</v>
      </c>
      <c r="AS49" s="33">
        <v>0</v>
      </c>
      <c r="AT49" s="33">
        <v>0</v>
      </c>
      <c r="AU49" s="33">
        <v>0</v>
      </c>
      <c r="AV49" s="33">
        <v>0</v>
      </c>
      <c r="AW49" s="33">
        <v>0</v>
      </c>
      <c r="AX49" s="33">
        <v>0</v>
      </c>
      <c r="AY49" s="33">
        <v>0</v>
      </c>
      <c r="AZ49" s="33">
        <v>0</v>
      </c>
      <c r="BA49" s="33">
        <v>0</v>
      </c>
      <c r="BB49" s="33">
        <v>0</v>
      </c>
      <c r="BC49" s="33">
        <v>0</v>
      </c>
      <c r="BD49" s="33">
        <v>0</v>
      </c>
      <c r="BE49" s="33">
        <v>0</v>
      </c>
      <c r="BF49" s="33">
        <v>0</v>
      </c>
      <c r="BG49" s="33">
        <v>0</v>
      </c>
      <c r="BH49" s="33">
        <v>0</v>
      </c>
      <c r="BI49" s="33">
        <v>0</v>
      </c>
      <c r="BJ49" s="33">
        <v>0</v>
      </c>
      <c r="BK49" s="33">
        <v>0</v>
      </c>
      <c r="BL49" s="33">
        <v>0</v>
      </c>
      <c r="BM49" s="33">
        <v>0</v>
      </c>
      <c r="BN49" s="33">
        <v>0</v>
      </c>
      <c r="BP49" s="30">
        <f t="shared" si="0"/>
        <v>-1</v>
      </c>
      <c r="BQ49" s="30" t="str">
        <f t="shared" si="1"/>
        <v/>
      </c>
      <c r="BR49" s="30">
        <f t="shared" si="2"/>
        <v>-1</v>
      </c>
      <c r="BS49" s="30">
        <f t="shared" si="3"/>
        <v>-1</v>
      </c>
      <c r="BT49" s="30">
        <f t="shared" si="3"/>
        <v>-1</v>
      </c>
      <c r="BU49" s="30">
        <f t="shared" si="4"/>
        <v>-1</v>
      </c>
      <c r="BV49" s="30">
        <f t="shared" si="5"/>
        <v>-1</v>
      </c>
    </row>
    <row r="50" spans="1:74" x14ac:dyDescent="0.25">
      <c r="BP50" s="30" t="str">
        <f t="shared" si="0"/>
        <v/>
      </c>
      <c r="BQ50" s="30" t="str">
        <f t="shared" si="1"/>
        <v/>
      </c>
      <c r="BR50" s="30" t="str">
        <f t="shared" si="2"/>
        <v/>
      </c>
      <c r="BS50" s="30" t="str">
        <f t="shared" si="3"/>
        <v/>
      </c>
      <c r="BT50" s="30" t="str">
        <f t="shared" si="3"/>
        <v/>
      </c>
      <c r="BU50" s="30" t="str">
        <f t="shared" si="4"/>
        <v/>
      </c>
      <c r="BV50" s="30" t="str">
        <f t="shared" si="5"/>
        <v/>
      </c>
    </row>
    <row r="51" spans="1:74" x14ac:dyDescent="0.25">
      <c r="A51" s="28" t="s">
        <v>55</v>
      </c>
      <c r="B51" s="1">
        <f t="shared" ref="B51:H51" si="6">SUM(B3:B49)</f>
        <v>2256444.600937</v>
      </c>
      <c r="C51" s="1">
        <f t="shared" si="6"/>
        <v>23825.066245399998</v>
      </c>
      <c r="D51" s="1">
        <f t="shared" si="6"/>
        <v>5759823.2957199998</v>
      </c>
      <c r="E51" s="1">
        <f t="shared" si="6"/>
        <v>925699.47191123001</v>
      </c>
      <c r="F51" s="1">
        <f t="shared" si="6"/>
        <v>678238.1941769995</v>
      </c>
      <c r="G51" s="1">
        <f t="shared" si="6"/>
        <v>6930627.3421739992</v>
      </c>
      <c r="H51" s="1">
        <f t="shared" si="6"/>
        <v>1005808.8356988999</v>
      </c>
      <c r="I51" s="1"/>
      <c r="J51" s="1"/>
      <c r="K51" s="1"/>
      <c r="N51" s="1">
        <f t="shared" ref="N51:BN51" si="7">SUM(N3:N49)</f>
        <v>1027.3360610788632</v>
      </c>
      <c r="O51" s="1">
        <f t="shared" si="7"/>
        <v>23.960324731465402</v>
      </c>
      <c r="P51" s="1">
        <f t="shared" si="7"/>
        <v>1723.3644114436643</v>
      </c>
      <c r="Q51" s="1">
        <f t="shared" si="7"/>
        <v>18685.659146813941</v>
      </c>
      <c r="R51" s="1">
        <f t="shared" si="7"/>
        <v>180362.29386417483</v>
      </c>
      <c r="S51" s="1">
        <f t="shared" si="7"/>
        <v>879837.41690767289</v>
      </c>
      <c r="T51" s="1">
        <f t="shared" si="7"/>
        <v>3825.2527932179501</v>
      </c>
      <c r="U51" s="1">
        <f t="shared" si="7"/>
        <v>27162.443256778995</v>
      </c>
      <c r="V51" s="1">
        <f t="shared" si="7"/>
        <v>1303.6218513876984</v>
      </c>
      <c r="W51" s="1">
        <f t="shared" si="7"/>
        <v>19798.792264955624</v>
      </c>
      <c r="X51" s="1">
        <f t="shared" si="7"/>
        <v>215.98675258234601</v>
      </c>
      <c r="Y51" s="1">
        <f t="shared" si="7"/>
        <v>6739.3231310094006</v>
      </c>
      <c r="Z51" s="1">
        <f t="shared" si="7"/>
        <v>1259.6721138832465</v>
      </c>
      <c r="AA51" s="1">
        <f t="shared" si="7"/>
        <v>572.84230702540731</v>
      </c>
      <c r="AB51" s="1">
        <f t="shared" si="7"/>
        <v>710.01735069427627</v>
      </c>
      <c r="AC51" s="1">
        <f t="shared" si="7"/>
        <v>15543.478794065</v>
      </c>
      <c r="AD51" s="1">
        <f t="shared" si="7"/>
        <v>0</v>
      </c>
      <c r="AE51" s="1">
        <f t="shared" si="7"/>
        <v>1617981.1115813802</v>
      </c>
      <c r="AF51" s="1">
        <f t="shared" si="7"/>
        <v>173062.16459243099</v>
      </c>
      <c r="AG51" s="1">
        <f t="shared" si="7"/>
        <v>1797782.5993050898</v>
      </c>
      <c r="AH51" s="1">
        <f t="shared" si="7"/>
        <v>324.96258244184753</v>
      </c>
      <c r="AI51" s="1">
        <f t="shared" si="7"/>
        <v>12600.2730894631</v>
      </c>
      <c r="AJ51" s="1">
        <f t="shared" si="7"/>
        <v>3903.9721207340881</v>
      </c>
      <c r="AK51" s="1">
        <f t="shared" si="7"/>
        <v>274495.17501850845</v>
      </c>
      <c r="AL51" s="1">
        <f t="shared" si="7"/>
        <v>2353.3989509096264</v>
      </c>
      <c r="AM51" s="1">
        <f t="shared" si="7"/>
        <v>1607.661249376969</v>
      </c>
      <c r="AN51" s="1">
        <f t="shared" si="7"/>
        <v>9302.3763565758491</v>
      </c>
      <c r="AO51" s="1">
        <f t="shared" si="7"/>
        <v>4684.6190310955344</v>
      </c>
      <c r="AP51" s="1">
        <f t="shared" si="7"/>
        <v>12331.396162238387</v>
      </c>
      <c r="AQ51" s="1">
        <f t="shared" si="7"/>
        <v>3050.1477127112948</v>
      </c>
      <c r="AR51" s="1">
        <f t="shared" si="7"/>
        <v>269142.76885070006</v>
      </c>
      <c r="AS51" s="1">
        <f t="shared" si="7"/>
        <v>197405.990837561</v>
      </c>
      <c r="AT51" s="1">
        <f t="shared" si="7"/>
        <v>71736.778013121395</v>
      </c>
      <c r="AU51" s="1">
        <f t="shared" si="7"/>
        <v>133749.70153595941</v>
      </c>
      <c r="AV51" s="1">
        <f t="shared" si="7"/>
        <v>172.00038296472187</v>
      </c>
      <c r="AW51" s="1">
        <f t="shared" si="7"/>
        <v>184.30472225052119</v>
      </c>
      <c r="AX51" s="1">
        <f t="shared" si="7"/>
        <v>88119.04531913028</v>
      </c>
      <c r="AY51" s="1">
        <f t="shared" si="7"/>
        <v>1503.7635923002124</v>
      </c>
      <c r="AZ51" s="1">
        <f t="shared" si="7"/>
        <v>7743.6552644506701</v>
      </c>
      <c r="BA51" s="1">
        <f t="shared" si="7"/>
        <v>176.68059412357221</v>
      </c>
      <c r="BB51" s="1">
        <f t="shared" si="7"/>
        <v>699.84973880860116</v>
      </c>
      <c r="BC51" s="1">
        <f t="shared" si="7"/>
        <v>19473.451691486895</v>
      </c>
      <c r="BD51" s="1">
        <f t="shared" si="7"/>
        <v>6675.5569912787205</v>
      </c>
      <c r="BE51" s="1">
        <f t="shared" si="7"/>
        <v>34180.6115146753</v>
      </c>
      <c r="BF51" s="1">
        <f t="shared" si="7"/>
        <v>1232.8777462000076</v>
      </c>
      <c r="BG51" s="1">
        <f t="shared" si="7"/>
        <v>2076725.7559413866</v>
      </c>
      <c r="BH51" s="1">
        <f t="shared" si="7"/>
        <v>15296.947451691152</v>
      </c>
      <c r="BI51" s="1">
        <f t="shared" si="7"/>
        <v>1609.8313507603364</v>
      </c>
      <c r="BJ51" s="1">
        <f t="shared" si="7"/>
        <v>18045.968345488407</v>
      </c>
      <c r="BK51" s="1">
        <f t="shared" si="7"/>
        <v>0</v>
      </c>
      <c r="BL51" s="1">
        <f t="shared" si="7"/>
        <v>82085.886766534706</v>
      </c>
      <c r="BM51" s="1">
        <f t="shared" si="7"/>
        <v>349792.22058000806</v>
      </c>
      <c r="BN51" s="1">
        <f t="shared" si="7"/>
        <v>15009.505214945408</v>
      </c>
      <c r="BP51" s="30">
        <f t="shared" si="0"/>
        <v>-0.6100779888226302</v>
      </c>
      <c r="BQ51" s="30">
        <f t="shared" si="1"/>
        <v>-0.347599765978991</v>
      </c>
      <c r="BR51" s="30">
        <f t="shared" si="2"/>
        <v>-0.68787539009382759</v>
      </c>
      <c r="BS51" s="30">
        <f t="shared" si="3"/>
        <v>-0.70925470196605067</v>
      </c>
      <c r="BT51" s="30">
        <f t="shared" si="3"/>
        <v>-0.70894297529631012</v>
      </c>
      <c r="BU51" s="30">
        <f t="shared" si="4"/>
        <v>-0.70035529925203577</v>
      </c>
      <c r="BV51" s="30">
        <f t="shared" si="5"/>
        <v>-0.65222793023392944</v>
      </c>
    </row>
    <row r="52" spans="1:74" x14ac:dyDescent="0.25">
      <c r="A52" s="28" t="s">
        <v>74</v>
      </c>
      <c r="B52" s="1">
        <f>SUM(B5:B17)</f>
        <v>1483325.4202630001</v>
      </c>
      <c r="C52" s="1">
        <f t="shared" ref="C52:H52" si="8">SUM(C5:C17)</f>
        <v>23825.066245399998</v>
      </c>
      <c r="D52" s="1">
        <f t="shared" si="8"/>
        <v>1257108.0555</v>
      </c>
      <c r="E52" s="1">
        <f>SUM(E5:E17)</f>
        <v>132427.11583123004</v>
      </c>
      <c r="F52" s="1">
        <f t="shared" si="8"/>
        <v>79763.442226999992</v>
      </c>
      <c r="G52" s="1">
        <f t="shared" si="8"/>
        <v>1744605.1771</v>
      </c>
      <c r="H52" s="1">
        <f t="shared" si="8"/>
        <v>523039.95188989997</v>
      </c>
      <c r="I52" s="1"/>
      <c r="J52" s="1"/>
      <c r="K52" s="1"/>
      <c r="N52" s="1">
        <f t="shared" ref="N52:BN52" si="9">SUM(N5:N17)</f>
        <v>15.498878214961231</v>
      </c>
      <c r="O52" s="1">
        <f t="shared" si="9"/>
        <v>15.460505184205411</v>
      </c>
      <c r="P52" s="1">
        <f t="shared" si="9"/>
        <v>455.39036168434018</v>
      </c>
      <c r="Q52" s="1">
        <f t="shared" si="9"/>
        <v>16499.37999713407</v>
      </c>
      <c r="R52" s="1">
        <f t="shared" si="9"/>
        <v>119088.89777879708</v>
      </c>
      <c r="S52" s="1">
        <f t="shared" si="9"/>
        <v>561438.07418100303</v>
      </c>
      <c r="T52" s="1">
        <f t="shared" si="9"/>
        <v>609.12589312970999</v>
      </c>
      <c r="U52" s="1">
        <f t="shared" si="9"/>
        <v>16727.017193797099</v>
      </c>
      <c r="V52" s="1">
        <f t="shared" si="9"/>
        <v>135.61145821851198</v>
      </c>
      <c r="W52" s="1">
        <f t="shared" si="9"/>
        <v>162.55954259932298</v>
      </c>
      <c r="X52" s="1">
        <f t="shared" si="9"/>
        <v>157.731807019146</v>
      </c>
      <c r="Y52" s="1">
        <f t="shared" si="9"/>
        <v>274.91466701939999</v>
      </c>
      <c r="Z52" s="1">
        <f t="shared" si="9"/>
        <v>52.838197735607388</v>
      </c>
      <c r="AA52" s="1">
        <f t="shared" si="9"/>
        <v>16.224488600553315</v>
      </c>
      <c r="AB52" s="1">
        <f t="shared" si="9"/>
        <v>53.184142711316596</v>
      </c>
      <c r="AC52" s="1">
        <f t="shared" si="9"/>
        <v>15543.478794065</v>
      </c>
      <c r="AD52" s="1">
        <f t="shared" si="9"/>
        <v>0</v>
      </c>
      <c r="AE52" s="1">
        <f t="shared" si="9"/>
        <v>333849.32789477997</v>
      </c>
      <c r="AF52" s="1">
        <f t="shared" si="9"/>
        <v>36819.456351494002</v>
      </c>
      <c r="AG52" s="1">
        <f t="shared" si="9"/>
        <v>370943.69891370006</v>
      </c>
      <c r="AH52" s="1">
        <f t="shared" si="9"/>
        <v>10.32147601315698</v>
      </c>
      <c r="AI52" s="1">
        <f t="shared" si="9"/>
        <v>6570.4847752890992</v>
      </c>
      <c r="AJ52" s="1">
        <f t="shared" si="9"/>
        <v>3.6207513792680004</v>
      </c>
      <c r="AK52" s="1">
        <f t="shared" si="9"/>
        <v>134292.6222592805</v>
      </c>
      <c r="AL52" s="1">
        <f t="shared" si="9"/>
        <v>1.441979723596478</v>
      </c>
      <c r="AM52" s="1">
        <f t="shared" si="9"/>
        <v>7.9516953019475992E-2</v>
      </c>
      <c r="AN52" s="1">
        <f t="shared" si="9"/>
        <v>1327.874918245448</v>
      </c>
      <c r="AO52" s="1">
        <f t="shared" si="9"/>
        <v>2.5725231509325281</v>
      </c>
      <c r="AP52" s="1">
        <f t="shared" si="9"/>
        <v>1043.2473578153599</v>
      </c>
      <c r="AQ52" s="1">
        <f t="shared" si="9"/>
        <v>1.47397715212873E-2</v>
      </c>
      <c r="AR52" s="1">
        <f t="shared" si="9"/>
        <v>65275.936861239992</v>
      </c>
      <c r="AS52" s="1">
        <f t="shared" si="9"/>
        <v>39369.869722711002</v>
      </c>
      <c r="AT52" s="1">
        <f t="shared" si="9"/>
        <v>25906.067138464001</v>
      </c>
      <c r="AU52" s="1">
        <f t="shared" si="9"/>
        <v>30669.646636820406</v>
      </c>
      <c r="AV52" s="1">
        <f t="shared" si="9"/>
        <v>1.49263800658</v>
      </c>
      <c r="AW52" s="1">
        <f t="shared" si="9"/>
        <v>0</v>
      </c>
      <c r="AX52" s="1">
        <f t="shared" si="9"/>
        <v>28320.35803905228</v>
      </c>
      <c r="AY52" s="1">
        <f t="shared" si="9"/>
        <v>0</v>
      </c>
      <c r="AZ52" s="1">
        <f t="shared" si="9"/>
        <v>1296.6187515289698</v>
      </c>
      <c r="BA52" s="1">
        <f t="shared" si="9"/>
        <v>0</v>
      </c>
      <c r="BB52" s="1">
        <f t="shared" si="9"/>
        <v>147.61409275567001</v>
      </c>
      <c r="BC52" s="1">
        <f t="shared" si="9"/>
        <v>3270.7658257138996</v>
      </c>
      <c r="BD52" s="1">
        <f t="shared" si="9"/>
        <v>0</v>
      </c>
      <c r="BE52" s="1">
        <f t="shared" si="9"/>
        <v>3953.9682492246998</v>
      </c>
      <c r="BF52" s="1">
        <f t="shared" si="9"/>
        <v>2.501227439861993E-2</v>
      </c>
      <c r="BG52" s="1">
        <f t="shared" si="9"/>
        <v>818374.22402989701</v>
      </c>
      <c r="BH52" s="1">
        <f t="shared" si="9"/>
        <v>0</v>
      </c>
      <c r="BI52" s="1">
        <f t="shared" si="9"/>
        <v>814.91680667804326</v>
      </c>
      <c r="BJ52" s="1">
        <f t="shared" si="9"/>
        <v>6198.9933350463698</v>
      </c>
      <c r="BK52" s="1">
        <f t="shared" si="9"/>
        <v>0</v>
      </c>
      <c r="BL52" s="1">
        <f t="shared" si="9"/>
        <v>53732.193771859704</v>
      </c>
      <c r="BM52" s="1">
        <f t="shared" si="9"/>
        <v>157500.838106749</v>
      </c>
      <c r="BN52" s="1">
        <f t="shared" si="9"/>
        <v>2887.8064254053288</v>
      </c>
      <c r="BP52" s="30">
        <f t="shared" si="0"/>
        <v>-0.62150040273599738</v>
      </c>
      <c r="BQ52" s="30">
        <f t="shared" si="1"/>
        <v>-0.347599765978991</v>
      </c>
      <c r="BR52" s="30">
        <f t="shared" si="2"/>
        <v>-0.70492297993734399</v>
      </c>
      <c r="BS52" s="30">
        <f t="shared" si="3"/>
        <v>-0.50708027995995908</v>
      </c>
      <c r="BT52" s="30">
        <f t="shared" si="3"/>
        <v>-0.50641711762303721</v>
      </c>
      <c r="BU52" s="30">
        <f t="shared" si="4"/>
        <v>-0.53091150091033568</v>
      </c>
      <c r="BV52" s="30">
        <f t="shared" si="5"/>
        <v>-0.69887417292378662</v>
      </c>
    </row>
    <row r="53" spans="1:74" x14ac:dyDescent="0.25">
      <c r="A53" s="28" t="s">
        <v>127</v>
      </c>
      <c r="B53" s="1">
        <f>SUM(B18:B49)</f>
        <v>352504.860674</v>
      </c>
      <c r="C53" s="1">
        <f t="shared" ref="C53:H53" si="10">SUM(C18:C49)</f>
        <v>0</v>
      </c>
      <c r="D53" s="1">
        <f t="shared" si="10"/>
        <v>963047.93021999986</v>
      </c>
      <c r="E53" s="1">
        <f>SUM(E18:E49)</f>
        <v>514683.40847999998</v>
      </c>
      <c r="F53" s="1">
        <f t="shared" si="10"/>
        <v>342192.75195000001</v>
      </c>
      <c r="G53" s="1">
        <f t="shared" si="10"/>
        <v>3176984.275074</v>
      </c>
      <c r="H53" s="1">
        <f t="shared" si="10"/>
        <v>421945.83280899993</v>
      </c>
      <c r="I53" s="1"/>
      <c r="J53" s="1"/>
      <c r="K53" s="1"/>
      <c r="N53" s="1">
        <f t="shared" ref="N53:BN53" si="11">SUM(N18:N49)</f>
        <v>1002.8070027924722</v>
      </c>
      <c r="O53" s="1">
        <f t="shared" si="11"/>
        <v>0</v>
      </c>
      <c r="P53" s="1">
        <f t="shared" si="11"/>
        <v>1005.032270079224</v>
      </c>
      <c r="Q53" s="1">
        <f t="shared" si="11"/>
        <v>2036.8105997748</v>
      </c>
      <c r="R53" s="1">
        <f t="shared" si="11"/>
        <v>10940.4356241778</v>
      </c>
      <c r="S53" s="1">
        <f t="shared" si="11"/>
        <v>148758.20066267002</v>
      </c>
      <c r="T53" s="1">
        <f t="shared" si="11"/>
        <v>2403.2750817272399</v>
      </c>
      <c r="U53" s="1">
        <f t="shared" si="11"/>
        <v>1598.8543695388998</v>
      </c>
      <c r="V53" s="1">
        <f t="shared" si="11"/>
        <v>1168.0103931691863</v>
      </c>
      <c r="W53" s="1">
        <f t="shared" si="11"/>
        <v>18193.139709221901</v>
      </c>
      <c r="X53" s="1">
        <f t="shared" si="11"/>
        <v>0</v>
      </c>
      <c r="Y53" s="1">
        <f t="shared" si="11"/>
        <v>0</v>
      </c>
      <c r="Z53" s="1">
        <f t="shared" si="11"/>
        <v>748.40300819663923</v>
      </c>
      <c r="AA53" s="1">
        <f t="shared" si="11"/>
        <v>189.66732531855411</v>
      </c>
      <c r="AB53" s="1">
        <f t="shared" si="11"/>
        <v>656.83320798295961</v>
      </c>
      <c r="AC53" s="1">
        <f t="shared" si="11"/>
        <v>0</v>
      </c>
      <c r="AD53" s="1">
        <f t="shared" si="11"/>
        <v>0</v>
      </c>
      <c r="AE53" s="1">
        <f t="shared" si="11"/>
        <v>490220.93208660005</v>
      </c>
      <c r="AF53" s="1">
        <f t="shared" si="11"/>
        <v>54469.041219936997</v>
      </c>
      <c r="AG53" s="1">
        <f t="shared" si="11"/>
        <v>544689.97330638999</v>
      </c>
      <c r="AH53" s="1">
        <f t="shared" si="11"/>
        <v>314.64110642869053</v>
      </c>
      <c r="AI53" s="1">
        <f t="shared" si="11"/>
        <v>4591.2708449810007</v>
      </c>
      <c r="AJ53" s="1">
        <f t="shared" si="11"/>
        <v>3670.4147298601201</v>
      </c>
      <c r="AK53" s="1">
        <f t="shared" si="11"/>
        <v>53107.908638417997</v>
      </c>
      <c r="AL53" s="1">
        <f t="shared" si="11"/>
        <v>2270.1905610271297</v>
      </c>
      <c r="AM53" s="1">
        <f t="shared" si="11"/>
        <v>1607.4906067990769</v>
      </c>
      <c r="AN53" s="1">
        <f t="shared" si="11"/>
        <v>7436.5061647094008</v>
      </c>
      <c r="AO53" s="1">
        <f t="shared" si="11"/>
        <v>4524.4856820932027</v>
      </c>
      <c r="AP53" s="1">
        <f t="shared" si="11"/>
        <v>366.08967823302629</v>
      </c>
      <c r="AQ53" s="1">
        <f t="shared" si="11"/>
        <v>3049.2793092438346</v>
      </c>
      <c r="AR53" s="1">
        <f t="shared" si="11"/>
        <v>170909.97417248998</v>
      </c>
      <c r="AS53" s="1">
        <f t="shared" si="11"/>
        <v>127733.7210714</v>
      </c>
      <c r="AT53" s="1">
        <f t="shared" si="11"/>
        <v>43176.253101106398</v>
      </c>
      <c r="AU53" s="1">
        <f t="shared" si="11"/>
        <v>88067.10265376899</v>
      </c>
      <c r="AV53" s="1">
        <f t="shared" si="11"/>
        <v>76.580122808241896</v>
      </c>
      <c r="AW53" s="1">
        <f t="shared" si="11"/>
        <v>184.24597607416248</v>
      </c>
      <c r="AX53" s="1">
        <f t="shared" si="11"/>
        <v>57673.220851950995</v>
      </c>
      <c r="AY53" s="1">
        <f t="shared" si="11"/>
        <v>1503.7635923002124</v>
      </c>
      <c r="AZ53" s="1">
        <f t="shared" si="11"/>
        <v>5064.5272139367007</v>
      </c>
      <c r="BA53" s="1">
        <f t="shared" si="11"/>
        <v>176.64288930592198</v>
      </c>
      <c r="BB53" s="1">
        <f t="shared" si="11"/>
        <v>543.74253252041103</v>
      </c>
      <c r="BC53" s="1">
        <f t="shared" si="11"/>
        <v>12724.599713453001</v>
      </c>
      <c r="BD53" s="1">
        <f t="shared" si="11"/>
        <v>6668.9861181933002</v>
      </c>
      <c r="BE53" s="1">
        <f t="shared" si="11"/>
        <v>18961.770006860599</v>
      </c>
      <c r="BF53" s="1">
        <f t="shared" si="11"/>
        <v>1231.1762003740178</v>
      </c>
      <c r="BG53" s="1">
        <f t="shared" si="11"/>
        <v>1066481.78123929</v>
      </c>
      <c r="BH53" s="1">
        <f t="shared" si="11"/>
        <v>15296.886383027098</v>
      </c>
      <c r="BI53" s="1">
        <f t="shared" si="11"/>
        <v>351.39686560129365</v>
      </c>
      <c r="BJ53" s="1">
        <f t="shared" si="11"/>
        <v>7523.76574695204</v>
      </c>
      <c r="BK53" s="1">
        <f t="shared" si="11"/>
        <v>0</v>
      </c>
      <c r="BL53" s="1">
        <f t="shared" si="11"/>
        <v>12258.886464845</v>
      </c>
      <c r="BM53" s="1">
        <f t="shared" si="11"/>
        <v>94350.694590398998</v>
      </c>
      <c r="BN53" s="1">
        <f t="shared" si="11"/>
        <v>7731.2449718600792</v>
      </c>
      <c r="BP53" s="30">
        <f t="shared" si="0"/>
        <v>-0.57799673917051864</v>
      </c>
      <c r="BQ53" s="30" t="str">
        <f t="shared" si="1"/>
        <v/>
      </c>
      <c r="BR53" s="30">
        <f t="shared" si="2"/>
        <v>-0.43441031727054297</v>
      </c>
      <c r="BS53" s="30">
        <f t="shared" si="3"/>
        <v>-0.66793183662703726</v>
      </c>
      <c r="BT53" s="30">
        <f t="shared" si="3"/>
        <v>-0.62671996895462012</v>
      </c>
      <c r="BU53" s="30">
        <f t="shared" si="4"/>
        <v>-0.66431002205245437</v>
      </c>
      <c r="BV53" s="30">
        <f t="shared" si="5"/>
        <v>-0.77639145299224166</v>
      </c>
    </row>
    <row r="55" spans="1:74" x14ac:dyDescent="0.25">
      <c r="A55" s="49" t="s">
        <v>313</v>
      </c>
    </row>
    <row r="56" spans="1:74" x14ac:dyDescent="0.25">
      <c r="A56" s="49" t="s">
        <v>315</v>
      </c>
    </row>
    <row r="58" spans="1:74" x14ac:dyDescent="0.25">
      <c r="E58" s="33"/>
    </row>
    <row r="59" spans="1:74" x14ac:dyDescent="0.25">
      <c r="E59" s="33"/>
    </row>
    <row r="60" spans="1:74" x14ac:dyDescent="0.25">
      <c r="E60" s="33"/>
    </row>
    <row r="61" spans="1:74" x14ac:dyDescent="0.25">
      <c r="E61" s="33"/>
    </row>
    <row r="62" spans="1:74" x14ac:dyDescent="0.25">
      <c r="E62" s="33"/>
    </row>
    <row r="63" spans="1:74" x14ac:dyDescent="0.25">
      <c r="E63" s="33"/>
    </row>
    <row r="64" spans="1:74" x14ac:dyDescent="0.25">
      <c r="E64" s="33"/>
    </row>
    <row r="65" spans="5:5" x14ac:dyDescent="0.25">
      <c r="E65" s="33"/>
    </row>
    <row r="66" spans="5:5" x14ac:dyDescent="0.25">
      <c r="E66" s="33"/>
    </row>
    <row r="67" spans="5:5" x14ac:dyDescent="0.25">
      <c r="E67" s="33"/>
    </row>
    <row r="68" spans="5:5" x14ac:dyDescent="0.25">
      <c r="E68" s="33"/>
    </row>
    <row r="69" spans="5:5" x14ac:dyDescent="0.25">
      <c r="E69" s="33"/>
    </row>
    <row r="70" spans="5:5" x14ac:dyDescent="0.25">
      <c r="E70" s="33"/>
    </row>
    <row r="71" spans="5:5" x14ac:dyDescent="0.25">
      <c r="E71" s="33"/>
    </row>
    <row r="72" spans="5:5" x14ac:dyDescent="0.25">
      <c r="E72" s="33"/>
    </row>
    <row r="73" spans="5:5" x14ac:dyDescent="0.25">
      <c r="E73" s="33"/>
    </row>
    <row r="74" spans="5:5" x14ac:dyDescent="0.25">
      <c r="E74" s="33"/>
    </row>
    <row r="75" spans="5:5" x14ac:dyDescent="0.25">
      <c r="E75" s="33"/>
    </row>
    <row r="76" spans="5:5" x14ac:dyDescent="0.25">
      <c r="E76" s="33"/>
    </row>
    <row r="77" spans="5:5" x14ac:dyDescent="0.25">
      <c r="E77" s="33"/>
    </row>
    <row r="78" spans="5:5" x14ac:dyDescent="0.25">
      <c r="E78" s="33"/>
    </row>
    <row r="79" spans="5:5" x14ac:dyDescent="0.25">
      <c r="E79" s="33"/>
    </row>
    <row r="80" spans="5:5" x14ac:dyDescent="0.25">
      <c r="E80" s="33"/>
    </row>
    <row r="81" spans="5:5" x14ac:dyDescent="0.25">
      <c r="E81" s="33"/>
    </row>
    <row r="82" spans="5:5" x14ac:dyDescent="0.25">
      <c r="E82" s="33"/>
    </row>
    <row r="83" spans="5:5" x14ac:dyDescent="0.25">
      <c r="E83" s="33"/>
    </row>
    <row r="84" spans="5:5" x14ac:dyDescent="0.25">
      <c r="E84" s="33"/>
    </row>
    <row r="85" spans="5:5" x14ac:dyDescent="0.25">
      <c r="E85" s="33"/>
    </row>
    <row r="86" spans="5:5" x14ac:dyDescent="0.25">
      <c r="E86" s="33"/>
    </row>
    <row r="87" spans="5:5" x14ac:dyDescent="0.25">
      <c r="E87" s="33"/>
    </row>
    <row r="88" spans="5:5" x14ac:dyDescent="0.25">
      <c r="E88" s="33"/>
    </row>
    <row r="89" spans="5:5" x14ac:dyDescent="0.25">
      <c r="E89" s="33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1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7" sqref="B17"/>
    </sheetView>
  </sheetViews>
  <sheetFormatPr defaultRowHeight="15" x14ac:dyDescent="0.25"/>
  <cols>
    <col min="1" max="1" width="15.28515625" customWidth="1"/>
    <col min="2" max="2" width="11.7109375" customWidth="1"/>
    <col min="3" max="3" width="10.140625" customWidth="1"/>
    <col min="4" max="4" width="9.7109375" customWidth="1"/>
    <col min="5" max="5" width="10.42578125" customWidth="1"/>
    <col min="6" max="6" width="10.5703125" customWidth="1"/>
    <col min="7" max="8" width="9.85546875" customWidth="1"/>
    <col min="10" max="10" width="12.5703125" bestFit="1" customWidth="1"/>
    <col min="11" max="20" width="12" bestFit="1" customWidth="1"/>
    <col min="21" max="21" width="6.5703125" customWidth="1"/>
    <col min="22" max="25" width="12" bestFit="1" customWidth="1"/>
    <col min="26" max="26" width="9.85546875" bestFit="1" customWidth="1"/>
    <col min="27" max="29" width="12" bestFit="1" customWidth="1"/>
    <col min="30" max="30" width="6" customWidth="1"/>
    <col min="31" max="37" width="12" bestFit="1" customWidth="1"/>
    <col min="38" max="38" width="5.85546875" customWidth="1"/>
    <col min="39" max="55" width="12" bestFit="1" customWidth="1"/>
    <col min="56" max="56" width="5.140625" customWidth="1"/>
    <col min="57" max="58" width="12" bestFit="1" customWidth="1"/>
    <col min="59" max="59" width="4.85546875" customWidth="1"/>
    <col min="60" max="61" width="12" bestFit="1" customWidth="1"/>
    <col min="62" max="62" width="12" style="35" customWidth="1"/>
    <col min="64" max="64" width="9.140625" style="35"/>
  </cols>
  <sheetData>
    <row r="1" spans="1:63" x14ac:dyDescent="0.25">
      <c r="B1" s="35" t="s">
        <v>343</v>
      </c>
      <c r="J1" s="35" t="s">
        <v>465</v>
      </c>
    </row>
    <row r="2" spans="1:63" x14ac:dyDescent="0.25">
      <c r="A2" s="35" t="s">
        <v>311</v>
      </c>
      <c r="B2" s="35" t="s">
        <v>59</v>
      </c>
      <c r="C2" s="35" t="s">
        <v>57</v>
      </c>
      <c r="D2" s="35" t="s">
        <v>60</v>
      </c>
      <c r="E2" s="35" t="s">
        <v>54</v>
      </c>
      <c r="F2" s="35" t="s">
        <v>53</v>
      </c>
      <c r="G2" s="35" t="s">
        <v>61</v>
      </c>
      <c r="H2" s="35" t="s">
        <v>62</v>
      </c>
      <c r="J2" s="24" t="s">
        <v>310</v>
      </c>
      <c r="K2" s="35" t="s">
        <v>131</v>
      </c>
      <c r="L2" s="35" t="s">
        <v>132</v>
      </c>
      <c r="M2" s="35" t="s">
        <v>133</v>
      </c>
      <c r="N2" s="35" t="s">
        <v>64</v>
      </c>
      <c r="O2" s="35" t="s">
        <v>134</v>
      </c>
      <c r="P2" s="35" t="s">
        <v>59</v>
      </c>
      <c r="Q2" s="35" t="s">
        <v>136</v>
      </c>
      <c r="R2" s="35" t="s">
        <v>137</v>
      </c>
      <c r="S2" s="35" t="s">
        <v>138</v>
      </c>
      <c r="T2" s="35" t="s">
        <v>139</v>
      </c>
      <c r="U2" s="35" t="s">
        <v>140</v>
      </c>
      <c r="V2" s="35" t="s">
        <v>276</v>
      </c>
      <c r="W2" s="35" t="s">
        <v>141</v>
      </c>
      <c r="X2" s="35" t="s">
        <v>142</v>
      </c>
      <c r="Y2" s="35" t="s">
        <v>143</v>
      </c>
      <c r="Z2" s="35" t="s">
        <v>144</v>
      </c>
      <c r="AA2" s="35" t="s">
        <v>57</v>
      </c>
      <c r="AB2" s="35" t="s">
        <v>128</v>
      </c>
      <c r="AC2" s="35" t="s">
        <v>145</v>
      </c>
      <c r="AD2" s="35" t="s">
        <v>146</v>
      </c>
      <c r="AE2" s="35" t="s">
        <v>60</v>
      </c>
      <c r="AF2" s="35" t="s">
        <v>147</v>
      </c>
      <c r="AG2" s="35" t="s">
        <v>148</v>
      </c>
      <c r="AH2" s="35" t="s">
        <v>149</v>
      </c>
      <c r="AI2" s="35" t="s">
        <v>150</v>
      </c>
      <c r="AJ2" s="35" t="s">
        <v>151</v>
      </c>
      <c r="AK2" s="35" t="s">
        <v>152</v>
      </c>
      <c r="AL2" s="35" t="s">
        <v>153</v>
      </c>
      <c r="AM2" s="35" t="s">
        <v>154</v>
      </c>
      <c r="AN2" s="35" t="s">
        <v>155</v>
      </c>
      <c r="AO2" s="35" t="s">
        <v>156</v>
      </c>
      <c r="AP2" s="35" t="s">
        <v>54</v>
      </c>
      <c r="AQ2" s="35" t="s">
        <v>53</v>
      </c>
      <c r="AR2" s="35" t="s">
        <v>157</v>
      </c>
      <c r="AS2" s="35" t="s">
        <v>158</v>
      </c>
      <c r="AT2" s="35" t="s">
        <v>159</v>
      </c>
      <c r="AU2" s="35" t="s">
        <v>160</v>
      </c>
      <c r="AV2" s="35" t="s">
        <v>161</v>
      </c>
      <c r="AW2" s="35" t="s">
        <v>162</v>
      </c>
      <c r="AX2" s="35" t="s">
        <v>163</v>
      </c>
      <c r="AY2" s="35" t="s">
        <v>164</v>
      </c>
      <c r="AZ2" s="35" t="s">
        <v>165</v>
      </c>
      <c r="BA2" s="35" t="s">
        <v>166</v>
      </c>
      <c r="BB2" s="35" t="s">
        <v>167</v>
      </c>
      <c r="BC2" s="35" t="s">
        <v>168</v>
      </c>
      <c r="BD2" s="35" t="s">
        <v>169</v>
      </c>
      <c r="BE2" s="35" t="s">
        <v>61</v>
      </c>
      <c r="BF2" s="35" t="s">
        <v>170</v>
      </c>
      <c r="BG2" s="35" t="s">
        <v>171</v>
      </c>
      <c r="BH2" s="35" t="s">
        <v>172</v>
      </c>
      <c r="BI2" s="35" t="s">
        <v>173</v>
      </c>
      <c r="BJ2" s="35" t="s">
        <v>174</v>
      </c>
      <c r="BK2" s="35" t="s">
        <v>176</v>
      </c>
    </row>
    <row r="3" spans="1:63" x14ac:dyDescent="0.25">
      <c r="A3" s="35" t="s">
        <v>0</v>
      </c>
      <c r="B3" s="33">
        <v>666279.01104000001</v>
      </c>
      <c r="C3" s="33">
        <v>11041.414052</v>
      </c>
      <c r="D3" s="33">
        <v>14551.244744</v>
      </c>
      <c r="E3" s="33">
        <v>72655.912127999996</v>
      </c>
      <c r="F3" s="33">
        <v>61572.804923999996</v>
      </c>
      <c r="G3" s="33">
        <v>6676.6608855000004</v>
      </c>
      <c r="H3" s="33">
        <v>158720.35355</v>
      </c>
      <c r="I3" s="35"/>
      <c r="J3" t="s">
        <v>0</v>
      </c>
      <c r="K3" s="33">
        <v>11851.210040800001</v>
      </c>
      <c r="L3" s="33">
        <v>0</v>
      </c>
      <c r="M3" s="33">
        <v>4946.67366958</v>
      </c>
      <c r="N3" s="33">
        <v>3771.5466060799999</v>
      </c>
      <c r="O3" s="33">
        <v>36171.929471199997</v>
      </c>
      <c r="P3" s="33">
        <v>666166.38194700005</v>
      </c>
      <c r="Q3" s="33">
        <v>10199.0371521</v>
      </c>
      <c r="R3" s="33">
        <v>4632.56041456</v>
      </c>
      <c r="S3" s="33">
        <v>137.49269282899999</v>
      </c>
      <c r="T3" s="33">
        <v>17347.133867699999</v>
      </c>
      <c r="U3" s="33">
        <v>0</v>
      </c>
      <c r="V3" s="33">
        <v>94207066.436399996</v>
      </c>
      <c r="W3" s="33">
        <v>0</v>
      </c>
      <c r="X3" s="33">
        <v>937.42483786699995</v>
      </c>
      <c r="Y3" s="33">
        <v>771.36395180700003</v>
      </c>
      <c r="Z3" s="33">
        <v>15412.579415800001</v>
      </c>
      <c r="AA3" s="33">
        <v>11039.545379699999</v>
      </c>
      <c r="AB3" s="33">
        <v>0</v>
      </c>
      <c r="AC3" s="33">
        <v>13093.7976715</v>
      </c>
      <c r="AD3" s="33">
        <v>1454.86659504</v>
      </c>
      <c r="AE3" s="33">
        <v>14548.6642665</v>
      </c>
      <c r="AF3" s="33">
        <v>0</v>
      </c>
      <c r="AG3" s="33">
        <v>14328.6639378</v>
      </c>
      <c r="AH3" s="33">
        <v>29.946307861600001</v>
      </c>
      <c r="AI3" s="33">
        <v>31720.284323200001</v>
      </c>
      <c r="AJ3" s="33">
        <v>78.952347232199998</v>
      </c>
      <c r="AK3" s="33">
        <v>578.70842519300004</v>
      </c>
      <c r="AL3" s="33">
        <v>6569.8578108900001</v>
      </c>
      <c r="AM3" s="33">
        <v>27.2738423666</v>
      </c>
      <c r="AN3" s="33">
        <v>0</v>
      </c>
      <c r="AO3" s="33">
        <v>392.637788247</v>
      </c>
      <c r="AP3" s="33">
        <v>72644.300782100006</v>
      </c>
      <c r="AQ3" s="33">
        <v>61563.083299500002</v>
      </c>
      <c r="AR3" s="33">
        <v>11081.217482599999</v>
      </c>
      <c r="AS3" s="33">
        <v>23676.5798818</v>
      </c>
      <c r="AT3" s="33">
        <v>3.4649563206199998</v>
      </c>
      <c r="AU3" s="33">
        <v>5.7345733448500003</v>
      </c>
      <c r="AV3" s="33">
        <v>782.77070502599997</v>
      </c>
      <c r="AW3" s="33">
        <v>131.480559293</v>
      </c>
      <c r="AX3" s="33">
        <v>21316.757397699999</v>
      </c>
      <c r="AY3" s="33">
        <v>269.31171394299997</v>
      </c>
      <c r="AZ3" s="33">
        <v>555.24252215800004</v>
      </c>
      <c r="BA3" s="33">
        <v>30455.6229914</v>
      </c>
      <c r="BB3" s="33">
        <v>25.1196890911</v>
      </c>
      <c r="BC3" s="33">
        <v>305.78009319500001</v>
      </c>
      <c r="BD3" s="33">
        <v>34.421665332400003</v>
      </c>
      <c r="BE3" s="33">
        <v>6675.4957084400003</v>
      </c>
      <c r="BF3" s="33">
        <v>0</v>
      </c>
      <c r="BG3" s="33">
        <v>1674.6702915799999</v>
      </c>
      <c r="BH3" s="33">
        <v>5438.82733474</v>
      </c>
      <c r="BI3" s="33">
        <v>0</v>
      </c>
      <c r="BJ3" s="33">
        <v>37933.870583900003</v>
      </c>
      <c r="BK3" s="33">
        <v>1188.17707208</v>
      </c>
    </row>
    <row r="4" spans="1:63" x14ac:dyDescent="0.25">
      <c r="A4" s="35" t="s">
        <v>2</v>
      </c>
      <c r="B4" s="33">
        <v>1478574.5098999999</v>
      </c>
      <c r="C4" s="33">
        <v>24289.303286999999</v>
      </c>
      <c r="D4" s="33">
        <v>21311.290688000001</v>
      </c>
      <c r="E4" s="33">
        <v>151428.70925000001</v>
      </c>
      <c r="F4" s="33">
        <v>128329.41425</v>
      </c>
      <c r="G4" s="33">
        <v>11458.967001000001</v>
      </c>
      <c r="H4" s="33">
        <v>349158.74711</v>
      </c>
      <c r="I4" s="35"/>
      <c r="J4" t="s">
        <v>2</v>
      </c>
      <c r="K4" s="33">
        <v>26074.940122399999</v>
      </c>
      <c r="L4" s="33">
        <v>0</v>
      </c>
      <c r="M4" s="33">
        <v>10883.635843100001</v>
      </c>
      <c r="N4" s="33">
        <v>8298.1283509700006</v>
      </c>
      <c r="O4" s="33">
        <v>79585.237804400007</v>
      </c>
      <c r="P4" s="33">
        <v>1478574.4378200001</v>
      </c>
      <c r="Q4" s="33">
        <v>22439.851773499999</v>
      </c>
      <c r="R4" s="33">
        <v>10192.5270344</v>
      </c>
      <c r="S4" s="33">
        <v>302.51054138000001</v>
      </c>
      <c r="T4" s="33">
        <v>38167.038538399996</v>
      </c>
      <c r="U4" s="33">
        <v>0</v>
      </c>
      <c r="V4" s="33">
        <v>175391219.13100001</v>
      </c>
      <c r="W4" s="33">
        <v>0</v>
      </c>
      <c r="X4" s="33">
        <v>2062.5157237100002</v>
      </c>
      <c r="Y4" s="33">
        <v>1697.14952823</v>
      </c>
      <c r="Z4" s="33">
        <v>33910.654301100003</v>
      </c>
      <c r="AA4" s="33">
        <v>24289.300090799999</v>
      </c>
      <c r="AB4" s="33">
        <v>0</v>
      </c>
      <c r="AC4" s="33">
        <v>19180.1553509</v>
      </c>
      <c r="AD4" s="33">
        <v>2131.1284717499998</v>
      </c>
      <c r="AE4" s="33">
        <v>21311.283822699999</v>
      </c>
      <c r="AF4" s="33">
        <v>0</v>
      </c>
      <c r="AG4" s="33">
        <v>31525.826688599998</v>
      </c>
      <c r="AH4" s="33">
        <v>76.895494874299999</v>
      </c>
      <c r="AI4" s="33">
        <v>69790.739136499993</v>
      </c>
      <c r="AJ4" s="33">
        <v>472.44548172499998</v>
      </c>
      <c r="AK4" s="33">
        <v>5043.3824405799996</v>
      </c>
      <c r="AL4" s="33">
        <v>12282.3942794</v>
      </c>
      <c r="AM4" s="33">
        <v>55.774351126799999</v>
      </c>
      <c r="AN4" s="33">
        <v>0</v>
      </c>
      <c r="AO4" s="33">
        <v>3570.42631106</v>
      </c>
      <c r="AP4" s="33">
        <v>151434.46176800001</v>
      </c>
      <c r="AQ4" s="33">
        <v>128335.174698</v>
      </c>
      <c r="AR4" s="33">
        <v>23099.287070800001</v>
      </c>
      <c r="AS4" s="33">
        <v>54713.547393599998</v>
      </c>
      <c r="AT4" s="33">
        <v>38.029055852399999</v>
      </c>
      <c r="AU4" s="33">
        <v>2.73173975468</v>
      </c>
      <c r="AV4" s="33">
        <v>1749.4514076400001</v>
      </c>
      <c r="AW4" s="33">
        <v>704.13750271100002</v>
      </c>
      <c r="AX4" s="33">
        <v>41678.874336000001</v>
      </c>
      <c r="AY4" s="33">
        <v>1089.36543919</v>
      </c>
      <c r="AZ4" s="33">
        <v>237.46068073999999</v>
      </c>
      <c r="BA4" s="33">
        <v>59551.9469207</v>
      </c>
      <c r="BB4" s="33">
        <v>220.96327336100001</v>
      </c>
      <c r="BC4" s="33">
        <v>1549.8254233</v>
      </c>
      <c r="BD4" s="33">
        <v>11.0731464991</v>
      </c>
      <c r="BE4" s="33">
        <v>11458.965761699999</v>
      </c>
      <c r="BF4" s="33">
        <v>0</v>
      </c>
      <c r="BG4" s="33">
        <v>3684.5970319200001</v>
      </c>
      <c r="BH4" s="33">
        <v>11966.469275699999</v>
      </c>
      <c r="BI4" s="33">
        <v>0</v>
      </c>
      <c r="BJ4" s="33">
        <v>83461.833652700006</v>
      </c>
      <c r="BK4" s="33">
        <v>2614.2192575099998</v>
      </c>
    </row>
    <row r="5" spans="1:63" x14ac:dyDescent="0.25">
      <c r="A5" s="35" t="s">
        <v>3</v>
      </c>
      <c r="B5" s="33">
        <v>746721.70421999996</v>
      </c>
      <c r="C5" s="33">
        <v>12270.741529999999</v>
      </c>
      <c r="D5" s="33">
        <v>10966.667917000001</v>
      </c>
      <c r="E5" s="33">
        <v>76657.823273000002</v>
      </c>
      <c r="F5" s="33">
        <v>64964.253892000001</v>
      </c>
      <c r="G5" s="33">
        <v>5849.4397786</v>
      </c>
      <c r="H5" s="33">
        <v>176391.91057000001</v>
      </c>
      <c r="I5" s="35"/>
      <c r="J5" t="s">
        <v>3</v>
      </c>
      <c r="K5" s="33">
        <v>13128.3666127</v>
      </c>
      <c r="L5" s="33">
        <v>0</v>
      </c>
      <c r="M5" s="33">
        <v>5479.7566883500003</v>
      </c>
      <c r="N5" s="33">
        <v>4177.9907139500001</v>
      </c>
      <c r="O5" s="33">
        <v>40070.030968300001</v>
      </c>
      <c r="P5" s="33">
        <v>744186.06718699995</v>
      </c>
      <c r="Q5" s="33">
        <v>11298.1461781</v>
      </c>
      <c r="R5" s="33">
        <v>5131.7927764400001</v>
      </c>
      <c r="S5" s="33">
        <v>152.30971346499999</v>
      </c>
      <c r="T5" s="33">
        <v>19216.563714100001</v>
      </c>
      <c r="U5" s="33">
        <v>0</v>
      </c>
      <c r="V5" s="33">
        <v>62100472.699900001</v>
      </c>
      <c r="W5" s="33">
        <v>0</v>
      </c>
      <c r="X5" s="33">
        <v>1038.4473540199999</v>
      </c>
      <c r="Y5" s="33">
        <v>854.49096620399996</v>
      </c>
      <c r="Z5" s="33">
        <v>17073.530292799998</v>
      </c>
      <c r="AA5" s="33">
        <v>12229.2341829</v>
      </c>
      <c r="AB5" s="33">
        <v>0</v>
      </c>
      <c r="AC5" s="33">
        <v>9843.9080570900005</v>
      </c>
      <c r="AD5" s="33">
        <v>1093.7675122799999</v>
      </c>
      <c r="AE5" s="33">
        <v>10937.6755694</v>
      </c>
      <c r="AF5" s="33">
        <v>0</v>
      </c>
      <c r="AG5" s="33">
        <v>15872.805733699999</v>
      </c>
      <c r="AH5" s="33">
        <v>31.245654264900001</v>
      </c>
      <c r="AI5" s="33">
        <v>35138.6499578</v>
      </c>
      <c r="AJ5" s="33">
        <v>77.695795289499998</v>
      </c>
      <c r="AK5" s="33">
        <v>542.06175664499995</v>
      </c>
      <c r="AL5" s="33">
        <v>6934.5596025300001</v>
      </c>
      <c r="AM5" s="33">
        <v>28.704770700400001</v>
      </c>
      <c r="AN5" s="33">
        <v>0</v>
      </c>
      <c r="AO5" s="33">
        <v>365.19381140199999</v>
      </c>
      <c r="AP5" s="33">
        <v>76405.627965000007</v>
      </c>
      <c r="AQ5" s="33">
        <v>64750.642636700002</v>
      </c>
      <c r="AR5" s="33">
        <v>11654.985328299999</v>
      </c>
      <c r="AS5" s="33">
        <v>24809.486345500001</v>
      </c>
      <c r="AT5" s="33">
        <v>3.1095685267399999</v>
      </c>
      <c r="AU5" s="33">
        <v>6.1915994946500001</v>
      </c>
      <c r="AV5" s="33">
        <v>821.25744155400002</v>
      </c>
      <c r="AW5" s="33">
        <v>130.82252204100001</v>
      </c>
      <c r="AX5" s="33">
        <v>22468.3620544</v>
      </c>
      <c r="AY5" s="33">
        <v>274.09057921700003</v>
      </c>
      <c r="AZ5" s="33">
        <v>599.962711388</v>
      </c>
      <c r="BA5" s="33">
        <v>32100.860650499999</v>
      </c>
      <c r="BB5" s="33">
        <v>23.493436281800001</v>
      </c>
      <c r="BC5" s="33">
        <v>305.77332681600001</v>
      </c>
      <c r="BD5" s="33">
        <v>37.2573745085</v>
      </c>
      <c r="BE5" s="33">
        <v>5832.0995012900003</v>
      </c>
      <c r="BF5" s="33">
        <v>0</v>
      </c>
      <c r="BG5" s="33">
        <v>1855.14235616</v>
      </c>
      <c r="BH5" s="33">
        <v>6024.9475634099999</v>
      </c>
      <c r="BI5" s="33">
        <v>0</v>
      </c>
      <c r="BJ5" s="33">
        <v>42021.848841599996</v>
      </c>
      <c r="BK5" s="33">
        <v>1316.22202225</v>
      </c>
    </row>
    <row r="6" spans="1:63" x14ac:dyDescent="0.25">
      <c r="A6" s="35" t="s">
        <v>4</v>
      </c>
      <c r="B6" s="33">
        <v>1054784.1046</v>
      </c>
      <c r="C6" s="33">
        <v>17312.955513000001</v>
      </c>
      <c r="D6" s="33">
        <v>14456.219462999999</v>
      </c>
      <c r="E6" s="33">
        <v>107359.14735</v>
      </c>
      <c r="F6" s="33">
        <v>90982.327885999999</v>
      </c>
      <c r="G6" s="33">
        <v>7946.2077433000004</v>
      </c>
      <c r="H6" s="33">
        <v>248874.02533</v>
      </c>
      <c r="I6" s="35"/>
      <c r="J6" t="s">
        <v>4</v>
      </c>
      <c r="K6" s="33">
        <v>18597.934129900001</v>
      </c>
      <c r="L6" s="33">
        <v>0</v>
      </c>
      <c r="M6" s="33">
        <v>7762.7443364199999</v>
      </c>
      <c r="N6" s="33">
        <v>5918.63457681</v>
      </c>
      <c r="O6" s="33">
        <v>56764.090711999997</v>
      </c>
      <c r="P6" s="33">
        <v>1055471.46976</v>
      </c>
      <c r="Q6" s="33">
        <v>16005.2032158</v>
      </c>
      <c r="R6" s="33">
        <v>7269.8112121900003</v>
      </c>
      <c r="S6" s="33">
        <v>215.76543861799999</v>
      </c>
      <c r="T6" s="33">
        <v>27222.609293000001</v>
      </c>
      <c r="U6" s="33">
        <v>0</v>
      </c>
      <c r="V6" s="33">
        <v>95374122.640799999</v>
      </c>
      <c r="W6" s="33">
        <v>0</v>
      </c>
      <c r="X6" s="33">
        <v>1471.08739053</v>
      </c>
      <c r="Y6" s="33">
        <v>1210.4904922400001</v>
      </c>
      <c r="Z6" s="33">
        <v>24186.740697900001</v>
      </c>
      <c r="AA6" s="33">
        <v>17324.183344699999</v>
      </c>
      <c r="AB6" s="33">
        <v>0</v>
      </c>
      <c r="AC6" s="33">
        <v>13016.5671896</v>
      </c>
      <c r="AD6" s="33">
        <v>1446.28557447</v>
      </c>
      <c r="AE6" s="33">
        <v>14462.8527641</v>
      </c>
      <c r="AF6" s="33">
        <v>0</v>
      </c>
      <c r="AG6" s="33">
        <v>22485.768002699999</v>
      </c>
      <c r="AH6" s="33">
        <v>51.482828350699997</v>
      </c>
      <c r="AI6" s="33">
        <v>49778.189143700001</v>
      </c>
      <c r="AJ6" s="33">
        <v>269.88329753400001</v>
      </c>
      <c r="AK6" s="33">
        <v>2764.2814965699999</v>
      </c>
      <c r="AL6" s="33">
        <v>9012.9436521700009</v>
      </c>
      <c r="AM6" s="33">
        <v>39.796303244199997</v>
      </c>
      <c r="AN6" s="33">
        <v>0</v>
      </c>
      <c r="AO6" s="33">
        <v>1949.4146786399999</v>
      </c>
      <c r="AP6" s="33">
        <v>107429.844299</v>
      </c>
      <c r="AQ6" s="33">
        <v>91042.732730999996</v>
      </c>
      <c r="AR6" s="33">
        <v>16387.111567600001</v>
      </c>
      <c r="AS6" s="33">
        <v>37678.680076600001</v>
      </c>
      <c r="AT6" s="33">
        <v>20.446508250699999</v>
      </c>
      <c r="AU6" s="33">
        <v>3.8934167672000002</v>
      </c>
      <c r="AV6" s="33">
        <v>1216.1333555399999</v>
      </c>
      <c r="AW6" s="33">
        <v>408.34050464500001</v>
      </c>
      <c r="AX6" s="33">
        <v>30152.411065100001</v>
      </c>
      <c r="AY6" s="33">
        <v>660.86791132899998</v>
      </c>
      <c r="AZ6" s="33">
        <v>363.527487431</v>
      </c>
      <c r="BA6" s="33">
        <v>43081.5698328</v>
      </c>
      <c r="BB6" s="33">
        <v>121.006257518</v>
      </c>
      <c r="BC6" s="33">
        <v>906.01168195000002</v>
      </c>
      <c r="BD6" s="33">
        <v>20.722057814700001</v>
      </c>
      <c r="BE6" s="33">
        <v>7950.5340657500001</v>
      </c>
      <c r="BF6" s="33">
        <v>0</v>
      </c>
      <c r="BG6" s="33">
        <v>2628.0358290999998</v>
      </c>
      <c r="BH6" s="33">
        <v>8535.0740991999992</v>
      </c>
      <c r="BI6" s="33">
        <v>0</v>
      </c>
      <c r="BJ6" s="33">
        <v>59529.080733199997</v>
      </c>
      <c r="BK6" s="33">
        <v>1864.5894389299999</v>
      </c>
    </row>
    <row r="7" spans="1:63" x14ac:dyDescent="0.25">
      <c r="A7" s="35" t="s">
        <v>5</v>
      </c>
      <c r="B7" s="33">
        <v>378250.04664999997</v>
      </c>
      <c r="C7" s="33">
        <v>6199.1292850999998</v>
      </c>
      <c r="D7" s="33">
        <v>4701.4408896000004</v>
      </c>
      <c r="E7" s="33">
        <v>38068.438553</v>
      </c>
      <c r="F7" s="33">
        <v>32261.388813000001</v>
      </c>
      <c r="G7" s="33">
        <v>2701.9696807999999</v>
      </c>
      <c r="H7" s="33">
        <v>89112.520369999998</v>
      </c>
      <c r="I7" s="35"/>
      <c r="J7" t="s">
        <v>5</v>
      </c>
      <c r="K7" s="33">
        <v>6657.9320222799997</v>
      </c>
      <c r="L7" s="33">
        <v>0</v>
      </c>
      <c r="M7" s="33">
        <v>2779.0087492600001</v>
      </c>
      <c r="N7" s="33">
        <v>2118.83033153</v>
      </c>
      <c r="O7" s="33">
        <v>20321.152591400001</v>
      </c>
      <c r="P7" s="33">
        <v>378423.31285799999</v>
      </c>
      <c r="Q7" s="33">
        <v>5729.7520436000004</v>
      </c>
      <c r="R7" s="33">
        <v>2602.5421230299999</v>
      </c>
      <c r="S7" s="33">
        <v>77.242507770000003</v>
      </c>
      <c r="T7" s="33">
        <v>9745.5062929699998</v>
      </c>
      <c r="U7" s="33">
        <v>0</v>
      </c>
      <c r="V7" s="33">
        <v>29997412.443399999</v>
      </c>
      <c r="W7" s="33">
        <v>0</v>
      </c>
      <c r="X7" s="33">
        <v>526.63914658600004</v>
      </c>
      <c r="Y7" s="33">
        <v>433.347242467</v>
      </c>
      <c r="Z7" s="33">
        <v>8658.6861748200008</v>
      </c>
      <c r="AA7" s="33">
        <v>6201.9428281099999</v>
      </c>
      <c r="AB7" s="33">
        <v>0</v>
      </c>
      <c r="AC7" s="33">
        <v>4232.0193011499996</v>
      </c>
      <c r="AD7" s="33">
        <v>470.22438014599999</v>
      </c>
      <c r="AE7" s="33">
        <v>4702.2436813000004</v>
      </c>
      <c r="AF7" s="33">
        <v>0</v>
      </c>
      <c r="AG7" s="33">
        <v>8049.7495665099996</v>
      </c>
      <c r="AH7" s="33">
        <v>16.030600892999999</v>
      </c>
      <c r="AI7" s="33">
        <v>17820.247361599999</v>
      </c>
      <c r="AJ7" s="33">
        <v>48.427933454700003</v>
      </c>
      <c r="AK7" s="33">
        <v>391.08737925899999</v>
      </c>
      <c r="AL7" s="33">
        <v>3412.0794069200001</v>
      </c>
      <c r="AM7" s="33">
        <v>14.274139337899999</v>
      </c>
      <c r="AN7" s="33">
        <v>0</v>
      </c>
      <c r="AO7" s="33">
        <v>268.73870641000002</v>
      </c>
      <c r="AP7" s="33">
        <v>38085.1729395</v>
      </c>
      <c r="AQ7" s="33">
        <v>32275.6472822</v>
      </c>
      <c r="AR7" s="33">
        <v>5809.5256573300003</v>
      </c>
      <c r="AS7" s="33">
        <v>12535.3352696</v>
      </c>
      <c r="AT7" s="33">
        <v>2.5205888006400001</v>
      </c>
      <c r="AU7" s="33">
        <v>2.7956949453000002</v>
      </c>
      <c r="AV7" s="33">
        <v>413.072104685</v>
      </c>
      <c r="AW7" s="33">
        <v>78.759358056899998</v>
      </c>
      <c r="AX7" s="33">
        <v>11112.6892123</v>
      </c>
      <c r="AY7" s="33">
        <v>153.25743889500001</v>
      </c>
      <c r="AZ7" s="33">
        <v>270.07155476700001</v>
      </c>
      <c r="BA7" s="33">
        <v>15876.998691000001</v>
      </c>
      <c r="BB7" s="33">
        <v>17.022521881999999</v>
      </c>
      <c r="BC7" s="33">
        <v>181.16235999</v>
      </c>
      <c r="BD7" s="33">
        <v>16.6594282834</v>
      </c>
      <c r="BE7" s="33">
        <v>2702.7944227399998</v>
      </c>
      <c r="BF7" s="33">
        <v>0</v>
      </c>
      <c r="BG7" s="33">
        <v>940.81859248599994</v>
      </c>
      <c r="BH7" s="33">
        <v>3055.49764792</v>
      </c>
      <c r="BI7" s="33">
        <v>0</v>
      </c>
      <c r="BJ7" s="33">
        <v>21310.999499699999</v>
      </c>
      <c r="BK7" s="33">
        <v>667.51011445300003</v>
      </c>
    </row>
    <row r="8" spans="1:63" x14ac:dyDescent="0.25">
      <c r="A8" s="35" t="s">
        <v>6</v>
      </c>
      <c r="B8" s="33">
        <v>534.79180199999996</v>
      </c>
      <c r="C8" s="33">
        <v>8.8700390000000002</v>
      </c>
      <c r="D8" s="33">
        <v>12.087142</v>
      </c>
      <c r="E8" s="33">
        <v>58.681807999999997</v>
      </c>
      <c r="F8" s="33">
        <v>49.730387999999998</v>
      </c>
      <c r="G8" s="33">
        <v>5.4835440000000002</v>
      </c>
      <c r="H8" s="33">
        <v>127.511584</v>
      </c>
      <c r="I8" s="35"/>
      <c r="J8" t="s">
        <v>6</v>
      </c>
      <c r="K8" s="33">
        <v>9.5225488170099997</v>
      </c>
      <c r="L8" s="33">
        <v>0</v>
      </c>
      <c r="M8" s="33">
        <v>3.9746940100199999</v>
      </c>
      <c r="N8" s="33">
        <v>3.0304649125799998</v>
      </c>
      <c r="O8" s="33">
        <v>29.064456270299999</v>
      </c>
      <c r="P8" s="33">
        <v>534.79165495500001</v>
      </c>
      <c r="Q8" s="33">
        <v>8.1950073244800006</v>
      </c>
      <c r="R8" s="33">
        <v>3.7223014820999998</v>
      </c>
      <c r="S8" s="33">
        <v>0.11047675787199999</v>
      </c>
      <c r="T8" s="33">
        <v>13.938566895699999</v>
      </c>
      <c r="U8" s="33">
        <v>0</v>
      </c>
      <c r="V8" s="33">
        <v>27399.5396654</v>
      </c>
      <c r="W8" s="33">
        <v>0</v>
      </c>
      <c r="X8" s="33">
        <v>0.75322944401299996</v>
      </c>
      <c r="Y8" s="33">
        <v>0.61979165228900002</v>
      </c>
      <c r="Z8" s="33">
        <v>12.3841340269</v>
      </c>
      <c r="AA8" s="33">
        <v>8.8700360636499997</v>
      </c>
      <c r="AB8" s="33">
        <v>0</v>
      </c>
      <c r="AC8" s="33">
        <v>10.8784158279</v>
      </c>
      <c r="AD8" s="33">
        <v>1.2087196788300001</v>
      </c>
      <c r="AE8" s="33">
        <v>12.087135506699999</v>
      </c>
      <c r="AF8" s="33">
        <v>0</v>
      </c>
      <c r="AG8" s="33">
        <v>11.5131988318</v>
      </c>
      <c r="AH8" s="33">
        <v>2.8264616136700001E-2</v>
      </c>
      <c r="AI8" s="33">
        <v>25.4875192485</v>
      </c>
      <c r="AJ8" s="33">
        <v>0.15044650286299999</v>
      </c>
      <c r="AK8" s="33">
        <v>1.5476602665400001</v>
      </c>
      <c r="AL8" s="33">
        <v>4.9094545517199997</v>
      </c>
      <c r="AM8" s="33">
        <v>2.1728121529799999E-2</v>
      </c>
      <c r="AN8" s="33">
        <v>0</v>
      </c>
      <c r="AO8" s="33">
        <v>1.09188633917</v>
      </c>
      <c r="AP8" s="33">
        <v>58.683593417099999</v>
      </c>
      <c r="AQ8" s="33">
        <v>49.732175374500002</v>
      </c>
      <c r="AR8" s="33">
        <v>8.9514180426299994</v>
      </c>
      <c r="AS8" s="33">
        <v>20.634604792800001</v>
      </c>
      <c r="AT8" s="33">
        <v>1.14713844475E-2</v>
      </c>
      <c r="AU8" s="33">
        <v>2.0362617040600001E-3</v>
      </c>
      <c r="AV8" s="33">
        <v>0.66546892221499998</v>
      </c>
      <c r="AW8" s="33">
        <v>0.227278422373</v>
      </c>
      <c r="AX8" s="33">
        <v>16.443701186599998</v>
      </c>
      <c r="AY8" s="33">
        <v>0.36618249629299998</v>
      </c>
      <c r="AZ8" s="33">
        <v>0.18954508033100001</v>
      </c>
      <c r="BA8" s="33">
        <v>23.494703771600001</v>
      </c>
      <c r="BB8" s="33">
        <v>6.7754869403699999E-2</v>
      </c>
      <c r="BC8" s="33">
        <v>0.50386717802900005</v>
      </c>
      <c r="BD8" s="33">
        <v>1.0723745851199999E-2</v>
      </c>
      <c r="BE8" s="33">
        <v>5.4835539617600002</v>
      </c>
      <c r="BF8" s="33">
        <v>0</v>
      </c>
      <c r="BG8" s="33">
        <v>1.34560998366</v>
      </c>
      <c r="BH8" s="33">
        <v>4.3701548412499998</v>
      </c>
      <c r="BI8" s="33">
        <v>0</v>
      </c>
      <c r="BJ8" s="33">
        <v>30.480172144899999</v>
      </c>
      <c r="BK8" s="33">
        <v>0.95471171742299998</v>
      </c>
    </row>
    <row r="9" spans="1:63" x14ac:dyDescent="0.25">
      <c r="A9" s="35" t="s">
        <v>7</v>
      </c>
      <c r="B9" s="33">
        <v>7380.1465740000003</v>
      </c>
      <c r="C9" s="33">
        <v>120.04291802</v>
      </c>
      <c r="D9" s="33">
        <v>44.875552106999997</v>
      </c>
      <c r="E9" s="33">
        <v>700.91993978999994</v>
      </c>
      <c r="F9" s="33">
        <v>593.99994804999994</v>
      </c>
      <c r="G9" s="33">
        <v>38.391169353999999</v>
      </c>
      <c r="H9" s="33">
        <v>1725.6172472999999</v>
      </c>
      <c r="I9" s="35"/>
      <c r="J9" t="s">
        <v>7</v>
      </c>
      <c r="K9" s="33">
        <v>128.86884232899999</v>
      </c>
      <c r="L9" s="33">
        <v>0</v>
      </c>
      <c r="M9" s="33">
        <v>53.789621027800003</v>
      </c>
      <c r="N9" s="33">
        <v>41.0114129257</v>
      </c>
      <c r="O9" s="33">
        <v>393.32983959699999</v>
      </c>
      <c r="P9" s="33">
        <v>7380.1439169300002</v>
      </c>
      <c r="Q9" s="33">
        <v>110.903281167</v>
      </c>
      <c r="R9" s="33">
        <v>50.373990460500004</v>
      </c>
      <c r="S9" s="33">
        <v>1.4950840842999999</v>
      </c>
      <c r="T9" s="33">
        <v>188.63095332200001</v>
      </c>
      <c r="U9" s="33">
        <v>0</v>
      </c>
      <c r="V9" s="33">
        <v>87440.779600099995</v>
      </c>
      <c r="W9" s="33">
        <v>0</v>
      </c>
      <c r="X9" s="33">
        <v>10.1934638694</v>
      </c>
      <c r="Y9" s="33">
        <v>8.3877294235399997</v>
      </c>
      <c r="Z9" s="33">
        <v>167.59480038000001</v>
      </c>
      <c r="AA9" s="33">
        <v>120.04288761799999</v>
      </c>
      <c r="AB9" s="33">
        <v>0</v>
      </c>
      <c r="AC9" s="33">
        <v>40.387976244100003</v>
      </c>
      <c r="AD9" s="33">
        <v>4.4875472921200004</v>
      </c>
      <c r="AE9" s="33">
        <v>44.875523536199999</v>
      </c>
      <c r="AF9" s="33">
        <v>0</v>
      </c>
      <c r="AG9" s="33">
        <v>155.80840683</v>
      </c>
      <c r="AH9" s="33">
        <v>0.347332879953</v>
      </c>
      <c r="AI9" s="33">
        <v>344.92311595500001</v>
      </c>
      <c r="AJ9" s="33">
        <v>2.0039772247099998</v>
      </c>
      <c r="AK9" s="33">
        <v>21.065609461899999</v>
      </c>
      <c r="AL9" s="33">
        <v>57.690687447400002</v>
      </c>
      <c r="AM9" s="33">
        <v>0.258804337484</v>
      </c>
      <c r="AN9" s="33">
        <v>0</v>
      </c>
      <c r="AO9" s="33">
        <v>14.892128527400001</v>
      </c>
      <c r="AP9" s="33">
        <v>700.94404954599997</v>
      </c>
      <c r="AQ9" s="33">
        <v>594.024107641</v>
      </c>
      <c r="AR9" s="33">
        <v>106.919941905</v>
      </c>
      <c r="AS9" s="33">
        <v>250.070849794</v>
      </c>
      <c r="AT9" s="33">
        <v>0.15773026727700001</v>
      </c>
      <c r="AU9" s="33">
        <v>1.8121251731500001E-2</v>
      </c>
      <c r="AV9" s="33">
        <v>8.0277875178699993</v>
      </c>
      <c r="AW9" s="33">
        <v>3.0038433375800002</v>
      </c>
      <c r="AX9" s="33">
        <v>194.556781865</v>
      </c>
      <c r="AY9" s="33">
        <v>4.7288037808199999</v>
      </c>
      <c r="AZ9" s="33">
        <v>1.6454913168800001</v>
      </c>
      <c r="BA9" s="33">
        <v>277.98525210399998</v>
      </c>
      <c r="BB9" s="33">
        <v>0.92264636705900005</v>
      </c>
      <c r="BC9" s="33">
        <v>6.6318269792800004</v>
      </c>
      <c r="BD9" s="33">
        <v>8.7291609947299995E-2</v>
      </c>
      <c r="BE9" s="33">
        <v>38.391157441099999</v>
      </c>
      <c r="BF9" s="33">
        <v>0</v>
      </c>
      <c r="BG9" s="33">
        <v>18.210174596400002</v>
      </c>
      <c r="BH9" s="33">
        <v>59.141247821699999</v>
      </c>
      <c r="BI9" s="33">
        <v>0</v>
      </c>
      <c r="BJ9" s="33">
        <v>412.48898152800001</v>
      </c>
      <c r="BK9" s="33">
        <v>12.9201200073</v>
      </c>
    </row>
    <row r="10" spans="1:63" s="35" customFormat="1" x14ac:dyDescent="0.25">
      <c r="A10" s="35" t="s">
        <v>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</row>
    <row r="11" spans="1:63" x14ac:dyDescent="0.25">
      <c r="A11" s="35" t="s">
        <v>9</v>
      </c>
      <c r="B11" s="33">
        <v>960189.47227999999</v>
      </c>
      <c r="C11" s="33">
        <v>15917.977609</v>
      </c>
      <c r="D11" s="33">
        <v>21279.231274999998</v>
      </c>
      <c r="E11" s="33">
        <v>104982.18259</v>
      </c>
      <c r="F11" s="33">
        <v>88967.940887000004</v>
      </c>
      <c r="G11" s="33">
        <v>9716.3056187999991</v>
      </c>
      <c r="H11" s="33">
        <v>228821.72802000001</v>
      </c>
      <c r="I11" s="35"/>
      <c r="J11" t="s">
        <v>9</v>
      </c>
      <c r="K11" s="33">
        <v>17086.418355599999</v>
      </c>
      <c r="L11" s="33">
        <v>0</v>
      </c>
      <c r="M11" s="33">
        <v>7131.8400910600003</v>
      </c>
      <c r="N11" s="33">
        <v>5437.6074575900002</v>
      </c>
      <c r="O11" s="33">
        <v>52150.683537899997</v>
      </c>
      <c r="P11" s="33">
        <v>960079.56346800004</v>
      </c>
      <c r="Q11" s="33">
        <v>14704.4066676</v>
      </c>
      <c r="R11" s="33">
        <v>6678.9691965399998</v>
      </c>
      <c r="S11" s="33">
        <v>198.22943423800001</v>
      </c>
      <c r="T11" s="33">
        <v>25010.137065700001</v>
      </c>
      <c r="U11" s="33">
        <v>0</v>
      </c>
      <c r="V11" s="33">
        <v>127096752.119</v>
      </c>
      <c r="W11" s="33">
        <v>0</v>
      </c>
      <c r="X11" s="33">
        <v>1351.5271407</v>
      </c>
      <c r="Y11" s="33">
        <v>1112.1099160799999</v>
      </c>
      <c r="Z11" s="33">
        <v>22221.003362399999</v>
      </c>
      <c r="AA11" s="33">
        <v>15916.1519016</v>
      </c>
      <c r="AB11" s="33">
        <v>0</v>
      </c>
      <c r="AC11" s="33">
        <v>19148.946802900002</v>
      </c>
      <c r="AD11" s="33">
        <v>2127.6609389300002</v>
      </c>
      <c r="AE11" s="33">
        <v>21276.607741799999</v>
      </c>
      <c r="AF11" s="33">
        <v>0</v>
      </c>
      <c r="AG11" s="33">
        <v>20658.273995299998</v>
      </c>
      <c r="AH11" s="33">
        <v>43.779234510400002</v>
      </c>
      <c r="AI11" s="33">
        <v>45732.548707000002</v>
      </c>
      <c r="AJ11" s="33">
        <v>124.86782813000001</v>
      </c>
      <c r="AK11" s="33">
        <v>970.60909793400003</v>
      </c>
      <c r="AL11" s="33">
        <v>9443.9777675700007</v>
      </c>
      <c r="AM11" s="33">
        <v>39.372942918500001</v>
      </c>
      <c r="AN11" s="33">
        <v>0</v>
      </c>
      <c r="AO11" s="33">
        <v>663.73669914499999</v>
      </c>
      <c r="AP11" s="33">
        <v>104971.26865699999</v>
      </c>
      <c r="AQ11" s="33">
        <v>88958.885282200004</v>
      </c>
      <c r="AR11" s="33">
        <v>16012.383374999999</v>
      </c>
      <c r="AS11" s="33">
        <v>34400.352512600002</v>
      </c>
      <c r="AT11" s="33">
        <v>6.0857113941199996</v>
      </c>
      <c r="AU11" s="33">
        <v>7.9635018823100001</v>
      </c>
      <c r="AV11" s="33">
        <v>1135.22771147</v>
      </c>
      <c r="AW11" s="33">
        <v>205.05046849199999</v>
      </c>
      <c r="AX11" s="33">
        <v>30706.197168499999</v>
      </c>
      <c r="AY11" s="33">
        <v>407.64563074599999</v>
      </c>
      <c r="AZ11" s="33">
        <v>770.10857936000002</v>
      </c>
      <c r="BA11" s="33">
        <v>43870.6407053</v>
      </c>
      <c r="BB11" s="33">
        <v>42.2024276458</v>
      </c>
      <c r="BC11" s="33">
        <v>473.80571744999997</v>
      </c>
      <c r="BD11" s="33">
        <v>47.614306387399999</v>
      </c>
      <c r="BE11" s="33">
        <v>9715.1362980100002</v>
      </c>
      <c r="BF11" s="33">
        <v>0</v>
      </c>
      <c r="BG11" s="33">
        <v>2414.4462954000001</v>
      </c>
      <c r="BH11" s="33">
        <v>7841.40042765</v>
      </c>
      <c r="BI11" s="33">
        <v>0</v>
      </c>
      <c r="BJ11" s="33">
        <v>54690.953168</v>
      </c>
      <c r="BK11" s="33">
        <v>1713.04787597</v>
      </c>
    </row>
    <row r="12" spans="1:63" x14ac:dyDescent="0.25">
      <c r="A12" s="35" t="s">
        <v>10</v>
      </c>
      <c r="B12" s="33">
        <v>981215.35793000006</v>
      </c>
      <c r="C12" s="33">
        <v>8153.8757733000002</v>
      </c>
      <c r="D12" s="33">
        <v>38887.721875000003</v>
      </c>
      <c r="E12" s="33">
        <v>152840.34843000001</v>
      </c>
      <c r="F12" s="33">
        <v>132860.63024</v>
      </c>
      <c r="G12" s="33">
        <v>10662.758405</v>
      </c>
      <c r="H12" s="33">
        <v>74975.520856000003</v>
      </c>
      <c r="I12" s="35"/>
      <c r="J12" t="s">
        <v>10</v>
      </c>
      <c r="K12" s="33">
        <v>5597.52196499</v>
      </c>
      <c r="L12" s="33">
        <v>0</v>
      </c>
      <c r="M12" s="33">
        <v>2336.39554456</v>
      </c>
      <c r="N12" s="33">
        <v>1781.36362809</v>
      </c>
      <c r="O12" s="33">
        <v>17084.599111700001</v>
      </c>
      <c r="P12" s="33">
        <v>980999.01838499994</v>
      </c>
      <c r="Q12" s="33">
        <v>4817.1732659099998</v>
      </c>
      <c r="R12" s="33">
        <v>2188.0348231399998</v>
      </c>
      <c r="S12" s="33">
        <v>64.940090711899998</v>
      </c>
      <c r="T12" s="33">
        <v>8193.3376374500003</v>
      </c>
      <c r="U12" s="33">
        <v>0</v>
      </c>
      <c r="V12" s="33">
        <v>434773593.45899999</v>
      </c>
      <c r="W12" s="33">
        <v>0</v>
      </c>
      <c r="X12" s="33">
        <v>442.76115479200001</v>
      </c>
      <c r="Y12" s="33">
        <v>364.327922032</v>
      </c>
      <c r="Z12" s="33">
        <v>7279.6148786100002</v>
      </c>
      <c r="AA12" s="33">
        <v>8152.1671614300003</v>
      </c>
      <c r="AB12" s="33">
        <v>0</v>
      </c>
      <c r="AC12" s="33">
        <v>34991.611988600001</v>
      </c>
      <c r="AD12" s="33">
        <v>3887.95737044</v>
      </c>
      <c r="AE12" s="33">
        <v>38879.569359100002</v>
      </c>
      <c r="AF12" s="33">
        <v>0</v>
      </c>
      <c r="AG12" s="33">
        <v>6767.6641631299999</v>
      </c>
      <c r="AH12" s="33">
        <v>73.518259906400004</v>
      </c>
      <c r="AI12" s="33">
        <v>14982.013180600001</v>
      </c>
      <c r="AJ12" s="33">
        <v>359.77637768300002</v>
      </c>
      <c r="AK12" s="33">
        <v>3609.5062776300001</v>
      </c>
      <c r="AL12" s="33">
        <v>13306.4102798</v>
      </c>
      <c r="AM12" s="33">
        <v>58.1842301613</v>
      </c>
      <c r="AN12" s="33">
        <v>0</v>
      </c>
      <c r="AO12" s="33">
        <v>2540.3989317099999</v>
      </c>
      <c r="AP12" s="33">
        <v>152812.01776799999</v>
      </c>
      <c r="AQ12" s="33">
        <v>132836.019673</v>
      </c>
      <c r="AR12" s="33">
        <v>19975.998094899998</v>
      </c>
      <c r="AS12" s="33">
        <v>54383.543556099998</v>
      </c>
      <c r="AT12" s="33">
        <v>26.4305842144</v>
      </c>
      <c r="AU12" s="33">
        <v>6.6991546276599996</v>
      </c>
      <c r="AV12" s="33">
        <v>1761.40587168</v>
      </c>
      <c r="AW12" s="33">
        <v>548.29889596600003</v>
      </c>
      <c r="AX12" s="33">
        <v>44298.517840499997</v>
      </c>
      <c r="AY12" s="33">
        <v>905.93789547200004</v>
      </c>
      <c r="AZ12" s="33">
        <v>632.00205927299999</v>
      </c>
      <c r="BA12" s="33">
        <v>63292.902180099998</v>
      </c>
      <c r="BB12" s="33">
        <v>157.93591002100001</v>
      </c>
      <c r="BC12" s="33">
        <v>1221.16159814</v>
      </c>
      <c r="BD12" s="33">
        <v>36.935779687</v>
      </c>
      <c r="BE12" s="33">
        <v>10660.524300200001</v>
      </c>
      <c r="BF12" s="33">
        <v>0</v>
      </c>
      <c r="BG12" s="33">
        <v>790.97441707099995</v>
      </c>
      <c r="BH12" s="33">
        <v>2568.8478313400001</v>
      </c>
      <c r="BI12" s="33">
        <v>0</v>
      </c>
      <c r="BJ12" s="33">
        <v>17916.792097599999</v>
      </c>
      <c r="BK12" s="33">
        <v>561.19572210199999</v>
      </c>
    </row>
    <row r="13" spans="1:63" x14ac:dyDescent="0.25">
      <c r="A13" s="35" t="s">
        <v>12</v>
      </c>
      <c r="B13" s="33">
        <v>732616.59135999996</v>
      </c>
      <c r="C13" s="33">
        <v>11986.243479000001</v>
      </c>
      <c r="D13" s="33">
        <v>8045.9219223</v>
      </c>
      <c r="E13" s="33">
        <v>72786.431039999996</v>
      </c>
      <c r="F13" s="33">
        <v>61683.417845000004</v>
      </c>
      <c r="G13" s="33">
        <v>4909.1671427000001</v>
      </c>
      <c r="H13" s="33">
        <v>172302.28890000001</v>
      </c>
      <c r="I13" s="35"/>
      <c r="J13" t="s">
        <v>12</v>
      </c>
      <c r="K13" s="33">
        <v>12897.1328292</v>
      </c>
      <c r="L13" s="33">
        <v>0</v>
      </c>
      <c r="M13" s="33">
        <v>5383.2397139499999</v>
      </c>
      <c r="N13" s="33">
        <v>4104.4021785799996</v>
      </c>
      <c r="O13" s="33">
        <v>39364.2576749</v>
      </c>
      <c r="P13" s="33">
        <v>734302.84376800002</v>
      </c>
      <c r="Q13" s="33">
        <v>11099.1473668</v>
      </c>
      <c r="R13" s="33">
        <v>5041.4044942299997</v>
      </c>
      <c r="S13" s="33">
        <v>149.62710465200001</v>
      </c>
      <c r="T13" s="33">
        <v>18878.0948106</v>
      </c>
      <c r="U13" s="33">
        <v>0</v>
      </c>
      <c r="V13" s="33">
        <v>39187417.156800002</v>
      </c>
      <c r="W13" s="33">
        <v>0</v>
      </c>
      <c r="X13" s="33">
        <v>1020.15674907</v>
      </c>
      <c r="Y13" s="33">
        <v>839.44020116199999</v>
      </c>
      <c r="Z13" s="33">
        <v>16772.807428100001</v>
      </c>
      <c r="AA13" s="33">
        <v>12013.8328057</v>
      </c>
      <c r="AB13" s="33">
        <v>0</v>
      </c>
      <c r="AC13" s="33">
        <v>7258.0782199200003</v>
      </c>
      <c r="AD13" s="33">
        <v>806.45310477600003</v>
      </c>
      <c r="AE13" s="33">
        <v>8064.5313247000004</v>
      </c>
      <c r="AF13" s="33">
        <v>0</v>
      </c>
      <c r="AG13" s="33">
        <v>15593.2325074</v>
      </c>
      <c r="AH13" s="33">
        <v>34.573523034899999</v>
      </c>
      <c r="AI13" s="33">
        <v>34519.7398197</v>
      </c>
      <c r="AJ13" s="33">
        <v>175.00859976999999</v>
      </c>
      <c r="AK13" s="33">
        <v>1774.1586961200001</v>
      </c>
      <c r="AL13" s="33">
        <v>6158.69633841</v>
      </c>
      <c r="AM13" s="33">
        <v>27.054890607699999</v>
      </c>
      <c r="AN13" s="33">
        <v>0</v>
      </c>
      <c r="AO13" s="33">
        <v>1249.92855078</v>
      </c>
      <c r="AP13" s="33">
        <v>72956.116627199997</v>
      </c>
      <c r="AQ13" s="33">
        <v>61827.535329899998</v>
      </c>
      <c r="AR13" s="33">
        <v>11128.581297299999</v>
      </c>
      <c r="AS13" s="33">
        <v>25443.8514569</v>
      </c>
      <c r="AT13" s="33">
        <v>13.0577422721</v>
      </c>
      <c r="AU13" s="33">
        <v>2.8917954777200001</v>
      </c>
      <c r="AV13" s="33">
        <v>822.72035886100002</v>
      </c>
      <c r="AW13" s="33">
        <v>265.75299492599999</v>
      </c>
      <c r="AX13" s="33">
        <v>20550.7407609</v>
      </c>
      <c r="AY13" s="33">
        <v>434.61543934299999</v>
      </c>
      <c r="AZ13" s="33">
        <v>271.588257312</v>
      </c>
      <c r="BA13" s="33">
        <v>29362.633123399999</v>
      </c>
      <c r="BB13" s="33">
        <v>77.646658803600005</v>
      </c>
      <c r="BC13" s="33">
        <v>590.76615382399996</v>
      </c>
      <c r="BD13" s="33">
        <v>15.702629078299999</v>
      </c>
      <c r="BE13" s="33">
        <v>4920.4939791200004</v>
      </c>
      <c r="BF13" s="33">
        <v>0</v>
      </c>
      <c r="BG13" s="33">
        <v>1822.46714795</v>
      </c>
      <c r="BH13" s="33">
        <v>5918.8278626399997</v>
      </c>
      <c r="BI13" s="33">
        <v>0</v>
      </c>
      <c r="BJ13" s="33">
        <v>41281.702273100003</v>
      </c>
      <c r="BK13" s="33">
        <v>1293.03899239</v>
      </c>
    </row>
    <row r="14" spans="1:63" x14ac:dyDescent="0.25">
      <c r="A14" s="35" t="s">
        <v>13</v>
      </c>
      <c r="B14" s="33">
        <v>63267.200069999999</v>
      </c>
      <c r="C14" s="33">
        <v>1041.1102931999999</v>
      </c>
      <c r="D14" s="33">
        <v>1003.9699529</v>
      </c>
      <c r="E14" s="33">
        <v>6561.7573478000004</v>
      </c>
      <c r="F14" s="33">
        <v>5560.8119398999997</v>
      </c>
      <c r="G14" s="33">
        <v>518.47673039999995</v>
      </c>
      <c r="H14" s="33">
        <v>14965.973829</v>
      </c>
      <c r="I14" s="35"/>
      <c r="J14" t="s">
        <v>13</v>
      </c>
      <c r="K14" s="33">
        <v>1117.4269696599999</v>
      </c>
      <c r="L14" s="33">
        <v>0</v>
      </c>
      <c r="M14" s="33">
        <v>466.41204583199999</v>
      </c>
      <c r="N14" s="33">
        <v>355.61169860000001</v>
      </c>
      <c r="O14" s="33">
        <v>3410.5801052500001</v>
      </c>
      <c r="P14" s="33">
        <v>63254.234917000002</v>
      </c>
      <c r="Q14" s="33">
        <v>961.64703847299995</v>
      </c>
      <c r="R14" s="33">
        <v>436.79512250300002</v>
      </c>
      <c r="S14" s="33">
        <v>12.9639267673</v>
      </c>
      <c r="T14" s="33">
        <v>1635.6272186599999</v>
      </c>
      <c r="U14" s="33">
        <v>0</v>
      </c>
      <c r="V14" s="33">
        <v>4811437.5214999998</v>
      </c>
      <c r="W14" s="33">
        <v>0</v>
      </c>
      <c r="X14" s="33">
        <v>88.387996758599996</v>
      </c>
      <c r="Y14" s="33">
        <v>72.730366206900001</v>
      </c>
      <c r="Z14" s="33">
        <v>1453.2218620199999</v>
      </c>
      <c r="AA14" s="33">
        <v>1040.89627346</v>
      </c>
      <c r="AB14" s="33">
        <v>0</v>
      </c>
      <c r="AC14" s="33">
        <v>903.35525474799999</v>
      </c>
      <c r="AD14" s="33">
        <v>100.372848236</v>
      </c>
      <c r="AE14" s="33">
        <v>1003.72810298</v>
      </c>
      <c r="AF14" s="33">
        <v>0</v>
      </c>
      <c r="AG14" s="33">
        <v>1351.0216588400001</v>
      </c>
      <c r="AH14" s="33">
        <v>2.66714666759</v>
      </c>
      <c r="AI14" s="33">
        <v>2990.84312477</v>
      </c>
      <c r="AJ14" s="33">
        <v>6.3369299580899998</v>
      </c>
      <c r="AK14" s="33">
        <v>42.376856862099999</v>
      </c>
      <c r="AL14" s="33">
        <v>596.95877306</v>
      </c>
      <c r="AM14" s="33">
        <v>2.4658597252800001</v>
      </c>
      <c r="AN14" s="33">
        <v>0</v>
      </c>
      <c r="AO14" s="33">
        <v>28.368604138399999</v>
      </c>
      <c r="AP14" s="33">
        <v>6560.4400131599996</v>
      </c>
      <c r="AQ14" s="33">
        <v>5559.7045871</v>
      </c>
      <c r="AR14" s="33">
        <v>1000.73542606</v>
      </c>
      <c r="AS14" s="33">
        <v>2124.4077533200002</v>
      </c>
      <c r="AT14" s="33">
        <v>0.23354739757599999</v>
      </c>
      <c r="AU14" s="33">
        <v>0.541645821804</v>
      </c>
      <c r="AV14" s="33">
        <v>70.388103115700005</v>
      </c>
      <c r="AW14" s="33">
        <v>10.7658895805</v>
      </c>
      <c r="AX14" s="33">
        <v>1932.20303537</v>
      </c>
      <c r="AY14" s="33">
        <v>22.961051779999998</v>
      </c>
      <c r="AZ14" s="33">
        <v>52.513760625899998</v>
      </c>
      <c r="BA14" s="33">
        <v>2760.5603010200002</v>
      </c>
      <c r="BB14" s="33">
        <v>1.8341532919600001</v>
      </c>
      <c r="BC14" s="33">
        <v>25.263999077800001</v>
      </c>
      <c r="BD14" s="33">
        <v>3.2649350034600002</v>
      </c>
      <c r="BE14" s="33">
        <v>518.35946616900003</v>
      </c>
      <c r="BF14" s="33">
        <v>0</v>
      </c>
      <c r="BG14" s="33">
        <v>157.901315939</v>
      </c>
      <c r="BH14" s="33">
        <v>512.81625515999997</v>
      </c>
      <c r="BI14" s="33">
        <v>0</v>
      </c>
      <c r="BJ14" s="33">
        <v>3576.7100580400001</v>
      </c>
      <c r="BK14" s="33">
        <v>112.03086010600001</v>
      </c>
    </row>
    <row r="15" spans="1:63" x14ac:dyDescent="0.25">
      <c r="A15" s="35" t="s">
        <v>14</v>
      </c>
      <c r="B15" s="33">
        <v>25686.049461999999</v>
      </c>
      <c r="C15" s="33">
        <v>423.12634976999999</v>
      </c>
      <c r="D15" s="33">
        <v>430.37871575999998</v>
      </c>
      <c r="E15" s="33">
        <v>2684.3674818999998</v>
      </c>
      <c r="F15" s="33">
        <v>2274.8877579999998</v>
      </c>
      <c r="G15" s="33">
        <v>217.4614311</v>
      </c>
      <c r="H15" s="33">
        <v>6082.4422062000003</v>
      </c>
      <c r="I15" s="35"/>
      <c r="J15" t="s">
        <v>14</v>
      </c>
      <c r="K15" s="33">
        <v>454.23596378100001</v>
      </c>
      <c r="L15" s="33">
        <v>0</v>
      </c>
      <c r="M15" s="33">
        <v>189.597252191</v>
      </c>
      <c r="N15" s="33">
        <v>144.55667419400001</v>
      </c>
      <c r="O15" s="33">
        <v>1386.4060059399999</v>
      </c>
      <c r="P15" s="33">
        <v>25686.042717299999</v>
      </c>
      <c r="Q15" s="33">
        <v>390.91103024699999</v>
      </c>
      <c r="R15" s="33">
        <v>177.55784226700001</v>
      </c>
      <c r="S15" s="33">
        <v>5.2698506778700001</v>
      </c>
      <c r="T15" s="33">
        <v>664.88496110300002</v>
      </c>
      <c r="U15" s="33">
        <v>0</v>
      </c>
      <c r="V15" s="33">
        <v>2433659.6262699999</v>
      </c>
      <c r="W15" s="33">
        <v>0</v>
      </c>
      <c r="X15" s="33">
        <v>35.929857369799997</v>
      </c>
      <c r="Y15" s="33">
        <v>29.564999068399999</v>
      </c>
      <c r="Z15" s="33">
        <v>590.73690923900006</v>
      </c>
      <c r="AA15" s="33">
        <v>423.12620349500003</v>
      </c>
      <c r="AB15" s="33">
        <v>0</v>
      </c>
      <c r="AC15" s="33">
        <v>387.34067963400003</v>
      </c>
      <c r="AD15" s="33">
        <v>43.037873940799997</v>
      </c>
      <c r="AE15" s="33">
        <v>430.37855357500001</v>
      </c>
      <c r="AF15" s="33">
        <v>0</v>
      </c>
      <c r="AG15" s="33">
        <v>549.19230603899996</v>
      </c>
      <c r="AH15" s="33">
        <v>1.06867289296</v>
      </c>
      <c r="AI15" s="33">
        <v>1215.78233267</v>
      </c>
      <c r="AJ15" s="33">
        <v>2.1107443528099998</v>
      </c>
      <c r="AK15" s="33">
        <v>11.3299657567</v>
      </c>
      <c r="AL15" s="33">
        <v>246.47542382200001</v>
      </c>
      <c r="AM15" s="33">
        <v>1.01066763394</v>
      </c>
      <c r="AN15" s="33">
        <v>0</v>
      </c>
      <c r="AO15" s="33">
        <v>7.2975937554100003</v>
      </c>
      <c r="AP15" s="33">
        <v>2684.38457062</v>
      </c>
      <c r="AQ15" s="33">
        <v>2274.9049497599999</v>
      </c>
      <c r="AR15" s="33">
        <v>409.47962086000001</v>
      </c>
      <c r="AS15" s="33">
        <v>860.86896908599999</v>
      </c>
      <c r="AT15" s="33">
        <v>4.7312575384299997E-2</v>
      </c>
      <c r="AU15" s="33">
        <v>0.236074191648</v>
      </c>
      <c r="AV15" s="33">
        <v>28.6169029647</v>
      </c>
      <c r="AW15" s="33">
        <v>3.7315915571799998</v>
      </c>
      <c r="AX15" s="33">
        <v>794.93380660000003</v>
      </c>
      <c r="AY15" s="33">
        <v>8.5682322569299991</v>
      </c>
      <c r="AZ15" s="33">
        <v>22.928393753000002</v>
      </c>
      <c r="BA15" s="33">
        <v>1135.7237369100001</v>
      </c>
      <c r="BB15" s="33">
        <v>0.486427423734</v>
      </c>
      <c r="BC15" s="33">
        <v>8.9084261853999998</v>
      </c>
      <c r="BD15" s="33">
        <v>1.4309800830199999</v>
      </c>
      <c r="BE15" s="33">
        <v>217.461425335</v>
      </c>
      <c r="BF15" s="33">
        <v>0</v>
      </c>
      <c r="BG15" s="33">
        <v>64.187169325400006</v>
      </c>
      <c r="BH15" s="33">
        <v>208.460716789</v>
      </c>
      <c r="BI15" s="33">
        <v>0</v>
      </c>
      <c r="BJ15" s="33">
        <v>1453.9381534700001</v>
      </c>
      <c r="BK15" s="33">
        <v>45.540732825600003</v>
      </c>
    </row>
    <row r="16" spans="1:63" x14ac:dyDescent="0.25">
      <c r="A16" s="35" t="s">
        <v>15</v>
      </c>
      <c r="B16" s="33">
        <v>76593.089884999994</v>
      </c>
      <c r="C16" s="33">
        <v>1262.9980857999999</v>
      </c>
      <c r="D16" s="33">
        <v>1349.3167794999999</v>
      </c>
      <c r="E16" s="33">
        <v>8063.4167164</v>
      </c>
      <c r="F16" s="33">
        <v>6833.4047938000003</v>
      </c>
      <c r="G16" s="33">
        <v>668.62134745000003</v>
      </c>
      <c r="H16" s="33">
        <v>18155.620738000001</v>
      </c>
      <c r="I16" s="35"/>
      <c r="J16" t="s">
        <v>15</v>
      </c>
      <c r="K16" s="33">
        <v>1355.74244215</v>
      </c>
      <c r="L16" s="33">
        <v>0</v>
      </c>
      <c r="M16" s="33">
        <v>565.88450763900005</v>
      </c>
      <c r="N16" s="33">
        <v>431.45370397900001</v>
      </c>
      <c r="O16" s="33">
        <v>4137.9591631399999</v>
      </c>
      <c r="P16" s="33">
        <v>76586.462298099999</v>
      </c>
      <c r="Q16" s="33">
        <v>1166.73920273</v>
      </c>
      <c r="R16" s="33">
        <v>529.95090037600005</v>
      </c>
      <c r="S16" s="33">
        <v>15.728748147799999</v>
      </c>
      <c r="T16" s="33">
        <v>1984.4597375799999</v>
      </c>
      <c r="U16" s="33">
        <v>0</v>
      </c>
      <c r="V16" s="33">
        <v>6030525.0389799997</v>
      </c>
      <c r="W16" s="33">
        <v>0</v>
      </c>
      <c r="X16" s="33">
        <v>107.238658395</v>
      </c>
      <c r="Y16" s="33">
        <v>88.241747502899997</v>
      </c>
      <c r="Z16" s="33">
        <v>1763.15238494</v>
      </c>
      <c r="AA16" s="33">
        <v>1262.8892147900001</v>
      </c>
      <c r="AB16" s="33">
        <v>0</v>
      </c>
      <c r="AC16" s="33">
        <v>1214.29581575</v>
      </c>
      <c r="AD16" s="33">
        <v>134.921862683</v>
      </c>
      <c r="AE16" s="33">
        <v>1349.2176784400001</v>
      </c>
      <c r="AF16" s="33">
        <v>0</v>
      </c>
      <c r="AG16" s="33">
        <v>1639.1558195600001</v>
      </c>
      <c r="AH16" s="33">
        <v>3.2019047611000002</v>
      </c>
      <c r="AI16" s="33">
        <v>3628.7046808199998</v>
      </c>
      <c r="AJ16" s="33">
        <v>6.1706540924500004</v>
      </c>
      <c r="AK16" s="33">
        <v>31.9223700704</v>
      </c>
      <c r="AL16" s="33">
        <v>741.08718188399996</v>
      </c>
      <c r="AM16" s="33">
        <v>3.0362222591700001</v>
      </c>
      <c r="AN16" s="33">
        <v>0</v>
      </c>
      <c r="AO16" s="33">
        <v>20.406964608100001</v>
      </c>
      <c r="AP16" s="33">
        <v>8062.7859835299996</v>
      </c>
      <c r="AQ16" s="33">
        <v>6832.87801322</v>
      </c>
      <c r="AR16" s="33">
        <v>1229.9079703100001</v>
      </c>
      <c r="AS16" s="33">
        <v>2582.7526664699999</v>
      </c>
      <c r="AT16" s="33">
        <v>0.12518173297099999</v>
      </c>
      <c r="AU16" s="33">
        <v>0.71413603916799995</v>
      </c>
      <c r="AV16" s="33">
        <v>85.888740931000001</v>
      </c>
      <c r="AW16" s="33">
        <v>10.9718845834</v>
      </c>
      <c r="AX16" s="33">
        <v>2389.1695068399999</v>
      </c>
      <c r="AY16" s="33">
        <v>25.445372604599999</v>
      </c>
      <c r="AZ16" s="33">
        <v>69.372939839599994</v>
      </c>
      <c r="BA16" s="33">
        <v>3413.4092815700001</v>
      </c>
      <c r="BB16" s="33">
        <v>1.3683936969999999</v>
      </c>
      <c r="BC16" s="33">
        <v>26.2559434532</v>
      </c>
      <c r="BD16" s="33">
        <v>4.3314217489400004</v>
      </c>
      <c r="BE16" s="33">
        <v>668.56914411699995</v>
      </c>
      <c r="BF16" s="33">
        <v>0</v>
      </c>
      <c r="BG16" s="33">
        <v>191.57724191299999</v>
      </c>
      <c r="BH16" s="33">
        <v>622.18523697600006</v>
      </c>
      <c r="BI16" s="33">
        <v>0</v>
      </c>
      <c r="BJ16" s="33">
        <v>4339.5199543099998</v>
      </c>
      <c r="BK16" s="33">
        <v>135.923975829</v>
      </c>
    </row>
    <row r="17" spans="1:63" x14ac:dyDescent="0.25">
      <c r="A17" s="35" t="s">
        <v>16</v>
      </c>
      <c r="B17" s="33">
        <v>877283.00867000001</v>
      </c>
      <c r="C17" s="33">
        <v>14619.27736</v>
      </c>
      <c r="D17" s="33">
        <v>23337.983990000001</v>
      </c>
      <c r="E17" s="33">
        <v>99396.915571999998</v>
      </c>
      <c r="F17" s="33">
        <v>84234.681200000006</v>
      </c>
      <c r="G17" s="33">
        <v>10068.820406000001</v>
      </c>
      <c r="H17" s="33">
        <v>210152.24051999999</v>
      </c>
      <c r="I17" s="35"/>
      <c r="J17" t="s">
        <v>16</v>
      </c>
      <c r="K17" s="33">
        <v>15691.564738499999</v>
      </c>
      <c r="L17" s="33">
        <v>0</v>
      </c>
      <c r="M17" s="33">
        <v>6549.6330841199997</v>
      </c>
      <c r="N17" s="33">
        <v>4993.7077848700001</v>
      </c>
      <c r="O17" s="33">
        <v>47893.356776000001</v>
      </c>
      <c r="P17" s="33">
        <v>877138.85757700005</v>
      </c>
      <c r="Q17" s="33">
        <v>13504.0150925</v>
      </c>
      <c r="R17" s="33">
        <v>6133.7310047299998</v>
      </c>
      <c r="S17" s="33">
        <v>182.04697648999999</v>
      </c>
      <c r="T17" s="33">
        <v>22968.432896999999</v>
      </c>
      <c r="U17" s="33">
        <v>0</v>
      </c>
      <c r="V17" s="33">
        <v>176861909.84900001</v>
      </c>
      <c r="W17" s="33">
        <v>0</v>
      </c>
      <c r="X17" s="33">
        <v>1241.1956168300001</v>
      </c>
      <c r="Y17" s="33">
        <v>1021.32223827</v>
      </c>
      <c r="Z17" s="33">
        <v>20406.9930675</v>
      </c>
      <c r="AA17" s="33">
        <v>14616.880679100001</v>
      </c>
      <c r="AB17" s="33">
        <v>0</v>
      </c>
      <c r="AC17" s="33">
        <v>21000.941407300001</v>
      </c>
      <c r="AD17" s="33">
        <v>2333.4373191200002</v>
      </c>
      <c r="AE17" s="33">
        <v>23334.378726399998</v>
      </c>
      <c r="AF17" s="33">
        <v>0</v>
      </c>
      <c r="AG17" s="33">
        <v>18971.833187799999</v>
      </c>
      <c r="AH17" s="33">
        <v>39.136131202000001</v>
      </c>
      <c r="AI17" s="33">
        <v>41999.1657175</v>
      </c>
      <c r="AJ17" s="33">
        <v>69.031300619800007</v>
      </c>
      <c r="AK17" s="33">
        <v>305.88274422400002</v>
      </c>
      <c r="AL17" s="33">
        <v>9166.8469911899992</v>
      </c>
      <c r="AM17" s="33">
        <v>37.448926112300001</v>
      </c>
      <c r="AN17" s="33">
        <v>0</v>
      </c>
      <c r="AO17" s="33">
        <v>188.71437770099999</v>
      </c>
      <c r="AP17" s="33">
        <v>99381.324034599995</v>
      </c>
      <c r="AQ17" s="33">
        <v>84221.547831499993</v>
      </c>
      <c r="AR17" s="33">
        <v>15159.7762031</v>
      </c>
      <c r="AS17" s="33">
        <v>31712.528797999999</v>
      </c>
      <c r="AT17" s="33">
        <v>0.83975143396200003</v>
      </c>
      <c r="AU17" s="33">
        <v>9.0129193727299999</v>
      </c>
      <c r="AV17" s="33">
        <v>1055.9716983000001</v>
      </c>
      <c r="AW17" s="33">
        <v>125.421445522</v>
      </c>
      <c r="AX17" s="33">
        <v>29511.696507299999</v>
      </c>
      <c r="AY17" s="33">
        <v>301.58580366699999</v>
      </c>
      <c r="AZ17" s="33">
        <v>876.08728904400004</v>
      </c>
      <c r="BA17" s="33">
        <v>42163.283748399997</v>
      </c>
      <c r="BB17" s="33">
        <v>13.018000518299999</v>
      </c>
      <c r="BC17" s="33">
        <v>302.80100483500001</v>
      </c>
      <c r="BD17" s="33">
        <v>54.773970166300003</v>
      </c>
      <c r="BE17" s="33">
        <v>10067.2368613</v>
      </c>
      <c r="BF17" s="33">
        <v>0</v>
      </c>
      <c r="BG17" s="33">
        <v>2217.3429000900001</v>
      </c>
      <c r="BH17" s="33">
        <v>7201.2661805999996</v>
      </c>
      <c r="BI17" s="33">
        <v>0</v>
      </c>
      <c r="BJ17" s="33">
        <v>50226.2458902</v>
      </c>
      <c r="BK17" s="33">
        <v>1573.2032128200001</v>
      </c>
    </row>
    <row r="18" spans="1:63" x14ac:dyDescent="0.25">
      <c r="A18" s="35" t="s">
        <v>17</v>
      </c>
      <c r="B18" s="33">
        <v>180431.80768999999</v>
      </c>
      <c r="C18" s="33">
        <v>2972.1555717000001</v>
      </c>
      <c r="D18" s="33">
        <v>3018.1491623000002</v>
      </c>
      <c r="E18" s="33">
        <v>18851.844463000001</v>
      </c>
      <c r="F18" s="33">
        <v>15976.139351</v>
      </c>
      <c r="G18" s="33">
        <v>1526.0179848</v>
      </c>
      <c r="H18" s="33">
        <v>42724.740934000001</v>
      </c>
      <c r="I18" s="35"/>
      <c r="J18" t="s">
        <v>17</v>
      </c>
      <c r="K18" s="33">
        <v>3190.6107949799998</v>
      </c>
      <c r="L18" s="33">
        <v>0</v>
      </c>
      <c r="M18" s="33">
        <v>1331.7553272</v>
      </c>
      <c r="N18" s="33">
        <v>1015.38484607</v>
      </c>
      <c r="O18" s="33">
        <v>9738.29231445</v>
      </c>
      <c r="P18" s="33">
        <v>180428.215348</v>
      </c>
      <c r="Q18" s="33">
        <v>2745.8088735400001</v>
      </c>
      <c r="R18" s="33">
        <v>1247.1889309799999</v>
      </c>
      <c r="S18" s="33">
        <v>37.016106284599999</v>
      </c>
      <c r="T18" s="33">
        <v>4670.2364932800001</v>
      </c>
      <c r="U18" s="33">
        <v>0</v>
      </c>
      <c r="V18" s="33">
        <v>13261935.5079</v>
      </c>
      <c r="W18" s="33">
        <v>0</v>
      </c>
      <c r="X18" s="33">
        <v>252.375574567</v>
      </c>
      <c r="Y18" s="33">
        <v>207.66844306499999</v>
      </c>
      <c r="Z18" s="33">
        <v>4149.4110016000004</v>
      </c>
      <c r="AA18" s="33">
        <v>2972.09276482</v>
      </c>
      <c r="AB18" s="33">
        <v>0</v>
      </c>
      <c r="AC18" s="33">
        <v>2716.1062709299999</v>
      </c>
      <c r="AD18" s="33">
        <v>301.78966152100003</v>
      </c>
      <c r="AE18" s="33">
        <v>3017.8959324500001</v>
      </c>
      <c r="AF18" s="33">
        <v>0</v>
      </c>
      <c r="AG18" s="33">
        <v>3857.5967822900002</v>
      </c>
      <c r="AH18" s="33">
        <v>8.5136346759499997</v>
      </c>
      <c r="AI18" s="33">
        <v>8539.8101436199995</v>
      </c>
      <c r="AJ18" s="33">
        <v>36.283619229800003</v>
      </c>
      <c r="AK18" s="33">
        <v>347.03785006499999</v>
      </c>
      <c r="AL18" s="33">
        <v>1632.42291985</v>
      </c>
      <c r="AM18" s="33">
        <v>7.0223073871399997</v>
      </c>
      <c r="AN18" s="33">
        <v>0</v>
      </c>
      <c r="AO18" s="33">
        <v>243.08112967100001</v>
      </c>
      <c r="AP18" s="33">
        <v>18851.7125915</v>
      </c>
      <c r="AQ18" s="33">
        <v>15976.090911900001</v>
      </c>
      <c r="AR18" s="33">
        <v>2875.62167955</v>
      </c>
      <c r="AS18" s="33">
        <v>6419.0990891600004</v>
      </c>
      <c r="AT18" s="33">
        <v>2.4796916927599999</v>
      </c>
      <c r="AU18" s="33">
        <v>1.01499601623</v>
      </c>
      <c r="AV18" s="33">
        <v>209.17247343</v>
      </c>
      <c r="AW18" s="33">
        <v>56.184145707900001</v>
      </c>
      <c r="AX18" s="33">
        <v>5390.34574359</v>
      </c>
      <c r="AY18" s="33">
        <v>96.975356437800002</v>
      </c>
      <c r="AZ18" s="33">
        <v>96.888520672400006</v>
      </c>
      <c r="BA18" s="33">
        <v>7701.5175185899998</v>
      </c>
      <c r="BB18" s="33">
        <v>15.168753429600001</v>
      </c>
      <c r="BC18" s="33">
        <v>126.162863675</v>
      </c>
      <c r="BD18" s="33">
        <v>5.8193386613499998</v>
      </c>
      <c r="BE18" s="33">
        <v>1525.9286044800001</v>
      </c>
      <c r="BF18" s="33">
        <v>0</v>
      </c>
      <c r="BG18" s="33">
        <v>450.85871137100003</v>
      </c>
      <c r="BH18" s="33">
        <v>1464.25395267</v>
      </c>
      <c r="BI18" s="33">
        <v>0</v>
      </c>
      <c r="BJ18" s="33">
        <v>10212.6463626</v>
      </c>
      <c r="BK18" s="33">
        <v>319.88393944900002</v>
      </c>
    </row>
    <row r="19" spans="1:63" x14ac:dyDescent="0.25">
      <c r="A19" s="35" t="s">
        <v>18</v>
      </c>
      <c r="B19" s="33">
        <v>1265677.6188000001</v>
      </c>
      <c r="C19" s="33">
        <v>20671.659646</v>
      </c>
      <c r="D19" s="33">
        <v>12050.442811999999</v>
      </c>
      <c r="E19" s="33">
        <v>124094.79120000001</v>
      </c>
      <c r="F19" s="33">
        <v>105165.07428</v>
      </c>
      <c r="G19" s="33">
        <v>7915.5066272000004</v>
      </c>
      <c r="H19" s="33">
        <v>297155.09667</v>
      </c>
      <c r="I19" s="35"/>
      <c r="J19" t="s">
        <v>18</v>
      </c>
      <c r="K19" s="33">
        <v>22191.294897899999</v>
      </c>
      <c r="L19" s="33">
        <v>0</v>
      </c>
      <c r="M19" s="33">
        <v>9262.6062380500007</v>
      </c>
      <c r="N19" s="33">
        <v>7062.1904843299999</v>
      </c>
      <c r="O19" s="33">
        <v>67731.644876399994</v>
      </c>
      <c r="P19" s="33">
        <v>1265666.1191799999</v>
      </c>
      <c r="Q19" s="33">
        <v>19097.614949899998</v>
      </c>
      <c r="R19" s="33">
        <v>8674.4322114400002</v>
      </c>
      <c r="S19" s="33">
        <v>257.45415353999999</v>
      </c>
      <c r="T19" s="33">
        <v>32482.368959700001</v>
      </c>
      <c r="U19" s="33">
        <v>0</v>
      </c>
      <c r="V19" s="33">
        <v>63490075.6862</v>
      </c>
      <c r="W19" s="33">
        <v>0</v>
      </c>
      <c r="X19" s="33">
        <v>1755.3201305699999</v>
      </c>
      <c r="Y19" s="33">
        <v>1444.37277503</v>
      </c>
      <c r="Z19" s="33">
        <v>28859.930076699999</v>
      </c>
      <c r="AA19" s="33">
        <v>20671.4639714</v>
      </c>
      <c r="AB19" s="33">
        <v>0</v>
      </c>
      <c r="AC19" s="33">
        <v>10844.8952137</v>
      </c>
      <c r="AD19" s="33">
        <v>1204.98890551</v>
      </c>
      <c r="AE19" s="33">
        <v>12049.8841192</v>
      </c>
      <c r="AF19" s="33">
        <v>0</v>
      </c>
      <c r="AG19" s="33">
        <v>26830.3070438</v>
      </c>
      <c r="AH19" s="33">
        <v>51.572006438000003</v>
      </c>
      <c r="AI19" s="33">
        <v>59395.975964400001</v>
      </c>
      <c r="AJ19" s="33">
        <v>143.72555389499999</v>
      </c>
      <c r="AK19" s="33">
        <v>1098.9443768399999</v>
      </c>
      <c r="AL19" s="33">
        <v>11182.3203648</v>
      </c>
      <c r="AM19" s="33">
        <v>46.559481349999999</v>
      </c>
      <c r="AN19" s="33">
        <v>0</v>
      </c>
      <c r="AO19" s="33">
        <v>749.87871592600004</v>
      </c>
      <c r="AP19" s="33">
        <v>124094.71167600001</v>
      </c>
      <c r="AQ19" s="33">
        <v>105165.22589099999</v>
      </c>
      <c r="AR19" s="33">
        <v>18929.485785500001</v>
      </c>
      <c r="AS19" s="33">
        <v>40599.637977799997</v>
      </c>
      <c r="AT19" s="33">
        <v>6.8050983759700001</v>
      </c>
      <c r="AU19" s="33">
        <v>9.5308216280300009</v>
      </c>
      <c r="AV19" s="33">
        <v>1340.55398672</v>
      </c>
      <c r="AW19" s="33">
        <v>236.971570063</v>
      </c>
      <c r="AX19" s="33">
        <v>36335.0437733</v>
      </c>
      <c r="AY19" s="33">
        <v>475.23788550699999</v>
      </c>
      <c r="AZ19" s="33">
        <v>922.031435031</v>
      </c>
      <c r="BA19" s="33">
        <v>51912.643385900003</v>
      </c>
      <c r="BB19" s="33">
        <v>47.760199084900002</v>
      </c>
      <c r="BC19" s="33">
        <v>548.59272721399998</v>
      </c>
      <c r="BD19" s="33">
        <v>57.055422895</v>
      </c>
      <c r="BE19" s="33">
        <v>7915.2978506899999</v>
      </c>
      <c r="BF19" s="33">
        <v>0</v>
      </c>
      <c r="BG19" s="33">
        <v>3135.8061221799999</v>
      </c>
      <c r="BH19" s="33">
        <v>10184.1615858</v>
      </c>
      <c r="BI19" s="33">
        <v>0</v>
      </c>
      <c r="BJ19" s="33">
        <v>71030.866479100005</v>
      </c>
      <c r="BK19" s="33">
        <v>2224.8522704799998</v>
      </c>
    </row>
    <row r="20" spans="1:63" x14ac:dyDescent="0.25">
      <c r="A20" s="35" t="s">
        <v>19</v>
      </c>
      <c r="B20" s="33">
        <v>4379.1780963000001</v>
      </c>
      <c r="C20" s="33">
        <v>71.599141771999996</v>
      </c>
      <c r="D20" s="33">
        <v>45.627739114000001</v>
      </c>
      <c r="E20" s="33">
        <v>432.87473904000001</v>
      </c>
      <c r="F20" s="33">
        <v>366.84292642000003</v>
      </c>
      <c r="G20" s="33">
        <v>28.590021201999999</v>
      </c>
      <c r="H20" s="33">
        <v>1029.2394506999999</v>
      </c>
      <c r="I20" s="35"/>
      <c r="J20" t="s">
        <v>19</v>
      </c>
      <c r="K20" s="33">
        <v>76.863469233900005</v>
      </c>
      <c r="L20" s="33">
        <v>0</v>
      </c>
      <c r="M20" s="33">
        <v>32.082669014300002</v>
      </c>
      <c r="N20" s="33">
        <v>24.461104332000001</v>
      </c>
      <c r="O20" s="33">
        <v>234.60044517099999</v>
      </c>
      <c r="P20" s="33">
        <v>4379.1768016200003</v>
      </c>
      <c r="Q20" s="33">
        <v>66.147943449400003</v>
      </c>
      <c r="R20" s="33">
        <v>30.045425826799999</v>
      </c>
      <c r="S20" s="33">
        <v>0.89174302099699998</v>
      </c>
      <c r="T20" s="33">
        <v>112.50838045099999</v>
      </c>
      <c r="U20" s="33">
        <v>0</v>
      </c>
      <c r="V20" s="33">
        <v>152150.275035</v>
      </c>
      <c r="W20" s="33">
        <v>0</v>
      </c>
      <c r="X20" s="33">
        <v>6.0798606709599996</v>
      </c>
      <c r="Y20" s="33">
        <v>5.0028481611600002</v>
      </c>
      <c r="Z20" s="33">
        <v>99.961447426000007</v>
      </c>
      <c r="AA20" s="33">
        <v>71.599118966700004</v>
      </c>
      <c r="AB20" s="33">
        <v>0</v>
      </c>
      <c r="AC20" s="33">
        <v>41.064950468500001</v>
      </c>
      <c r="AD20" s="33">
        <v>4.5627776884799998</v>
      </c>
      <c r="AE20" s="33">
        <v>45.627728157</v>
      </c>
      <c r="AF20" s="33">
        <v>0</v>
      </c>
      <c r="AG20" s="33">
        <v>92.931471267700005</v>
      </c>
      <c r="AH20" s="33">
        <v>0.171845319444</v>
      </c>
      <c r="AI20" s="33">
        <v>205.72840894699999</v>
      </c>
      <c r="AJ20" s="33">
        <v>0.33002761906299999</v>
      </c>
      <c r="AK20" s="33">
        <v>1.6980951908399999</v>
      </c>
      <c r="AL20" s="33">
        <v>39.793509101300003</v>
      </c>
      <c r="AM20" s="33">
        <v>0.163014358207</v>
      </c>
      <c r="AN20" s="33">
        <v>0</v>
      </c>
      <c r="AO20" s="33">
        <v>1.08431068834</v>
      </c>
      <c r="AP20" s="33">
        <v>432.87734015400002</v>
      </c>
      <c r="AQ20" s="33">
        <v>366.84554891099998</v>
      </c>
      <c r="AR20" s="33">
        <v>66.031791243200004</v>
      </c>
      <c r="AS20" s="33">
        <v>138.64157330099999</v>
      </c>
      <c r="AT20" s="33">
        <v>6.5943118217300003E-3</v>
      </c>
      <c r="AU20" s="33">
        <v>3.8378608719300003E-2</v>
      </c>
      <c r="AV20" s="33">
        <v>4.6107366161299996</v>
      </c>
      <c r="AW20" s="33">
        <v>0.58729492352699997</v>
      </c>
      <c r="AX20" s="33">
        <v>128.281760945</v>
      </c>
      <c r="AY20" s="33">
        <v>1.3639497379300001</v>
      </c>
      <c r="AZ20" s="33">
        <v>3.7282935745199999</v>
      </c>
      <c r="BA20" s="33">
        <v>183.276284197</v>
      </c>
      <c r="BB20" s="33">
        <v>7.2774125123300004E-2</v>
      </c>
      <c r="BC20" s="33">
        <v>1.40588873725</v>
      </c>
      <c r="BD20" s="33">
        <v>0.232795832742</v>
      </c>
      <c r="BE20" s="33">
        <v>28.5899851625</v>
      </c>
      <c r="BF20" s="33">
        <v>0</v>
      </c>
      <c r="BG20" s="33">
        <v>10.861388227899999</v>
      </c>
      <c r="BH20" s="33">
        <v>35.274648178699998</v>
      </c>
      <c r="BI20" s="33">
        <v>0</v>
      </c>
      <c r="BJ20" s="33">
        <v>246.02790301499999</v>
      </c>
      <c r="BK20" s="33">
        <v>7.70618887992</v>
      </c>
    </row>
    <row r="21" spans="1:63" x14ac:dyDescent="0.25">
      <c r="A21" s="35" t="s">
        <v>20</v>
      </c>
      <c r="B21" s="33">
        <v>31399.654629000001</v>
      </c>
      <c r="C21" s="33">
        <v>512.70922944999995</v>
      </c>
      <c r="D21" s="33">
        <v>292.55801362</v>
      </c>
      <c r="E21" s="33">
        <v>3072.9047102999998</v>
      </c>
      <c r="F21" s="33">
        <v>2604.1561846</v>
      </c>
      <c r="G21" s="33">
        <v>194.41559074</v>
      </c>
      <c r="H21" s="33">
        <v>7370.2081400999996</v>
      </c>
      <c r="I21" s="35"/>
      <c r="J21" t="s">
        <v>20</v>
      </c>
      <c r="K21" s="33">
        <v>550.40608907700005</v>
      </c>
      <c r="L21" s="33">
        <v>0</v>
      </c>
      <c r="M21" s="33">
        <v>229.738501453</v>
      </c>
      <c r="N21" s="33">
        <v>175.162034226</v>
      </c>
      <c r="O21" s="33">
        <v>1679.93393993</v>
      </c>
      <c r="P21" s="33">
        <v>31399.6432184</v>
      </c>
      <c r="Q21" s="33">
        <v>473.67416300299999</v>
      </c>
      <c r="R21" s="33">
        <v>215.15016326899999</v>
      </c>
      <c r="S21" s="33">
        <v>6.38557698335</v>
      </c>
      <c r="T21" s="33">
        <v>805.65343770000004</v>
      </c>
      <c r="U21" s="33">
        <v>0</v>
      </c>
      <c r="V21" s="33">
        <v>1156788.15753</v>
      </c>
      <c r="W21" s="33">
        <v>0</v>
      </c>
      <c r="X21" s="33">
        <v>43.536834457300003</v>
      </c>
      <c r="Y21" s="33">
        <v>35.8244772376</v>
      </c>
      <c r="Z21" s="33">
        <v>715.80683997699998</v>
      </c>
      <c r="AA21" s="33">
        <v>512.70907427099996</v>
      </c>
      <c r="AB21" s="33">
        <v>0</v>
      </c>
      <c r="AC21" s="33">
        <v>263.30212284700002</v>
      </c>
      <c r="AD21" s="33">
        <v>29.255793387000001</v>
      </c>
      <c r="AE21" s="33">
        <v>292.55791623499999</v>
      </c>
      <c r="AF21" s="33">
        <v>0</v>
      </c>
      <c r="AG21" s="33">
        <v>665.46654441700002</v>
      </c>
      <c r="AH21" s="33">
        <v>1.42836267476</v>
      </c>
      <c r="AI21" s="33">
        <v>1473.1860568300001</v>
      </c>
      <c r="AJ21" s="33">
        <v>6.7777427610699998</v>
      </c>
      <c r="AK21" s="33">
        <v>67.328631238400007</v>
      </c>
      <c r="AL21" s="33">
        <v>262.13590608200002</v>
      </c>
      <c r="AM21" s="33">
        <v>1.1416627941399999</v>
      </c>
      <c r="AN21" s="33">
        <v>0</v>
      </c>
      <c r="AO21" s="33">
        <v>47.340394500599999</v>
      </c>
      <c r="AP21" s="33">
        <v>3072.9833213400002</v>
      </c>
      <c r="AQ21" s="33">
        <v>2604.2349778900002</v>
      </c>
      <c r="AR21" s="33">
        <v>468.74834344700002</v>
      </c>
      <c r="AS21" s="33">
        <v>1061.38693668</v>
      </c>
      <c r="AT21" s="33">
        <v>0.49058758731699997</v>
      </c>
      <c r="AU21" s="33">
        <v>0.13959320754900001</v>
      </c>
      <c r="AV21" s="33">
        <v>34.426800333999999</v>
      </c>
      <c r="AW21" s="33">
        <v>10.3643060939</v>
      </c>
      <c r="AX21" s="33">
        <v>870.93692071600003</v>
      </c>
      <c r="AY21" s="33">
        <v>17.288122367700002</v>
      </c>
      <c r="AZ21" s="33">
        <v>13.2140198353</v>
      </c>
      <c r="BA21" s="33">
        <v>1244.37426149</v>
      </c>
      <c r="BB21" s="33">
        <v>2.9453670978900002</v>
      </c>
      <c r="BC21" s="33">
        <v>23.123853807100001</v>
      </c>
      <c r="BD21" s="33">
        <v>0.77845173027600001</v>
      </c>
      <c r="BE21" s="33">
        <v>194.41558016600001</v>
      </c>
      <c r="BF21" s="33">
        <v>0</v>
      </c>
      <c r="BG21" s="33">
        <v>77.776736257699994</v>
      </c>
      <c r="BH21" s="33">
        <v>252.59560234400001</v>
      </c>
      <c r="BI21" s="33">
        <v>0</v>
      </c>
      <c r="BJ21" s="33">
        <v>1761.7637821799999</v>
      </c>
      <c r="BK21" s="33">
        <v>55.182555804800003</v>
      </c>
    </row>
    <row r="22" spans="1:63" x14ac:dyDescent="0.25">
      <c r="A22" s="35" t="s">
        <v>129</v>
      </c>
      <c r="B22" s="33">
        <v>4862.6972296000004</v>
      </c>
      <c r="C22" s="33">
        <v>79.661160647000003</v>
      </c>
      <c r="D22" s="33">
        <v>58.717545305000002</v>
      </c>
      <c r="E22" s="33">
        <v>487.86040472000002</v>
      </c>
      <c r="F22" s="33">
        <v>413.44102113000002</v>
      </c>
      <c r="G22" s="33">
        <v>34.209025459000003</v>
      </c>
      <c r="H22" s="33">
        <v>1145.1293109000001</v>
      </c>
      <c r="I22" s="35"/>
      <c r="J22" t="s">
        <v>129</v>
      </c>
      <c r="K22" s="33">
        <v>85.569437576699997</v>
      </c>
      <c r="L22" s="33">
        <v>0</v>
      </c>
      <c r="M22" s="33">
        <v>35.716525941199997</v>
      </c>
      <c r="N22" s="33">
        <v>27.2317735781</v>
      </c>
      <c r="O22" s="33">
        <v>261.172623445</v>
      </c>
      <c r="P22" s="33">
        <v>4865.6065177399996</v>
      </c>
      <c r="Q22" s="33">
        <v>73.640238275499996</v>
      </c>
      <c r="R22" s="33">
        <v>33.448533382900003</v>
      </c>
      <c r="S22" s="33">
        <v>0.99273864316500005</v>
      </c>
      <c r="T22" s="33">
        <v>125.251720785</v>
      </c>
      <c r="U22" s="33">
        <v>0</v>
      </c>
      <c r="V22" s="33">
        <v>292100.26860800001</v>
      </c>
      <c r="W22" s="33">
        <v>0</v>
      </c>
      <c r="X22" s="33">
        <v>6.76850792782</v>
      </c>
      <c r="Y22" s="33">
        <v>5.5694870189700003</v>
      </c>
      <c r="Z22" s="33">
        <v>111.283631894</v>
      </c>
      <c r="AA22" s="33">
        <v>79.708967961300004</v>
      </c>
      <c r="AB22" s="33">
        <v>0</v>
      </c>
      <c r="AC22" s="33">
        <v>52.884516322499998</v>
      </c>
      <c r="AD22" s="33">
        <v>5.8760497406800001</v>
      </c>
      <c r="AE22" s="33">
        <v>58.760566063200002</v>
      </c>
      <c r="AF22" s="33">
        <v>0</v>
      </c>
      <c r="AG22" s="33">
        <v>103.45742143</v>
      </c>
      <c r="AH22" s="33">
        <v>0.190299398689</v>
      </c>
      <c r="AI22" s="33">
        <v>229.03035701600001</v>
      </c>
      <c r="AJ22" s="33">
        <v>0.29785963171800001</v>
      </c>
      <c r="AK22" s="33">
        <v>0.98872958657800003</v>
      </c>
      <c r="AL22" s="33">
        <v>45.216792164799998</v>
      </c>
      <c r="AM22" s="33">
        <v>0.18409392681799999</v>
      </c>
      <c r="AN22" s="33">
        <v>0</v>
      </c>
      <c r="AO22" s="33">
        <v>0.55848714429799995</v>
      </c>
      <c r="AP22" s="33">
        <v>488.16138311399999</v>
      </c>
      <c r="AQ22" s="33">
        <v>413.69640221100002</v>
      </c>
      <c r="AR22" s="33">
        <v>74.464980902500002</v>
      </c>
      <c r="AS22" s="33">
        <v>155.054700199</v>
      </c>
      <c r="AT22" s="33">
        <v>0</v>
      </c>
      <c r="AU22" s="33">
        <v>4.5506244040599997E-2</v>
      </c>
      <c r="AV22" s="33">
        <v>5.1711790869599996</v>
      </c>
      <c r="AW22" s="33">
        <v>0.55848714429799995</v>
      </c>
      <c r="AX22" s="33">
        <v>145.33081576500001</v>
      </c>
      <c r="AY22" s="33">
        <v>1.41069758649</v>
      </c>
      <c r="AZ22" s="33">
        <v>4.4265295391799997</v>
      </c>
      <c r="BA22" s="33">
        <v>207.63318904100001</v>
      </c>
      <c r="BB22" s="33">
        <v>4.1369577318799998E-2</v>
      </c>
      <c r="BC22" s="33">
        <v>1.36519126749</v>
      </c>
      <c r="BD22" s="33">
        <v>0.27717532917799997</v>
      </c>
      <c r="BE22" s="33">
        <v>34.231910624599998</v>
      </c>
      <c r="BF22" s="33">
        <v>0</v>
      </c>
      <c r="BG22" s="33">
        <v>12.0916260018</v>
      </c>
      <c r="BH22" s="33">
        <v>39.269995825499997</v>
      </c>
      <c r="BI22" s="33">
        <v>0</v>
      </c>
      <c r="BJ22" s="33">
        <v>273.89438785900001</v>
      </c>
      <c r="BK22" s="33">
        <v>8.5789896118200009</v>
      </c>
    </row>
    <row r="23" spans="1:63" x14ac:dyDescent="0.25">
      <c r="A23" s="35" t="s">
        <v>22</v>
      </c>
      <c r="B23" s="33">
        <v>31097.518966</v>
      </c>
      <c r="C23" s="33">
        <v>510.73824553999998</v>
      </c>
      <c r="D23" s="33">
        <v>442.22312447000002</v>
      </c>
      <c r="E23" s="33">
        <v>3179.5068430000001</v>
      </c>
      <c r="F23" s="33">
        <v>2694.4975534</v>
      </c>
      <c r="G23" s="33">
        <v>239.17175979000001</v>
      </c>
      <c r="H23" s="33">
        <v>7341.8647893999996</v>
      </c>
      <c r="I23" s="35"/>
      <c r="J23" t="s">
        <v>22</v>
      </c>
      <c r="K23" s="33">
        <v>548.39849010299997</v>
      </c>
      <c r="L23" s="33">
        <v>0</v>
      </c>
      <c r="M23" s="33">
        <v>228.90054459999999</v>
      </c>
      <c r="N23" s="33">
        <v>174.523065409</v>
      </c>
      <c r="O23" s="33">
        <v>1673.80645731</v>
      </c>
      <c r="P23" s="33">
        <v>31103.705619699998</v>
      </c>
      <c r="Q23" s="33">
        <v>471.94650368200001</v>
      </c>
      <c r="R23" s="33">
        <v>214.365432873</v>
      </c>
      <c r="S23" s="33">
        <v>6.3622944909800001</v>
      </c>
      <c r="T23" s="33">
        <v>802.71488570300005</v>
      </c>
      <c r="U23" s="33">
        <v>0</v>
      </c>
      <c r="V23" s="33">
        <v>2323032.2119999998</v>
      </c>
      <c r="W23" s="33">
        <v>0</v>
      </c>
      <c r="X23" s="33">
        <v>43.378075169600002</v>
      </c>
      <c r="Y23" s="33">
        <v>35.6938325359</v>
      </c>
      <c r="Z23" s="33">
        <v>713.19597045900002</v>
      </c>
      <c r="AA23" s="33">
        <v>510.83975079800001</v>
      </c>
      <c r="AB23" s="33">
        <v>0</v>
      </c>
      <c r="AC23" s="33">
        <v>398.07457557399999</v>
      </c>
      <c r="AD23" s="33">
        <v>44.2305044561</v>
      </c>
      <c r="AE23" s="33">
        <v>442.30508003</v>
      </c>
      <c r="AF23" s="33">
        <v>0</v>
      </c>
      <c r="AG23" s="33">
        <v>663.03930710199995</v>
      </c>
      <c r="AH23" s="33">
        <v>1.3880000261200001</v>
      </c>
      <c r="AI23" s="33">
        <v>1467.81273867</v>
      </c>
      <c r="AJ23" s="33">
        <v>5.0951627671299997</v>
      </c>
      <c r="AK23" s="33">
        <v>45.759778637399997</v>
      </c>
      <c r="AL23" s="33">
        <v>280.08985794500001</v>
      </c>
      <c r="AM23" s="33">
        <v>1.18822955285</v>
      </c>
      <c r="AN23" s="33">
        <v>0</v>
      </c>
      <c r="AO23" s="33">
        <v>31.837944405199998</v>
      </c>
      <c r="AP23" s="33">
        <v>3180.1903474300002</v>
      </c>
      <c r="AQ23" s="33">
        <v>2695.0853642799998</v>
      </c>
      <c r="AR23" s="33">
        <v>485.10498314099999</v>
      </c>
      <c r="AS23" s="33">
        <v>1065.02130106</v>
      </c>
      <c r="AT23" s="33">
        <v>0.31567536379</v>
      </c>
      <c r="AU23" s="33">
        <v>0.20195193863399999</v>
      </c>
      <c r="AV23" s="33">
        <v>34.894265086200001</v>
      </c>
      <c r="AW23" s="33">
        <v>8.0451762964599993</v>
      </c>
      <c r="AX23" s="33">
        <v>918.51381550600001</v>
      </c>
      <c r="AY23" s="33">
        <v>14.6002616512</v>
      </c>
      <c r="AZ23" s="33">
        <v>19.409783903400001</v>
      </c>
      <c r="BA23" s="33">
        <v>1312.3212066799999</v>
      </c>
      <c r="BB23" s="33">
        <v>1.99717106957</v>
      </c>
      <c r="BC23" s="33">
        <v>18.243214700599999</v>
      </c>
      <c r="BD23" s="33">
        <v>1.1838692419700001</v>
      </c>
      <c r="BE23" s="33">
        <v>239.21756530600001</v>
      </c>
      <c r="BF23" s="33">
        <v>0</v>
      </c>
      <c r="BG23" s="33">
        <v>77.493103397599995</v>
      </c>
      <c r="BH23" s="33">
        <v>251.674321655</v>
      </c>
      <c r="BI23" s="33">
        <v>0</v>
      </c>
      <c r="BJ23" s="33">
        <v>1755.33789224</v>
      </c>
      <c r="BK23" s="33">
        <v>54.981228099100001</v>
      </c>
    </row>
    <row r="24" spans="1:63" x14ac:dyDescent="0.25">
      <c r="A24" s="35" t="s">
        <v>23</v>
      </c>
      <c r="B24" s="33">
        <v>800083.47988</v>
      </c>
      <c r="C24" s="33">
        <v>13110.706270000001</v>
      </c>
      <c r="D24" s="33">
        <v>9849.8679319999992</v>
      </c>
      <c r="E24" s="33">
        <v>80438.661760999996</v>
      </c>
      <c r="F24" s="33">
        <v>68168.357342000003</v>
      </c>
      <c r="G24" s="33">
        <v>5686.3007269</v>
      </c>
      <c r="H24" s="33">
        <v>188466.46697000001</v>
      </c>
      <c r="I24" s="35"/>
      <c r="J24" t="s">
        <v>23</v>
      </c>
      <c r="K24" s="33">
        <v>14075.483388500001</v>
      </c>
      <c r="L24" s="33">
        <v>0</v>
      </c>
      <c r="M24" s="33">
        <v>5875.0801430600004</v>
      </c>
      <c r="N24" s="33">
        <v>4479.4018394699997</v>
      </c>
      <c r="O24" s="33">
        <v>42960.797767399999</v>
      </c>
      <c r="P24" s="33">
        <v>800130.89820199995</v>
      </c>
      <c r="Q24" s="33">
        <v>12113.2249226</v>
      </c>
      <c r="R24" s="33">
        <v>5502.0144249200002</v>
      </c>
      <c r="S24" s="33">
        <v>163.29776422800001</v>
      </c>
      <c r="T24" s="33">
        <v>20602.900920399999</v>
      </c>
      <c r="U24" s="33">
        <v>0</v>
      </c>
      <c r="V24" s="33">
        <v>75752344.275800005</v>
      </c>
      <c r="W24" s="33">
        <v>0</v>
      </c>
      <c r="X24" s="33">
        <v>1113.3633676500001</v>
      </c>
      <c r="Y24" s="33">
        <v>916.13609820500005</v>
      </c>
      <c r="Z24" s="33">
        <v>18305.2634091</v>
      </c>
      <c r="AA24" s="33">
        <v>13111.480185</v>
      </c>
      <c r="AB24" s="33">
        <v>0</v>
      </c>
      <c r="AC24" s="33">
        <v>8865.5489392100008</v>
      </c>
      <c r="AD24" s="33">
        <v>985.061405208</v>
      </c>
      <c r="AE24" s="33">
        <v>9850.6103444199998</v>
      </c>
      <c r="AF24" s="33">
        <v>0</v>
      </c>
      <c r="AG24" s="33">
        <v>17017.910948100001</v>
      </c>
      <c r="AH24" s="33">
        <v>39.001528588699998</v>
      </c>
      <c r="AI24" s="33">
        <v>37673.632751800003</v>
      </c>
      <c r="AJ24" s="33">
        <v>211.66859999499999</v>
      </c>
      <c r="AK24" s="33">
        <v>2189.2775155099998</v>
      </c>
      <c r="AL24" s="33">
        <v>6705.1694093599999</v>
      </c>
      <c r="AM24" s="33">
        <v>29.766828773299999</v>
      </c>
      <c r="AN24" s="33">
        <v>0</v>
      </c>
      <c r="AO24" s="33">
        <v>1545.3435917300001</v>
      </c>
      <c r="AP24" s="33">
        <v>80446.087372399998</v>
      </c>
      <c r="AQ24" s="33">
        <v>68175.037822700004</v>
      </c>
      <c r="AR24" s="33">
        <v>12271.049549699999</v>
      </c>
      <c r="AS24" s="33">
        <v>28381.3080869</v>
      </c>
      <c r="AT24" s="33">
        <v>16.2688017306</v>
      </c>
      <c r="AU24" s="33">
        <v>2.6286962307100001</v>
      </c>
      <c r="AV24" s="33">
        <v>914.32962736000002</v>
      </c>
      <c r="AW24" s="33">
        <v>319.14842526400002</v>
      </c>
      <c r="AX24" s="33">
        <v>22493.0933186</v>
      </c>
      <c r="AY24" s="33">
        <v>511.29165538299998</v>
      </c>
      <c r="AZ24" s="33">
        <v>243.60954460299999</v>
      </c>
      <c r="BA24" s="33">
        <v>32138.134849400001</v>
      </c>
      <c r="BB24" s="33">
        <v>95.855281328900006</v>
      </c>
      <c r="BC24" s="33">
        <v>706.81593240400002</v>
      </c>
      <c r="BD24" s="33">
        <v>13.6301787248</v>
      </c>
      <c r="BE24" s="33">
        <v>5686.6858705499999</v>
      </c>
      <c r="BF24" s="33">
        <v>0</v>
      </c>
      <c r="BG24" s="33">
        <v>1988.97694305</v>
      </c>
      <c r="BH24" s="33">
        <v>6459.6042580200001</v>
      </c>
      <c r="BI24" s="33">
        <v>0</v>
      </c>
      <c r="BJ24" s="33">
        <v>45053.428888800001</v>
      </c>
      <c r="BK24" s="33">
        <v>1411.1775307800001</v>
      </c>
    </row>
    <row r="25" spans="1:63" x14ac:dyDescent="0.25">
      <c r="A25" s="35" t="s">
        <v>24</v>
      </c>
      <c r="B25" s="33">
        <v>325043.53860000003</v>
      </c>
      <c r="C25" s="33">
        <v>5380.5636021</v>
      </c>
      <c r="D25" s="33">
        <v>6790.8971004000005</v>
      </c>
      <c r="E25" s="33">
        <v>35170.13048</v>
      </c>
      <c r="F25" s="33">
        <v>29805.193096999999</v>
      </c>
      <c r="G25" s="33">
        <v>3163.0490626999999</v>
      </c>
      <c r="H25" s="33">
        <v>77345.588197000005</v>
      </c>
      <c r="I25" s="35"/>
      <c r="J25" t="s">
        <v>24</v>
      </c>
      <c r="K25" s="33">
        <v>5775.02305824</v>
      </c>
      <c r="L25" s="33">
        <v>0</v>
      </c>
      <c r="M25" s="33">
        <v>2410.4840717699999</v>
      </c>
      <c r="N25" s="33">
        <v>1837.8524090200001</v>
      </c>
      <c r="O25" s="33">
        <v>17626.3622903</v>
      </c>
      <c r="P25" s="33">
        <v>324979.65870000003</v>
      </c>
      <c r="Q25" s="33">
        <v>4969.9291681599998</v>
      </c>
      <c r="R25" s="33">
        <v>2257.4189053300001</v>
      </c>
      <c r="S25" s="33">
        <v>66.999403182699993</v>
      </c>
      <c r="T25" s="33">
        <v>8453.1534966599993</v>
      </c>
      <c r="U25" s="33">
        <v>0</v>
      </c>
      <c r="V25" s="33">
        <v>44308534.4265</v>
      </c>
      <c r="W25" s="33">
        <v>0</v>
      </c>
      <c r="X25" s="33">
        <v>456.80149983500002</v>
      </c>
      <c r="Y25" s="33">
        <v>375.880960663</v>
      </c>
      <c r="Z25" s="33">
        <v>7510.4566582899997</v>
      </c>
      <c r="AA25" s="33">
        <v>5379.5055343100003</v>
      </c>
      <c r="AB25" s="33">
        <v>0</v>
      </c>
      <c r="AC25" s="33">
        <v>6110.5717707900003</v>
      </c>
      <c r="AD25" s="33">
        <v>678.95236413700002</v>
      </c>
      <c r="AE25" s="33">
        <v>6789.5241349199996</v>
      </c>
      <c r="AF25" s="33">
        <v>0</v>
      </c>
      <c r="AG25" s="33">
        <v>6982.2709837700004</v>
      </c>
      <c r="AH25" s="33">
        <v>14.005881997099999</v>
      </c>
      <c r="AI25" s="33">
        <v>15457.1026864</v>
      </c>
      <c r="AJ25" s="33">
        <v>27.799629530899999</v>
      </c>
      <c r="AK25" s="33">
        <v>150.28939824400001</v>
      </c>
      <c r="AL25" s="33">
        <v>3227.9517216700001</v>
      </c>
      <c r="AM25" s="33">
        <v>13.238453209399999</v>
      </c>
      <c r="AN25" s="33">
        <v>0</v>
      </c>
      <c r="AO25" s="33">
        <v>96.938020318900001</v>
      </c>
      <c r="AP25" s="33">
        <v>35163.419789699998</v>
      </c>
      <c r="AQ25" s="33">
        <v>29799.5419086</v>
      </c>
      <c r="AR25" s="33">
        <v>5363.8778810800004</v>
      </c>
      <c r="AS25" s="33">
        <v>11279.353803600001</v>
      </c>
      <c r="AT25" s="33">
        <v>0.63481676339399995</v>
      </c>
      <c r="AU25" s="33">
        <v>3.0878826852599999</v>
      </c>
      <c r="AV25" s="33">
        <v>374.91738767599998</v>
      </c>
      <c r="AW25" s="33">
        <v>49.0912260542</v>
      </c>
      <c r="AX25" s="33">
        <v>10411.686310999999</v>
      </c>
      <c r="AY25" s="33">
        <v>112.49546659400001</v>
      </c>
      <c r="AZ25" s="33">
        <v>299.89500764000002</v>
      </c>
      <c r="BA25" s="33">
        <v>14875.201765199999</v>
      </c>
      <c r="BB25" s="33">
        <v>6.4542387003800004</v>
      </c>
      <c r="BC25" s="33">
        <v>117.13961055</v>
      </c>
      <c r="BD25" s="33">
        <v>18.715106207800002</v>
      </c>
      <c r="BE25" s="33">
        <v>3162.4156355700002</v>
      </c>
      <c r="BF25" s="33">
        <v>0</v>
      </c>
      <c r="BG25" s="33">
        <v>816.05650281999999</v>
      </c>
      <c r="BH25" s="33">
        <v>2650.3077971900002</v>
      </c>
      <c r="BI25" s="33">
        <v>0</v>
      </c>
      <c r="BJ25" s="33">
        <v>18484.945469099999</v>
      </c>
      <c r="BK25" s="33">
        <v>578.991667366</v>
      </c>
    </row>
    <row r="26" spans="1:63" x14ac:dyDescent="0.25">
      <c r="A26" s="35" t="s">
        <v>25</v>
      </c>
      <c r="B26" s="33">
        <v>632104.63402999996</v>
      </c>
      <c r="C26" s="33">
        <v>10351.781768999999</v>
      </c>
      <c r="D26" s="33">
        <v>7456.8680161000002</v>
      </c>
      <c r="E26" s="33">
        <v>63260.186565999997</v>
      </c>
      <c r="F26" s="33">
        <v>53610.327750999997</v>
      </c>
      <c r="G26" s="33">
        <v>4393.0762586000001</v>
      </c>
      <c r="H26" s="33">
        <v>148806.87484999999</v>
      </c>
      <c r="I26" s="35"/>
      <c r="J26" t="s">
        <v>25</v>
      </c>
      <c r="K26" s="33">
        <v>11089.293008500001</v>
      </c>
      <c r="L26" s="33">
        <v>0</v>
      </c>
      <c r="M26" s="33">
        <v>4628.6506778299999</v>
      </c>
      <c r="N26" s="33">
        <v>3529.0732518</v>
      </c>
      <c r="O26" s="33">
        <v>33846.4255386</v>
      </c>
      <c r="P26" s="33">
        <v>630760.78494599997</v>
      </c>
      <c r="Q26" s="33">
        <v>9543.3384001499999</v>
      </c>
      <c r="R26" s="33">
        <v>4334.7317831199998</v>
      </c>
      <c r="S26" s="33">
        <v>128.653230154</v>
      </c>
      <c r="T26" s="33">
        <v>16231.881627000001</v>
      </c>
      <c r="U26" s="33">
        <v>0</v>
      </c>
      <c r="V26" s="33">
        <v>37693707.171599999</v>
      </c>
      <c r="W26" s="33">
        <v>0</v>
      </c>
      <c r="X26" s="33">
        <v>877.15753595199999</v>
      </c>
      <c r="Y26" s="33">
        <v>721.77271205</v>
      </c>
      <c r="Z26" s="33">
        <v>14421.7003307</v>
      </c>
      <c r="AA26" s="33">
        <v>10329.8106902</v>
      </c>
      <c r="AB26" s="33">
        <v>0</v>
      </c>
      <c r="AC26" s="33">
        <v>6698.6090102899998</v>
      </c>
      <c r="AD26" s="33">
        <v>744.29013229099996</v>
      </c>
      <c r="AE26" s="33">
        <v>7442.8991425800004</v>
      </c>
      <c r="AF26" s="33">
        <v>0</v>
      </c>
      <c r="AG26" s="33">
        <v>13407.4701188</v>
      </c>
      <c r="AH26" s="33">
        <v>25.869952925500002</v>
      </c>
      <c r="AI26" s="33">
        <v>29680.977921000002</v>
      </c>
      <c r="AJ26" s="33">
        <v>65.345134830099994</v>
      </c>
      <c r="AK26" s="33">
        <v>462.21069410799998</v>
      </c>
      <c r="AL26" s="33">
        <v>5724.2020388299998</v>
      </c>
      <c r="AM26" s="33">
        <v>23.7124771083</v>
      </c>
      <c r="AN26" s="33">
        <v>0</v>
      </c>
      <c r="AO26" s="33">
        <v>312.02119590699999</v>
      </c>
      <c r="AP26" s="33">
        <v>63128.0106151</v>
      </c>
      <c r="AQ26" s="33">
        <v>53498.410712199999</v>
      </c>
      <c r="AR26" s="33">
        <v>9629.5999028499991</v>
      </c>
      <c r="AS26" s="33">
        <v>20518.1764836</v>
      </c>
      <c r="AT26" s="33">
        <v>2.68438274773</v>
      </c>
      <c r="AU26" s="33">
        <v>5.08114745503</v>
      </c>
      <c r="AV26" s="33">
        <v>678.98103566700001</v>
      </c>
      <c r="AW26" s="33">
        <v>109.696499163</v>
      </c>
      <c r="AX26" s="33">
        <v>18553.5430271</v>
      </c>
      <c r="AY26" s="33">
        <v>228.43381094399999</v>
      </c>
      <c r="AZ26" s="33">
        <v>492.26235859899998</v>
      </c>
      <c r="BA26" s="33">
        <v>26507.721541999999</v>
      </c>
      <c r="BB26" s="33">
        <v>20.0412183302</v>
      </c>
      <c r="BC26" s="33">
        <v>256.048289216</v>
      </c>
      <c r="BD26" s="33">
        <v>30.555961293399999</v>
      </c>
      <c r="BE26" s="33">
        <v>4384.3128998299999</v>
      </c>
      <c r="BF26" s="33">
        <v>0</v>
      </c>
      <c r="BG26" s="33">
        <v>1567.0055753700001</v>
      </c>
      <c r="BH26" s="33">
        <v>5089.1642456</v>
      </c>
      <c r="BI26" s="33">
        <v>0</v>
      </c>
      <c r="BJ26" s="33">
        <v>35495.090975300001</v>
      </c>
      <c r="BK26" s="33">
        <v>1111.78880385</v>
      </c>
    </row>
    <row r="27" spans="1:63" x14ac:dyDescent="0.25">
      <c r="A27" s="35" t="s">
        <v>26</v>
      </c>
      <c r="B27" s="33">
        <v>1019166.6936</v>
      </c>
      <c r="C27" s="33">
        <v>16646.905584</v>
      </c>
      <c r="D27" s="33">
        <v>9774.6189878000005</v>
      </c>
      <c r="E27" s="33">
        <v>99988.927714000005</v>
      </c>
      <c r="F27" s="33">
        <v>84736.380048000006</v>
      </c>
      <c r="G27" s="33">
        <v>6395.6022603000001</v>
      </c>
      <c r="H27" s="33">
        <v>239299.27546999999</v>
      </c>
      <c r="I27" s="35"/>
      <c r="J27" t="s">
        <v>26</v>
      </c>
      <c r="K27" s="33">
        <v>17878.052987899999</v>
      </c>
      <c r="L27" s="33">
        <v>0</v>
      </c>
      <c r="M27" s="33">
        <v>7462.2667189599997</v>
      </c>
      <c r="N27" s="33">
        <v>5689.5379065300003</v>
      </c>
      <c r="O27" s="33">
        <v>54566.883092099997</v>
      </c>
      <c r="P27" s="33">
        <v>1019577.6687</v>
      </c>
      <c r="Q27" s="33">
        <v>15385.6795738</v>
      </c>
      <c r="R27" s="33">
        <v>6988.4146374800002</v>
      </c>
      <c r="S27" s="33">
        <v>207.41366013300001</v>
      </c>
      <c r="T27" s="33">
        <v>26168.885157299999</v>
      </c>
      <c r="U27" s="33">
        <v>0</v>
      </c>
      <c r="V27" s="33">
        <v>51333329.402099997</v>
      </c>
      <c r="W27" s="33">
        <v>0</v>
      </c>
      <c r="X27" s="33">
        <v>1414.1451749800001</v>
      </c>
      <c r="Y27" s="33">
        <v>1163.63517024</v>
      </c>
      <c r="Z27" s="33">
        <v>23250.529258300001</v>
      </c>
      <c r="AA27" s="33">
        <v>16653.623158800001</v>
      </c>
      <c r="AB27" s="33">
        <v>0</v>
      </c>
      <c r="AC27" s="33">
        <v>8800.99385239</v>
      </c>
      <c r="AD27" s="33">
        <v>977.88824821499998</v>
      </c>
      <c r="AE27" s="33">
        <v>9778.8821005999998</v>
      </c>
      <c r="AF27" s="33">
        <v>0</v>
      </c>
      <c r="AG27" s="33">
        <v>21615.396445300001</v>
      </c>
      <c r="AH27" s="33">
        <v>48.1786170106</v>
      </c>
      <c r="AI27" s="33">
        <v>47851.393147700001</v>
      </c>
      <c r="AJ27" s="33">
        <v>256.42182460700002</v>
      </c>
      <c r="AK27" s="33">
        <v>2637.7772731999999</v>
      </c>
      <c r="AL27" s="33">
        <v>8368.8348270400002</v>
      </c>
      <c r="AM27" s="33">
        <v>37.038085361699999</v>
      </c>
      <c r="AN27" s="33">
        <v>0</v>
      </c>
      <c r="AO27" s="33">
        <v>1860.96760135</v>
      </c>
      <c r="AP27" s="33">
        <v>100032.609105</v>
      </c>
      <c r="AQ27" s="33">
        <v>84773.865619400007</v>
      </c>
      <c r="AR27" s="33">
        <v>15258.743485700001</v>
      </c>
      <c r="AS27" s="33">
        <v>35173.384643600002</v>
      </c>
      <c r="AT27" s="33">
        <v>19.551137215600001</v>
      </c>
      <c r="AU27" s="33">
        <v>3.47189746996</v>
      </c>
      <c r="AV27" s="33">
        <v>1134.3526653599999</v>
      </c>
      <c r="AW27" s="33">
        <v>387.37815939500001</v>
      </c>
      <c r="AX27" s="33">
        <v>28030.336882700001</v>
      </c>
      <c r="AY27" s="33">
        <v>624.14629450500001</v>
      </c>
      <c r="AZ27" s="33">
        <v>323.19064430200001</v>
      </c>
      <c r="BA27" s="33">
        <v>40049.649346999999</v>
      </c>
      <c r="BB27" s="33">
        <v>115.479090091</v>
      </c>
      <c r="BC27" s="33">
        <v>858.80615745099999</v>
      </c>
      <c r="BD27" s="33">
        <v>18.285666124900001</v>
      </c>
      <c r="BE27" s="33">
        <v>6398.2798730799996</v>
      </c>
      <c r="BF27" s="33">
        <v>0</v>
      </c>
      <c r="BG27" s="33">
        <v>2526.31068439</v>
      </c>
      <c r="BH27" s="33">
        <v>8204.7016567800001</v>
      </c>
      <c r="BI27" s="33">
        <v>0</v>
      </c>
      <c r="BJ27" s="33">
        <v>57224.853232100002</v>
      </c>
      <c r="BK27" s="33">
        <v>1792.4154207399999</v>
      </c>
    </row>
    <row r="28" spans="1:63" x14ac:dyDescent="0.25">
      <c r="A28" s="35" t="s">
        <v>27</v>
      </c>
      <c r="B28" s="33">
        <v>116714.67303999999</v>
      </c>
      <c r="C28" s="33">
        <v>1933.7759515</v>
      </c>
      <c r="D28" s="33">
        <v>2529.0594191999999</v>
      </c>
      <c r="E28" s="33">
        <v>12709.612843000001</v>
      </c>
      <c r="F28" s="33">
        <v>10770.861715999999</v>
      </c>
      <c r="G28" s="33">
        <v>1163.4805721</v>
      </c>
      <c r="H28" s="33">
        <v>27798.092102999999</v>
      </c>
      <c r="I28" s="35"/>
      <c r="J28" t="s">
        <v>27</v>
      </c>
      <c r="K28" s="33">
        <v>2075.8541202400002</v>
      </c>
      <c r="L28" s="33">
        <v>0</v>
      </c>
      <c r="M28" s="33">
        <v>866.45779696499994</v>
      </c>
      <c r="N28" s="33">
        <v>660.62264955399996</v>
      </c>
      <c r="O28" s="33">
        <v>6335.8629943599999</v>
      </c>
      <c r="P28" s="33">
        <v>116708.852141</v>
      </c>
      <c r="Q28" s="33">
        <v>1786.4599527800001</v>
      </c>
      <c r="R28" s="33">
        <v>811.43772575800006</v>
      </c>
      <c r="S28" s="33">
        <v>24.0831805093</v>
      </c>
      <c r="T28" s="33">
        <v>3038.5182834299999</v>
      </c>
      <c r="U28" s="33">
        <v>0</v>
      </c>
      <c r="V28" s="33">
        <v>12902613.3157</v>
      </c>
      <c r="W28" s="33">
        <v>0</v>
      </c>
      <c r="X28" s="33">
        <v>164.19902469300001</v>
      </c>
      <c r="Y28" s="33">
        <v>135.11184678999999</v>
      </c>
      <c r="Z28" s="33">
        <v>2699.6622618800002</v>
      </c>
      <c r="AA28" s="33">
        <v>1933.6789502300001</v>
      </c>
      <c r="AB28" s="33">
        <v>0</v>
      </c>
      <c r="AC28" s="33">
        <v>2276.0161461900002</v>
      </c>
      <c r="AD28" s="33">
        <v>252.89078252199999</v>
      </c>
      <c r="AE28" s="33">
        <v>2528.9069287100001</v>
      </c>
      <c r="AF28" s="33">
        <v>0</v>
      </c>
      <c r="AG28" s="33">
        <v>2509.8040495199998</v>
      </c>
      <c r="AH28" s="33">
        <v>5.0986956153799996</v>
      </c>
      <c r="AI28" s="33">
        <v>5556.1144544099998</v>
      </c>
      <c r="AJ28" s="33">
        <v>10.825624122300001</v>
      </c>
      <c r="AK28" s="33">
        <v>64.016005887999995</v>
      </c>
      <c r="AL28" s="33">
        <v>1163.1017637899999</v>
      </c>
      <c r="AM28" s="33">
        <v>4.7820185654199996</v>
      </c>
      <c r="AN28" s="33">
        <v>0</v>
      </c>
      <c r="AO28" s="33">
        <v>41.991035717199999</v>
      </c>
      <c r="AP28" s="33">
        <v>12709.0510397</v>
      </c>
      <c r="AQ28" s="33">
        <v>10770.4001295</v>
      </c>
      <c r="AR28" s="33">
        <v>1938.65091024</v>
      </c>
      <c r="AS28" s="33">
        <v>4090.2173044299998</v>
      </c>
      <c r="AT28" s="33">
        <v>0.30729627400300003</v>
      </c>
      <c r="AU28" s="33">
        <v>1.09274126048</v>
      </c>
      <c r="AV28" s="33">
        <v>135.80318928200001</v>
      </c>
      <c r="AW28" s="33">
        <v>18.829824379800002</v>
      </c>
      <c r="AX28" s="33">
        <v>3756.1078473100001</v>
      </c>
      <c r="AY28" s="33">
        <v>41.993339178799999</v>
      </c>
      <c r="AZ28" s="33">
        <v>106.065459773</v>
      </c>
      <c r="BA28" s="33">
        <v>5366.3721529100003</v>
      </c>
      <c r="BB28" s="33">
        <v>2.75884048678</v>
      </c>
      <c r="BC28" s="33">
        <v>44.643448565200003</v>
      </c>
      <c r="BD28" s="33">
        <v>6.6108085046699996</v>
      </c>
      <c r="BE28" s="33">
        <v>1163.41477128</v>
      </c>
      <c r="BF28" s="33">
        <v>0</v>
      </c>
      <c r="BG28" s="33">
        <v>293.33457296199998</v>
      </c>
      <c r="BH28" s="33">
        <v>952.66323449699996</v>
      </c>
      <c r="BI28" s="33">
        <v>0</v>
      </c>
      <c r="BJ28" s="33">
        <v>6644.4839779499998</v>
      </c>
      <c r="BK28" s="33">
        <v>208.120793556</v>
      </c>
    </row>
    <row r="29" spans="1:63" x14ac:dyDescent="0.25">
      <c r="A29" s="35" t="s">
        <v>28</v>
      </c>
      <c r="B29" s="33">
        <v>86238.241169999994</v>
      </c>
      <c r="C29" s="33">
        <v>1430.1173243999999</v>
      </c>
      <c r="D29" s="33">
        <v>1934.8417542</v>
      </c>
      <c r="E29" s="33">
        <v>9449.9803329000006</v>
      </c>
      <c r="F29" s="33">
        <v>8008.4572324999999</v>
      </c>
      <c r="G29" s="33">
        <v>879.90562398999998</v>
      </c>
      <c r="H29" s="33">
        <v>20557.953644000001</v>
      </c>
      <c r="I29" s="35"/>
      <c r="J29" t="s">
        <v>28</v>
      </c>
      <c r="K29" s="33">
        <v>1535.23274636</v>
      </c>
      <c r="L29" s="33">
        <v>0</v>
      </c>
      <c r="M29" s="33">
        <v>640.80328826799996</v>
      </c>
      <c r="N29" s="33">
        <v>488.57491055200001</v>
      </c>
      <c r="O29" s="33">
        <v>4685.7933521200002</v>
      </c>
      <c r="P29" s="33">
        <v>86236.414546400003</v>
      </c>
      <c r="Q29" s="33">
        <v>1321.20666671</v>
      </c>
      <c r="R29" s="33">
        <v>600.11223581900003</v>
      </c>
      <c r="S29" s="33">
        <v>17.811137004999999</v>
      </c>
      <c r="T29" s="33">
        <v>2247.1866250200001</v>
      </c>
      <c r="U29" s="33">
        <v>0</v>
      </c>
      <c r="V29" s="33">
        <v>18394412.6391</v>
      </c>
      <c r="W29" s="33">
        <v>0</v>
      </c>
      <c r="X29" s="33">
        <v>121.436110232</v>
      </c>
      <c r="Y29" s="33">
        <v>99.924262884000001</v>
      </c>
      <c r="Z29" s="33">
        <v>1996.5803975700001</v>
      </c>
      <c r="AA29" s="33">
        <v>1430.0863867200001</v>
      </c>
      <c r="AB29" s="33">
        <v>0</v>
      </c>
      <c r="AC29" s="33">
        <v>1741.3093683100001</v>
      </c>
      <c r="AD29" s="33">
        <v>193.47892490699999</v>
      </c>
      <c r="AE29" s="33">
        <v>1934.78829322</v>
      </c>
      <c r="AF29" s="33">
        <v>0</v>
      </c>
      <c r="AG29" s="33">
        <v>1856.16763427</v>
      </c>
      <c r="AH29" s="33">
        <v>4.77247228434</v>
      </c>
      <c r="AI29" s="33">
        <v>4109.1164576499996</v>
      </c>
      <c r="AJ29" s="33">
        <v>28.926827323600001</v>
      </c>
      <c r="AK29" s="33">
        <v>307.80184760399999</v>
      </c>
      <c r="AL29" s="33">
        <v>769.02147210299995</v>
      </c>
      <c r="AM29" s="33">
        <v>3.4824948598300001</v>
      </c>
      <c r="AN29" s="33">
        <v>0</v>
      </c>
      <c r="AO29" s="33">
        <v>217.84192482</v>
      </c>
      <c r="AP29" s="33">
        <v>9450.1209095100003</v>
      </c>
      <c r="AQ29" s="33">
        <v>8008.6301109899996</v>
      </c>
      <c r="AR29" s="33">
        <v>1441.49079852</v>
      </c>
      <c r="AS29" s="33">
        <v>3404.6760769799998</v>
      </c>
      <c r="AT29" s="33">
        <v>2.31756269039</v>
      </c>
      <c r="AU29" s="33">
        <v>0.18711766883299999</v>
      </c>
      <c r="AV29" s="33">
        <v>108.96041574</v>
      </c>
      <c r="AW29" s="33">
        <v>43.164794966899997</v>
      </c>
      <c r="AX29" s="33">
        <v>2605.9081442500001</v>
      </c>
      <c r="AY29" s="33">
        <v>67.027881254500002</v>
      </c>
      <c r="AZ29" s="33">
        <v>16.479050088299999</v>
      </c>
      <c r="BA29" s="33">
        <v>3723.3850053199999</v>
      </c>
      <c r="BB29" s="33">
        <v>13.484690365000001</v>
      </c>
      <c r="BC29" s="33">
        <v>95.068506496799998</v>
      </c>
      <c r="BD29" s="33">
        <v>0.80053734614500005</v>
      </c>
      <c r="BE29" s="33">
        <v>879.88318688100003</v>
      </c>
      <c r="BF29" s="33">
        <v>0</v>
      </c>
      <c r="BG29" s="33">
        <v>216.940601727</v>
      </c>
      <c r="BH29" s="33">
        <v>704.55811887499999</v>
      </c>
      <c r="BI29" s="33">
        <v>0</v>
      </c>
      <c r="BJ29" s="33">
        <v>4914.0392568899997</v>
      </c>
      <c r="BK29" s="33">
        <v>153.91910515399999</v>
      </c>
    </row>
    <row r="30" spans="1:63" x14ac:dyDescent="0.25">
      <c r="A30" s="35" t="s">
        <v>29</v>
      </c>
      <c r="B30" s="33">
        <v>529.40214203000005</v>
      </c>
      <c r="C30" s="33">
        <v>8.7256270587000007</v>
      </c>
      <c r="D30" s="33">
        <v>9.1169369174000003</v>
      </c>
      <c r="E30" s="33">
        <v>55.546399649999998</v>
      </c>
      <c r="F30" s="33">
        <v>47.073197348000001</v>
      </c>
      <c r="G30" s="33">
        <v>4.5573991671999998</v>
      </c>
      <c r="H30" s="33">
        <v>125.43101287</v>
      </c>
      <c r="I30" s="35"/>
      <c r="J30" t="s">
        <v>29</v>
      </c>
      <c r="K30" s="33">
        <v>9.3671726106600008</v>
      </c>
      <c r="L30" s="33">
        <v>0</v>
      </c>
      <c r="M30" s="33">
        <v>3.9098419678499998</v>
      </c>
      <c r="N30" s="33">
        <v>2.98101611914</v>
      </c>
      <c r="O30" s="33">
        <v>28.590206936800001</v>
      </c>
      <c r="P30" s="33">
        <v>529.40200241399998</v>
      </c>
      <c r="Q30" s="33">
        <v>8.0612968901599995</v>
      </c>
      <c r="R30" s="33">
        <v>3.6615640959800002</v>
      </c>
      <c r="S30" s="33">
        <v>0.108673754526</v>
      </c>
      <c r="T30" s="33">
        <v>13.711138373000001</v>
      </c>
      <c r="U30" s="33">
        <v>0</v>
      </c>
      <c r="V30" s="33">
        <v>32929.1032223</v>
      </c>
      <c r="W30" s="33">
        <v>0</v>
      </c>
      <c r="X30" s="33">
        <v>0.74093551249199996</v>
      </c>
      <c r="Y30" s="33">
        <v>0.60968153117599999</v>
      </c>
      <c r="Z30" s="33">
        <v>12.1820666082</v>
      </c>
      <c r="AA30" s="33">
        <v>8.7256220451199997</v>
      </c>
      <c r="AB30" s="33">
        <v>0</v>
      </c>
      <c r="AC30" s="33">
        <v>8.2052391298400007</v>
      </c>
      <c r="AD30" s="33">
        <v>0.91169206082599996</v>
      </c>
      <c r="AE30" s="33">
        <v>9.1169311906600008</v>
      </c>
      <c r="AF30" s="33">
        <v>0</v>
      </c>
      <c r="AG30" s="33">
        <v>11.3253454912</v>
      </c>
      <c r="AH30" s="33">
        <v>2.1707291236100001E-2</v>
      </c>
      <c r="AI30" s="33">
        <v>25.071641089900002</v>
      </c>
      <c r="AJ30" s="33">
        <v>3.5033409613300003E-2</v>
      </c>
      <c r="AK30" s="33">
        <v>0.12672288276400001</v>
      </c>
      <c r="AL30" s="33">
        <v>5.1398640630100001</v>
      </c>
      <c r="AM30" s="33">
        <v>2.0943617233499998E-2</v>
      </c>
      <c r="AN30" s="33">
        <v>0</v>
      </c>
      <c r="AO30" s="33">
        <v>7.3745915441700005E-2</v>
      </c>
      <c r="AP30" s="33">
        <v>55.546635030799997</v>
      </c>
      <c r="AQ30" s="33">
        <v>47.073433930699998</v>
      </c>
      <c r="AR30" s="33">
        <v>8.4732011001099998</v>
      </c>
      <c r="AS30" s="33">
        <v>17.663120532200001</v>
      </c>
      <c r="AT30" s="33">
        <v>1.1415003555000001E-4</v>
      </c>
      <c r="AU30" s="33">
        <v>5.1439261341400004E-3</v>
      </c>
      <c r="AV30" s="33">
        <v>0.58885114722999998</v>
      </c>
      <c r="AW30" s="33">
        <v>6.5142404581200006E-2</v>
      </c>
      <c r="AX30" s="33">
        <v>16.526594255900001</v>
      </c>
      <c r="AY30" s="33">
        <v>0.162475858838</v>
      </c>
      <c r="AZ30" s="33">
        <v>0.50027408566099996</v>
      </c>
      <c r="BA30" s="33">
        <v>23.611453011199998</v>
      </c>
      <c r="BB30" s="33">
        <v>5.3320068122799996E-3</v>
      </c>
      <c r="BC30" s="33">
        <v>0.158722238573</v>
      </c>
      <c r="BD30" s="33">
        <v>3.1314278675200001E-2</v>
      </c>
      <c r="BE30" s="33">
        <v>4.5573932161600004</v>
      </c>
      <c r="BF30" s="33">
        <v>0</v>
      </c>
      <c r="BG30" s="33">
        <v>1.3236483301599999</v>
      </c>
      <c r="BH30" s="33">
        <v>4.2988380596900004</v>
      </c>
      <c r="BI30" s="33">
        <v>0</v>
      </c>
      <c r="BJ30" s="33">
        <v>29.9828424711</v>
      </c>
      <c r="BK30" s="33">
        <v>0.939140580477</v>
      </c>
    </row>
    <row r="31" spans="1:63" x14ac:dyDescent="0.25">
      <c r="A31" s="35" t="s">
        <v>30</v>
      </c>
      <c r="B31" s="33">
        <v>17233.399175999999</v>
      </c>
      <c r="C31" s="33">
        <v>281.04679556999997</v>
      </c>
      <c r="D31" s="33">
        <v>142.59291271999999</v>
      </c>
      <c r="E31" s="33">
        <v>1670.4809198</v>
      </c>
      <c r="F31" s="33">
        <v>1415.6623981</v>
      </c>
      <c r="G31" s="33">
        <v>101.20568492</v>
      </c>
      <c r="H31" s="33">
        <v>4040.0489744000001</v>
      </c>
      <c r="I31" s="35"/>
      <c r="J31" t="s">
        <v>30</v>
      </c>
      <c r="K31" s="33">
        <v>301.69981762399999</v>
      </c>
      <c r="L31" s="33">
        <v>0</v>
      </c>
      <c r="M31" s="33">
        <v>125.928966484</v>
      </c>
      <c r="N31" s="33">
        <v>96.013396540900004</v>
      </c>
      <c r="O31" s="33">
        <v>920.83973041000002</v>
      </c>
      <c r="P31" s="33">
        <v>17232.8033994</v>
      </c>
      <c r="Q31" s="33">
        <v>259.64000226799999</v>
      </c>
      <c r="R31" s="33">
        <v>117.93248715199999</v>
      </c>
      <c r="S31" s="33">
        <v>3.5001987416999998</v>
      </c>
      <c r="T31" s="33">
        <v>441.61121238300001</v>
      </c>
      <c r="U31" s="33">
        <v>0</v>
      </c>
      <c r="V31" s="33">
        <v>472826.66474699997</v>
      </c>
      <c r="W31" s="33">
        <v>0</v>
      </c>
      <c r="X31" s="33">
        <v>23.8643019286</v>
      </c>
      <c r="Y31" s="33">
        <v>19.636804318199999</v>
      </c>
      <c r="Z31" s="33">
        <v>392.36268205699997</v>
      </c>
      <c r="AA31" s="33">
        <v>281.036972445</v>
      </c>
      <c r="AB31" s="33">
        <v>0</v>
      </c>
      <c r="AC31" s="33">
        <v>128.325127004</v>
      </c>
      <c r="AD31" s="33">
        <v>14.258361177299999</v>
      </c>
      <c r="AE31" s="33">
        <v>142.58348818100001</v>
      </c>
      <c r="AF31" s="33">
        <v>0</v>
      </c>
      <c r="AG31" s="33">
        <v>364.76911699599998</v>
      </c>
      <c r="AH31" s="33">
        <v>0.68074550968100001</v>
      </c>
      <c r="AI31" s="33">
        <v>807.51284628899998</v>
      </c>
      <c r="AJ31" s="33">
        <v>1.64821402107</v>
      </c>
      <c r="AK31" s="33">
        <v>11.2224394396</v>
      </c>
      <c r="AL31" s="33">
        <v>151.83987640300001</v>
      </c>
      <c r="AM31" s="33">
        <v>0.627741384613</v>
      </c>
      <c r="AN31" s="33">
        <v>0</v>
      </c>
      <c r="AO31" s="33">
        <v>7.5333615888700001</v>
      </c>
      <c r="AP31" s="33">
        <v>1670.4347685099999</v>
      </c>
      <c r="AQ31" s="33">
        <v>1415.6256615299999</v>
      </c>
      <c r="AR31" s="33">
        <v>254.809106985</v>
      </c>
      <c r="AS31" s="33">
        <v>541.52555438000002</v>
      </c>
      <c r="AT31" s="33">
        <v>6.2937440874799994E-2</v>
      </c>
      <c r="AU31" s="33">
        <v>0.13687582693399999</v>
      </c>
      <c r="AV31" s="33">
        <v>17.935651077199999</v>
      </c>
      <c r="AW31" s="33">
        <v>2.7896938543999998</v>
      </c>
      <c r="AX31" s="33">
        <v>491.67149919799999</v>
      </c>
      <c r="AY31" s="33">
        <v>5.9058867035900002</v>
      </c>
      <c r="AZ31" s="33">
        <v>13.267520001299999</v>
      </c>
      <c r="BA31" s="33">
        <v>702.45712327700005</v>
      </c>
      <c r="BB31" s="33">
        <v>0.48601399593200001</v>
      </c>
      <c r="BC31" s="33">
        <v>6.5355874651799999</v>
      </c>
      <c r="BD31" s="33">
        <v>0.82448776854799999</v>
      </c>
      <c r="BE31" s="33">
        <v>101.20081482499999</v>
      </c>
      <c r="BF31" s="33">
        <v>0</v>
      </c>
      <c r="BG31" s="33">
        <v>42.632555925600002</v>
      </c>
      <c r="BH31" s="33">
        <v>138.45779777000001</v>
      </c>
      <c r="BI31" s="33">
        <v>0</v>
      </c>
      <c r="BJ31" s="33">
        <v>965.69400149600006</v>
      </c>
      <c r="BK31" s="33">
        <v>30.247835019499998</v>
      </c>
    </row>
    <row r="32" spans="1:63" x14ac:dyDescent="0.25">
      <c r="A32" s="35" t="s">
        <v>31</v>
      </c>
      <c r="B32" s="33">
        <v>973477.15474999999</v>
      </c>
      <c r="C32" s="33">
        <v>16002.217081000001</v>
      </c>
      <c r="D32" s="33">
        <v>14567.221744</v>
      </c>
      <c r="E32" s="33">
        <v>100177.76009</v>
      </c>
      <c r="F32" s="33">
        <v>84896.402715999997</v>
      </c>
      <c r="G32" s="33">
        <v>7708.3857390000003</v>
      </c>
      <c r="H32" s="33">
        <v>230031.95978</v>
      </c>
      <c r="I32" s="35"/>
      <c r="J32" t="s">
        <v>31</v>
      </c>
      <c r="K32" s="33">
        <v>17178.7704758</v>
      </c>
      <c r="L32" s="33">
        <v>0</v>
      </c>
      <c r="M32" s="33">
        <v>7170.3879553500001</v>
      </c>
      <c r="N32" s="33">
        <v>5466.9976348</v>
      </c>
      <c r="O32" s="33">
        <v>52432.558572599999</v>
      </c>
      <c r="P32" s="33">
        <v>973477.82679900003</v>
      </c>
      <c r="Q32" s="33">
        <v>14783.884367500001</v>
      </c>
      <c r="R32" s="33">
        <v>6715.0691991499998</v>
      </c>
      <c r="S32" s="33">
        <v>199.300842053</v>
      </c>
      <c r="T32" s="33">
        <v>25145.318044799998</v>
      </c>
      <c r="U32" s="33">
        <v>0</v>
      </c>
      <c r="V32" s="33">
        <v>124921128.083</v>
      </c>
      <c r="W32" s="33">
        <v>0</v>
      </c>
      <c r="X32" s="33">
        <v>1358.8321665200001</v>
      </c>
      <c r="Y32" s="33">
        <v>1118.1208680300001</v>
      </c>
      <c r="Z32" s="33">
        <v>22341.108318899998</v>
      </c>
      <c r="AA32" s="33">
        <v>16002.228442199999</v>
      </c>
      <c r="AB32" s="33">
        <v>0</v>
      </c>
      <c r="AC32" s="33">
        <v>13110.5217995</v>
      </c>
      <c r="AD32" s="33">
        <v>1456.72471344</v>
      </c>
      <c r="AE32" s="33">
        <v>14567.246513</v>
      </c>
      <c r="AF32" s="33">
        <v>0</v>
      </c>
      <c r="AG32" s="33">
        <v>20769.932530800001</v>
      </c>
      <c r="AH32" s="33">
        <v>51.014617374399997</v>
      </c>
      <c r="AI32" s="33">
        <v>45979.7338972</v>
      </c>
      <c r="AJ32" s="33">
        <v>315.616946601</v>
      </c>
      <c r="AK32" s="33">
        <v>3374.71953368</v>
      </c>
      <c r="AL32" s="33">
        <v>8111.3457157100001</v>
      </c>
      <c r="AM32" s="33">
        <v>36.886831344199997</v>
      </c>
      <c r="AN32" s="33">
        <v>0</v>
      </c>
      <c r="AO32" s="33">
        <v>2389.4625528900001</v>
      </c>
      <c r="AP32" s="33">
        <v>100181.716716</v>
      </c>
      <c r="AQ32" s="33">
        <v>84900.346780799999</v>
      </c>
      <c r="AR32" s="33">
        <v>15281.369935000001</v>
      </c>
      <c r="AS32" s="33">
        <v>36249.2573969</v>
      </c>
      <c r="AT32" s="33">
        <v>25.465370547199999</v>
      </c>
      <c r="AU32" s="33">
        <v>1.71522083458</v>
      </c>
      <c r="AV32" s="33">
        <v>1158.5258075500001</v>
      </c>
      <c r="AW32" s="33">
        <v>470.11165189600001</v>
      </c>
      <c r="AX32" s="33">
        <v>27545.221827400001</v>
      </c>
      <c r="AY32" s="33">
        <v>725.93607505</v>
      </c>
      <c r="AZ32" s="33">
        <v>147.91846511200001</v>
      </c>
      <c r="BA32" s="33">
        <v>39357.437688700003</v>
      </c>
      <c r="BB32" s="33">
        <v>147.85982303500001</v>
      </c>
      <c r="BC32" s="33">
        <v>1034.38751441</v>
      </c>
      <c r="BD32" s="33">
        <v>6.7203475002799999</v>
      </c>
      <c r="BE32" s="33">
        <v>7708.3955700699998</v>
      </c>
      <c r="BF32" s="33">
        <v>0</v>
      </c>
      <c r="BG32" s="33">
        <v>2427.4965887600001</v>
      </c>
      <c r="BH32" s="33">
        <v>7883.7827089299999</v>
      </c>
      <c r="BI32" s="33">
        <v>0</v>
      </c>
      <c r="BJ32" s="33">
        <v>54986.558235800003</v>
      </c>
      <c r="BK32" s="33">
        <v>1722.3068343699999</v>
      </c>
    </row>
    <row r="33" spans="1:63" x14ac:dyDescent="0.25">
      <c r="A33" s="35" t="s">
        <v>32</v>
      </c>
      <c r="B33" s="33">
        <v>7577.6218283999997</v>
      </c>
      <c r="C33" s="33">
        <v>124.62426386</v>
      </c>
      <c r="D33" s="33">
        <v>117.4904824</v>
      </c>
      <c r="E33" s="33">
        <v>783.46993900999996</v>
      </c>
      <c r="F33" s="33">
        <v>663.96162272000004</v>
      </c>
      <c r="G33" s="33">
        <v>61.258695713000002</v>
      </c>
      <c r="H33" s="33">
        <v>1791.7319037</v>
      </c>
      <c r="I33" s="35"/>
      <c r="J33" t="s">
        <v>32</v>
      </c>
      <c r="K33" s="33">
        <v>133.807399844</v>
      </c>
      <c r="L33" s="33">
        <v>0</v>
      </c>
      <c r="M33" s="33">
        <v>55.850954269699997</v>
      </c>
      <c r="N33" s="33">
        <v>42.583053611899999</v>
      </c>
      <c r="O33" s="33">
        <v>408.40319175600001</v>
      </c>
      <c r="P33" s="33">
        <v>7577.6834984400002</v>
      </c>
      <c r="Q33" s="33">
        <v>115.15336641099999</v>
      </c>
      <c r="R33" s="33">
        <v>52.304438864700003</v>
      </c>
      <c r="S33" s="33">
        <v>1.55237921839</v>
      </c>
      <c r="T33" s="33">
        <v>195.85976043900001</v>
      </c>
      <c r="U33" s="33">
        <v>0</v>
      </c>
      <c r="V33" s="33">
        <v>364546.83477299998</v>
      </c>
      <c r="W33" s="33">
        <v>0</v>
      </c>
      <c r="X33" s="33">
        <v>10.5841051841</v>
      </c>
      <c r="Y33" s="33">
        <v>8.7091892330699991</v>
      </c>
      <c r="Z33" s="33">
        <v>174.01743299699999</v>
      </c>
      <c r="AA33" s="33">
        <v>124.625267768</v>
      </c>
      <c r="AB33" s="33">
        <v>0</v>
      </c>
      <c r="AC33" s="33">
        <v>105.74250535199999</v>
      </c>
      <c r="AD33" s="33">
        <v>11.7491829784</v>
      </c>
      <c r="AE33" s="33">
        <v>117.49168833</v>
      </c>
      <c r="AF33" s="33">
        <v>0</v>
      </c>
      <c r="AG33" s="33">
        <v>161.77937382799999</v>
      </c>
      <c r="AH33" s="33">
        <v>0.33514390804499999</v>
      </c>
      <c r="AI33" s="33">
        <v>358.14141415</v>
      </c>
      <c r="AJ33" s="33">
        <v>1.1103148735899999</v>
      </c>
      <c r="AK33" s="33">
        <v>9.4669334636299993</v>
      </c>
      <c r="AL33" s="33">
        <v>69.670245425700003</v>
      </c>
      <c r="AM33" s="33">
        <v>0.29324900543999999</v>
      </c>
      <c r="AN33" s="33">
        <v>0</v>
      </c>
      <c r="AO33" s="33">
        <v>6.5479921398599998</v>
      </c>
      <c r="AP33" s="33">
        <v>783.48844953699995</v>
      </c>
      <c r="AQ33" s="33">
        <v>663.97912576600004</v>
      </c>
      <c r="AR33" s="33">
        <v>119.509323771</v>
      </c>
      <c r="AS33" s="33">
        <v>259.86321366800001</v>
      </c>
      <c r="AT33" s="33">
        <v>6.3266076987600006E-2</v>
      </c>
      <c r="AU33" s="33">
        <v>5.4096851090600001E-2</v>
      </c>
      <c r="AV33" s="33">
        <v>8.5413730233600003</v>
      </c>
      <c r="AW33" s="33">
        <v>1.7795627620600001</v>
      </c>
      <c r="AX33" s="33">
        <v>227.58997603399999</v>
      </c>
      <c r="AY33" s="33">
        <v>3.3484165410600002</v>
      </c>
      <c r="AZ33" s="33">
        <v>5.2151304069500002</v>
      </c>
      <c r="BA33" s="33">
        <v>325.16563903100001</v>
      </c>
      <c r="BB33" s="33">
        <v>0.41264769085699998</v>
      </c>
      <c r="BC33" s="33">
        <v>4.0648972354000001</v>
      </c>
      <c r="BD33" s="33">
        <v>0.32023963035699998</v>
      </c>
      <c r="BE33" s="33">
        <v>61.259278265500001</v>
      </c>
      <c r="BF33" s="33">
        <v>0</v>
      </c>
      <c r="BG33" s="33">
        <v>18.908057206300001</v>
      </c>
      <c r="BH33" s="33">
        <v>61.407718537999997</v>
      </c>
      <c r="BI33" s="33">
        <v>0</v>
      </c>
      <c r="BJ33" s="33">
        <v>428.29661709999999</v>
      </c>
      <c r="BK33" s="33">
        <v>13.4152321969</v>
      </c>
    </row>
    <row r="34" spans="1:63" x14ac:dyDescent="0.25">
      <c r="A34" s="35" t="s">
        <v>33</v>
      </c>
      <c r="B34" s="33">
        <v>1958302.9950999999</v>
      </c>
      <c r="C34" s="33">
        <v>31904.510634999999</v>
      </c>
      <c r="D34" s="33">
        <v>14555.513188999999</v>
      </c>
      <c r="E34" s="33">
        <v>188352.03137000001</v>
      </c>
      <c r="F34" s="33">
        <v>159620.36265</v>
      </c>
      <c r="G34" s="33">
        <v>10996.674547000001</v>
      </c>
      <c r="H34" s="33">
        <v>458627.47362</v>
      </c>
      <c r="I34" s="35"/>
      <c r="J34" t="s">
        <v>33</v>
      </c>
      <c r="K34" s="33">
        <v>34249.223114699998</v>
      </c>
      <c r="L34" s="33">
        <v>0</v>
      </c>
      <c r="M34" s="33">
        <v>14295.564721299999</v>
      </c>
      <c r="N34" s="33">
        <v>10899.5237703</v>
      </c>
      <c r="O34" s="33">
        <v>104534.507447</v>
      </c>
      <c r="P34" s="33">
        <v>1958245.4897799999</v>
      </c>
      <c r="Q34" s="33">
        <v>29474.5517568</v>
      </c>
      <c r="R34" s="33">
        <v>13387.797984500001</v>
      </c>
      <c r="S34" s="33">
        <v>397.34502450700001</v>
      </c>
      <c r="T34" s="33">
        <v>50132.084804600003</v>
      </c>
      <c r="U34" s="33">
        <v>0</v>
      </c>
      <c r="V34" s="33">
        <v>61500833.602399997</v>
      </c>
      <c r="W34" s="33">
        <v>0</v>
      </c>
      <c r="X34" s="33">
        <v>2709.0963995299999</v>
      </c>
      <c r="Y34" s="33">
        <v>2229.1917137599999</v>
      </c>
      <c r="Z34" s="33">
        <v>44541.345631299999</v>
      </c>
      <c r="AA34" s="33">
        <v>31903.5609473</v>
      </c>
      <c r="AB34" s="33">
        <v>0</v>
      </c>
      <c r="AC34" s="33">
        <v>13098.8833041</v>
      </c>
      <c r="AD34" s="33">
        <v>1455.43155809</v>
      </c>
      <c r="AE34" s="33">
        <v>14554.314862200001</v>
      </c>
      <c r="AF34" s="33">
        <v>0</v>
      </c>
      <c r="AG34" s="33">
        <v>41408.9017016</v>
      </c>
      <c r="AH34" s="33">
        <v>93.833294486499994</v>
      </c>
      <c r="AI34" s="33">
        <v>91669.551910099995</v>
      </c>
      <c r="AJ34" s="33">
        <v>549.14436006300002</v>
      </c>
      <c r="AK34" s="33">
        <v>5793.3349187499998</v>
      </c>
      <c r="AL34" s="33">
        <v>15453.326560899999</v>
      </c>
      <c r="AM34" s="33">
        <v>69.506592490200006</v>
      </c>
      <c r="AN34" s="33">
        <v>0</v>
      </c>
      <c r="AO34" s="33">
        <v>4096.9059934200004</v>
      </c>
      <c r="AP34" s="33">
        <v>188352.505607</v>
      </c>
      <c r="AQ34" s="33">
        <v>159621.78439700001</v>
      </c>
      <c r="AR34" s="33">
        <v>28730.721210399999</v>
      </c>
      <c r="AS34" s="33">
        <v>67382.524588999993</v>
      </c>
      <c r="AT34" s="33">
        <v>43.449822728400001</v>
      </c>
      <c r="AU34" s="33">
        <v>4.55038787246</v>
      </c>
      <c r="AV34" s="33">
        <v>2161.2390978499998</v>
      </c>
      <c r="AW34" s="33">
        <v>822.04818982699999</v>
      </c>
      <c r="AX34" s="33">
        <v>52184.440923399998</v>
      </c>
      <c r="AY34" s="33">
        <v>1288.9538094500001</v>
      </c>
      <c r="AZ34" s="33">
        <v>410.33702703599999</v>
      </c>
      <c r="BA34" s="33">
        <v>74561.976784300001</v>
      </c>
      <c r="BB34" s="33">
        <v>253.75936847099999</v>
      </c>
      <c r="BC34" s="33">
        <v>1813.61943535</v>
      </c>
      <c r="BD34" s="33">
        <v>21.357038146200001</v>
      </c>
      <c r="BE34" s="33">
        <v>10996.116383500001</v>
      </c>
      <c r="BF34" s="33">
        <v>0</v>
      </c>
      <c r="BG34" s="33">
        <v>4839.6866643699996</v>
      </c>
      <c r="BH34" s="33">
        <v>15717.8555452</v>
      </c>
      <c r="BI34" s="33">
        <v>0</v>
      </c>
      <c r="BJ34" s="33">
        <v>109626.39912</v>
      </c>
      <c r="BK34" s="33">
        <v>3433.7538556300001</v>
      </c>
    </row>
    <row r="35" spans="1:63" x14ac:dyDescent="0.25">
      <c r="A35" s="35" t="s">
        <v>34</v>
      </c>
      <c r="B35" s="33">
        <v>164297.54279000001</v>
      </c>
      <c r="C35" s="33">
        <v>2698.5201935999999</v>
      </c>
      <c r="D35" s="33">
        <v>2343.5530592</v>
      </c>
      <c r="E35" s="33">
        <v>16804.677359000001</v>
      </c>
      <c r="F35" s="33">
        <v>14241.254583</v>
      </c>
      <c r="G35" s="33">
        <v>1265.8055323000001</v>
      </c>
      <c r="H35" s="33">
        <v>38791.277277000001</v>
      </c>
      <c r="I35" s="35"/>
      <c r="J35" t="s">
        <v>34</v>
      </c>
      <c r="K35" s="33">
        <v>2901.2780735299998</v>
      </c>
      <c r="L35" s="33">
        <v>0</v>
      </c>
      <c r="M35" s="33">
        <v>1210.9882002700001</v>
      </c>
      <c r="N35" s="33">
        <v>923.30705120899995</v>
      </c>
      <c r="O35" s="33">
        <v>8855.1992163199993</v>
      </c>
      <c r="P35" s="33">
        <v>164546.588173</v>
      </c>
      <c r="Q35" s="33">
        <v>2496.81239538</v>
      </c>
      <c r="R35" s="33">
        <v>1134.0905708400001</v>
      </c>
      <c r="S35" s="33">
        <v>33.659428983399998</v>
      </c>
      <c r="T35" s="33">
        <v>4246.7275328100004</v>
      </c>
      <c r="U35" s="33">
        <v>0</v>
      </c>
      <c r="V35" s="33">
        <v>10317533.6796</v>
      </c>
      <c r="W35" s="33">
        <v>0</v>
      </c>
      <c r="X35" s="33">
        <v>229.48975424</v>
      </c>
      <c r="Y35" s="33">
        <v>188.836537943</v>
      </c>
      <c r="Z35" s="33">
        <v>3773.1321223499999</v>
      </c>
      <c r="AA35" s="33">
        <v>2702.5728199499999</v>
      </c>
      <c r="AB35" s="33">
        <v>0</v>
      </c>
      <c r="AC35" s="33">
        <v>2110.63232397</v>
      </c>
      <c r="AD35" s="33">
        <v>234.51484835799999</v>
      </c>
      <c r="AE35" s="33">
        <v>2345.1471723300001</v>
      </c>
      <c r="AF35" s="33">
        <v>0</v>
      </c>
      <c r="AG35" s="33">
        <v>3507.7802889</v>
      </c>
      <c r="AH35" s="33">
        <v>6.6169233373600003</v>
      </c>
      <c r="AI35" s="33">
        <v>7765.3982293999998</v>
      </c>
      <c r="AJ35" s="33">
        <v>11.474470031799999</v>
      </c>
      <c r="AK35" s="33">
        <v>49.119119675</v>
      </c>
      <c r="AL35" s="33">
        <v>1553.2310907999999</v>
      </c>
      <c r="AM35" s="33">
        <v>6.3420720047200003</v>
      </c>
      <c r="AN35" s="33">
        <v>0</v>
      </c>
      <c r="AO35" s="33">
        <v>30.035674464300001</v>
      </c>
      <c r="AP35" s="33">
        <v>16828.488870500001</v>
      </c>
      <c r="AQ35" s="33">
        <v>14261.447287999999</v>
      </c>
      <c r="AR35" s="33">
        <v>2567.0415825</v>
      </c>
      <c r="AS35" s="33">
        <v>5366.2253386800003</v>
      </c>
      <c r="AT35" s="33">
        <v>0.120706126865</v>
      </c>
      <c r="AU35" s="33">
        <v>1.5326150057000001</v>
      </c>
      <c r="AV35" s="33">
        <v>178.72829455600001</v>
      </c>
      <c r="AW35" s="33">
        <v>20.937918765100001</v>
      </c>
      <c r="AX35" s="33">
        <v>4999.21354987</v>
      </c>
      <c r="AY35" s="33">
        <v>50.699965119799998</v>
      </c>
      <c r="AZ35" s="33">
        <v>148.99189361800001</v>
      </c>
      <c r="BA35" s="33">
        <v>7142.36141486</v>
      </c>
      <c r="BB35" s="33">
        <v>2.08675463913</v>
      </c>
      <c r="BC35" s="33">
        <v>50.637550051200002</v>
      </c>
      <c r="BD35" s="33">
        <v>9.3173471698700006</v>
      </c>
      <c r="BE35" s="33">
        <v>1267.12532096</v>
      </c>
      <c r="BF35" s="33">
        <v>0</v>
      </c>
      <c r="BG35" s="33">
        <v>409.973737185</v>
      </c>
      <c r="BH35" s="33">
        <v>1331.47119671</v>
      </c>
      <c r="BI35" s="33">
        <v>0</v>
      </c>
      <c r="BJ35" s="33">
        <v>9286.5376059900009</v>
      </c>
      <c r="BK35" s="33">
        <v>290.87613925800002</v>
      </c>
    </row>
    <row r="36" spans="1:63" x14ac:dyDescent="0.25">
      <c r="A36" s="35" t="s">
        <v>35</v>
      </c>
      <c r="B36" s="33">
        <v>9896.5314178999997</v>
      </c>
      <c r="C36" s="33">
        <v>163.00736201999999</v>
      </c>
      <c r="D36" s="33">
        <v>164.88462713000001</v>
      </c>
      <c r="E36" s="33">
        <v>1033.4197472999999</v>
      </c>
      <c r="F36" s="33">
        <v>875.77940684999999</v>
      </c>
      <c r="G36" s="33">
        <v>83.499439796000004</v>
      </c>
      <c r="H36" s="33">
        <v>2343.2318627999998</v>
      </c>
      <c r="I36" s="35"/>
      <c r="J36" t="s">
        <v>35</v>
      </c>
      <c r="K36" s="33">
        <v>175.01526968799999</v>
      </c>
      <c r="L36" s="33">
        <v>0</v>
      </c>
      <c r="M36" s="33">
        <v>73.051079464899999</v>
      </c>
      <c r="N36" s="33">
        <v>55.697099161700002</v>
      </c>
      <c r="O36" s="33">
        <v>534.17664648300001</v>
      </c>
      <c r="P36" s="33">
        <v>9897.8223927399995</v>
      </c>
      <c r="Q36" s="33">
        <v>150.61646459299999</v>
      </c>
      <c r="R36" s="33">
        <v>68.412322090399996</v>
      </c>
      <c r="S36" s="33">
        <v>2.03045255349</v>
      </c>
      <c r="T36" s="33">
        <v>256.17747406900003</v>
      </c>
      <c r="U36" s="33">
        <v>0</v>
      </c>
      <c r="V36" s="33">
        <v>721112.60045300005</v>
      </c>
      <c r="W36" s="33">
        <v>0</v>
      </c>
      <c r="X36" s="33">
        <v>13.843642516099999</v>
      </c>
      <c r="Y36" s="33">
        <v>11.3912841172</v>
      </c>
      <c r="Z36" s="33">
        <v>227.60855098100001</v>
      </c>
      <c r="AA36" s="33">
        <v>163.02879357399999</v>
      </c>
      <c r="AB36" s="33">
        <v>0</v>
      </c>
      <c r="AC36" s="33">
        <v>148.422779131</v>
      </c>
      <c r="AD36" s="33">
        <v>16.491438143</v>
      </c>
      <c r="AE36" s="33">
        <v>164.91421727400001</v>
      </c>
      <c r="AF36" s="33">
        <v>0</v>
      </c>
      <c r="AG36" s="33">
        <v>211.60159984500001</v>
      </c>
      <c r="AH36" s="33">
        <v>0.40972030986000002</v>
      </c>
      <c r="AI36" s="33">
        <v>468.43603939600001</v>
      </c>
      <c r="AJ36" s="33">
        <v>0.77545851143900002</v>
      </c>
      <c r="AK36" s="33">
        <v>3.8982301559199999</v>
      </c>
      <c r="AL36" s="33">
        <v>95.071326830800004</v>
      </c>
      <c r="AM36" s="33">
        <v>0.38926770846100001</v>
      </c>
      <c r="AN36" s="33">
        <v>0</v>
      </c>
      <c r="AO36" s="33">
        <v>2.4769028930200001</v>
      </c>
      <c r="AP36" s="33">
        <v>1033.5681344100001</v>
      </c>
      <c r="AQ36" s="33">
        <v>875.90613229799999</v>
      </c>
      <c r="AR36" s="33">
        <v>157.66200211399999</v>
      </c>
      <c r="AS36" s="33">
        <v>330.81216881900002</v>
      </c>
      <c r="AT36" s="33">
        <v>1.4490338133900001E-2</v>
      </c>
      <c r="AU36" s="33">
        <v>9.2011098710800002E-2</v>
      </c>
      <c r="AV36" s="33">
        <v>11.0041240479</v>
      </c>
      <c r="AW36" s="33">
        <v>1.3847525705299999</v>
      </c>
      <c r="AX36" s="33">
        <v>306.40683581600001</v>
      </c>
      <c r="AY36" s="33">
        <v>3.2351619507599998</v>
      </c>
      <c r="AZ36" s="33">
        <v>8.9394026000199993</v>
      </c>
      <c r="BA36" s="33">
        <v>437.76359278400002</v>
      </c>
      <c r="BB36" s="33">
        <v>0.166894423629</v>
      </c>
      <c r="BC36" s="33">
        <v>3.3196412641299999</v>
      </c>
      <c r="BD36" s="33">
        <v>0.55831074742200004</v>
      </c>
      <c r="BE36" s="33">
        <v>83.512776480200003</v>
      </c>
      <c r="BF36" s="33">
        <v>0</v>
      </c>
      <c r="BG36" s="33">
        <v>24.73101157</v>
      </c>
      <c r="BH36" s="33">
        <v>80.319068141299994</v>
      </c>
      <c r="BI36" s="33">
        <v>0</v>
      </c>
      <c r="BJ36" s="33">
        <v>560.19649203999995</v>
      </c>
      <c r="BK36" s="33">
        <v>17.546619744000001</v>
      </c>
    </row>
    <row r="37" spans="1:63" x14ac:dyDescent="0.25">
      <c r="A37" s="35" t="s">
        <v>36</v>
      </c>
      <c r="B37" s="33">
        <v>1025045.1827</v>
      </c>
      <c r="C37" s="33">
        <v>16944.186250999999</v>
      </c>
      <c r="D37" s="33">
        <v>20192.907600999999</v>
      </c>
      <c r="E37" s="33">
        <v>109819.35623</v>
      </c>
      <c r="F37" s="33">
        <v>93067.251348999998</v>
      </c>
      <c r="G37" s="33">
        <v>9601.0165386000008</v>
      </c>
      <c r="H37" s="33">
        <v>243572.77918000001</v>
      </c>
      <c r="I37" s="35"/>
      <c r="J37" t="s">
        <v>36</v>
      </c>
      <c r="K37" s="33">
        <v>18173.329158</v>
      </c>
      <c r="L37" s="33">
        <v>0</v>
      </c>
      <c r="M37" s="33">
        <v>7585.5153931699997</v>
      </c>
      <c r="N37" s="33">
        <v>5783.5079707200002</v>
      </c>
      <c r="O37" s="33">
        <v>55468.116549400002</v>
      </c>
      <c r="P37" s="33">
        <v>1024104.8780800001</v>
      </c>
      <c r="Q37" s="33">
        <v>15639.7919153</v>
      </c>
      <c r="R37" s="33">
        <v>7103.83557079</v>
      </c>
      <c r="S37" s="33">
        <v>210.839265525</v>
      </c>
      <c r="T37" s="33">
        <v>26601.094588399999</v>
      </c>
      <c r="U37" s="33">
        <v>0</v>
      </c>
      <c r="V37" s="33">
        <v>134788119.72299999</v>
      </c>
      <c r="W37" s="33">
        <v>0</v>
      </c>
      <c r="X37" s="33">
        <v>1437.5013444000001</v>
      </c>
      <c r="Y37" s="33">
        <v>1182.85365858</v>
      </c>
      <c r="Z37" s="33">
        <v>23634.536726099999</v>
      </c>
      <c r="AA37" s="33">
        <v>16928.670947400002</v>
      </c>
      <c r="AB37" s="33">
        <v>0</v>
      </c>
      <c r="AC37" s="33">
        <v>18158.218023900001</v>
      </c>
      <c r="AD37" s="33">
        <v>2017.5798451400001</v>
      </c>
      <c r="AE37" s="33">
        <v>20175.797869099999</v>
      </c>
      <c r="AF37" s="33">
        <v>0</v>
      </c>
      <c r="AG37" s="33">
        <v>21972.398223200002</v>
      </c>
      <c r="AH37" s="33">
        <v>46.665684841500003</v>
      </c>
      <c r="AI37" s="33">
        <v>48641.709492399998</v>
      </c>
      <c r="AJ37" s="33">
        <v>149.78075871499999</v>
      </c>
      <c r="AK37" s="33">
        <v>1254.6064604600001</v>
      </c>
      <c r="AL37" s="33">
        <v>9782.9234898199993</v>
      </c>
      <c r="AM37" s="33">
        <v>41.087049182100003</v>
      </c>
      <c r="AN37" s="33">
        <v>0</v>
      </c>
      <c r="AO37" s="33">
        <v>865.95611189500005</v>
      </c>
      <c r="AP37" s="33">
        <v>109721.476945</v>
      </c>
      <c r="AQ37" s="33">
        <v>92984.547252300006</v>
      </c>
      <c r="AR37" s="33">
        <v>16736.929692500002</v>
      </c>
      <c r="AS37" s="33">
        <v>36292.2564174</v>
      </c>
      <c r="AT37" s="33">
        <v>8.2885822118500005</v>
      </c>
      <c r="AU37" s="33">
        <v>7.7468295950100003</v>
      </c>
      <c r="AV37" s="33">
        <v>1193.9630717</v>
      </c>
      <c r="AW37" s="33">
        <v>241.23719281699999</v>
      </c>
      <c r="AX37" s="33">
        <v>31923.161530599999</v>
      </c>
      <c r="AY37" s="33">
        <v>459.12602828199999</v>
      </c>
      <c r="AZ37" s="33">
        <v>747.39523398100005</v>
      </c>
      <c r="BA37" s="33">
        <v>45609.638460900002</v>
      </c>
      <c r="BB37" s="33">
        <v>54.661128096399999</v>
      </c>
      <c r="BC37" s="33">
        <v>552.33365024499994</v>
      </c>
      <c r="BD37" s="33">
        <v>45.972177779900001</v>
      </c>
      <c r="BE37" s="33">
        <v>9592.6436303200007</v>
      </c>
      <c r="BF37" s="33">
        <v>0</v>
      </c>
      <c r="BG37" s="33">
        <v>2568.0357826099998</v>
      </c>
      <c r="BH37" s="33">
        <v>8340.2114699100002</v>
      </c>
      <c r="BI37" s="33">
        <v>0</v>
      </c>
      <c r="BJ37" s="33">
        <v>58169.982725900001</v>
      </c>
      <c r="BK37" s="33">
        <v>1822.0190080899999</v>
      </c>
    </row>
    <row r="38" spans="1:63" x14ac:dyDescent="0.25">
      <c r="A38" s="35" t="s">
        <v>37</v>
      </c>
      <c r="B38" s="33">
        <v>1461019.7</v>
      </c>
      <c r="C38" s="33">
        <v>23868.129782</v>
      </c>
      <c r="D38" s="33">
        <v>14221.954524999999</v>
      </c>
      <c r="E38" s="33">
        <v>143525.66558</v>
      </c>
      <c r="F38" s="33">
        <v>121631.92095</v>
      </c>
      <c r="G38" s="33">
        <v>9232.4649995</v>
      </c>
      <c r="H38" s="33">
        <v>343104.42946000001</v>
      </c>
      <c r="I38" s="35"/>
      <c r="J38" t="s">
        <v>37</v>
      </c>
      <c r="K38" s="33">
        <v>25727.523195599999</v>
      </c>
      <c r="L38" s="33">
        <v>0</v>
      </c>
      <c r="M38" s="33">
        <v>10738.6218171</v>
      </c>
      <c r="N38" s="33">
        <v>8187.5652719899999</v>
      </c>
      <c r="O38" s="33">
        <v>78524.821584000005</v>
      </c>
      <c r="P38" s="33">
        <v>1466985.6557700001</v>
      </c>
      <c r="Q38" s="33">
        <v>22140.858445000002</v>
      </c>
      <c r="R38" s="33">
        <v>10056.7206768</v>
      </c>
      <c r="S38" s="33">
        <v>298.47988109900001</v>
      </c>
      <c r="T38" s="33">
        <v>37658.499286899998</v>
      </c>
      <c r="U38" s="33">
        <v>0</v>
      </c>
      <c r="V38" s="33">
        <v>75369109.168099999</v>
      </c>
      <c r="W38" s="33">
        <v>0</v>
      </c>
      <c r="X38" s="33">
        <v>2035.03423787</v>
      </c>
      <c r="Y38" s="33">
        <v>1674.53659831</v>
      </c>
      <c r="Z38" s="33">
        <v>33458.817607800003</v>
      </c>
      <c r="AA38" s="33">
        <v>23965.4980388</v>
      </c>
      <c r="AB38" s="33">
        <v>0</v>
      </c>
      <c r="AC38" s="33">
        <v>12847.5963603</v>
      </c>
      <c r="AD38" s="33">
        <v>1427.5108124400001</v>
      </c>
      <c r="AE38" s="33">
        <v>14275.107172800001</v>
      </c>
      <c r="AF38" s="33">
        <v>0</v>
      </c>
      <c r="AG38" s="33">
        <v>31105.771170200002</v>
      </c>
      <c r="AH38" s="33">
        <v>61.803340541200001</v>
      </c>
      <c r="AI38" s="33">
        <v>68860.845966599998</v>
      </c>
      <c r="AJ38" s="33">
        <v>207.61849767000001</v>
      </c>
      <c r="AK38" s="33">
        <v>1783.59943157</v>
      </c>
      <c r="AL38" s="33">
        <v>12799.0085753</v>
      </c>
      <c r="AM38" s="33">
        <v>53.926011970600001</v>
      </c>
      <c r="AN38" s="33">
        <v>0</v>
      </c>
      <c r="AO38" s="33">
        <v>1234.74268115</v>
      </c>
      <c r="AP38" s="33">
        <v>144109.58154000001</v>
      </c>
      <c r="AQ38" s="33">
        <v>122127.105647</v>
      </c>
      <c r="AR38" s="33">
        <v>21982.475893300001</v>
      </c>
      <c r="AS38" s="33">
        <v>47856.291772600001</v>
      </c>
      <c r="AT38" s="33">
        <v>11.976488338599999</v>
      </c>
      <c r="AU38" s="33">
        <v>9.8484191976400002</v>
      </c>
      <c r="AV38" s="33">
        <v>1572.3309348800001</v>
      </c>
      <c r="AW38" s="33">
        <v>332.06263143699999</v>
      </c>
      <c r="AX38" s="33">
        <v>41830.684717199998</v>
      </c>
      <c r="AY38" s="33">
        <v>621.70524759399996</v>
      </c>
      <c r="AZ38" s="33">
        <v>949.08161546600002</v>
      </c>
      <c r="BA38" s="33">
        <v>59764.993971399999</v>
      </c>
      <c r="BB38" s="33">
        <v>77.758961804099997</v>
      </c>
      <c r="BC38" s="33">
        <v>757.72971231500003</v>
      </c>
      <c r="BD38" s="33">
        <v>58.233035081700002</v>
      </c>
      <c r="BE38" s="33">
        <v>9268.6604388300002</v>
      </c>
      <c r="BF38" s="33">
        <v>0</v>
      </c>
      <c r="BG38" s="33">
        <v>3635.50333219</v>
      </c>
      <c r="BH38" s="33">
        <v>11807.026767400001</v>
      </c>
      <c r="BI38" s="33">
        <v>0</v>
      </c>
      <c r="BJ38" s="33">
        <v>82349.780528999996</v>
      </c>
      <c r="BK38" s="33">
        <v>2579.3870617299999</v>
      </c>
    </row>
    <row r="39" spans="1:63" x14ac:dyDescent="0.25">
      <c r="A39" s="35" t="s">
        <v>130</v>
      </c>
      <c r="B39" s="33">
        <v>21657.034742</v>
      </c>
      <c r="C39" s="33">
        <v>355.43663174</v>
      </c>
      <c r="D39" s="33">
        <v>294.94299215000001</v>
      </c>
      <c r="E39" s="33">
        <v>2202.6445641</v>
      </c>
      <c r="F39" s="33">
        <v>1866.6480332000001</v>
      </c>
      <c r="G39" s="33">
        <v>162.57974206</v>
      </c>
      <c r="H39" s="33">
        <v>5109.4068235000004</v>
      </c>
      <c r="I39" s="35"/>
      <c r="J39" t="s">
        <v>130</v>
      </c>
      <c r="K39" s="33">
        <v>381.63935643399998</v>
      </c>
      <c r="L39" s="33">
        <v>0</v>
      </c>
      <c r="M39" s="33">
        <v>159.29559124100001</v>
      </c>
      <c r="N39" s="33">
        <v>121.453439136</v>
      </c>
      <c r="O39" s="33">
        <v>1164.8289034500001</v>
      </c>
      <c r="P39" s="33">
        <v>21660.936643599998</v>
      </c>
      <c r="Q39" s="33">
        <v>328.43514165300002</v>
      </c>
      <c r="R39" s="33">
        <v>149.180325168</v>
      </c>
      <c r="S39" s="33">
        <v>4.42761168968</v>
      </c>
      <c r="T39" s="33">
        <v>558.62222023000004</v>
      </c>
      <c r="U39" s="33">
        <v>0</v>
      </c>
      <c r="V39" s="33">
        <v>1396475.4346700001</v>
      </c>
      <c r="W39" s="33">
        <v>0</v>
      </c>
      <c r="X39" s="33">
        <v>30.187436972699999</v>
      </c>
      <c r="Y39" s="33">
        <v>24.839887120699998</v>
      </c>
      <c r="Z39" s="33">
        <v>496.32458723299999</v>
      </c>
      <c r="AA39" s="33">
        <v>355.501373387</v>
      </c>
      <c r="AB39" s="33">
        <v>0</v>
      </c>
      <c r="AC39" s="33">
        <v>265.52894456199999</v>
      </c>
      <c r="AD39" s="33">
        <v>29.5032189665</v>
      </c>
      <c r="AE39" s="33">
        <v>295.03216352800001</v>
      </c>
      <c r="AF39" s="33">
        <v>0</v>
      </c>
      <c r="AG39" s="33">
        <v>461.41974424699998</v>
      </c>
      <c r="AH39" s="33">
        <v>0.87557924660399999</v>
      </c>
      <c r="AI39" s="33">
        <v>1021.47452057</v>
      </c>
      <c r="AJ39" s="33">
        <v>1.7006786109800001</v>
      </c>
      <c r="AK39" s="33">
        <v>8.9044797324699996</v>
      </c>
      <c r="AL39" s="33">
        <v>202.42875427499999</v>
      </c>
      <c r="AM39" s="33">
        <v>0.82957075897400001</v>
      </c>
      <c r="AN39" s="33">
        <v>0</v>
      </c>
      <c r="AO39" s="33">
        <v>5.7065334156800001</v>
      </c>
      <c r="AP39" s="33">
        <v>2203.08782354</v>
      </c>
      <c r="AQ39" s="33">
        <v>1867.0258422899999</v>
      </c>
      <c r="AR39" s="33">
        <v>336.06198124899998</v>
      </c>
      <c r="AS39" s="33">
        <v>705.96926690999999</v>
      </c>
      <c r="AT39" s="33">
        <v>3.5665760666200003E-2</v>
      </c>
      <c r="AU39" s="33">
        <v>0.19469459958999999</v>
      </c>
      <c r="AV39" s="33">
        <v>23.473947585600001</v>
      </c>
      <c r="AW39" s="33">
        <v>3.0183670129000002</v>
      </c>
      <c r="AX39" s="33">
        <v>652.68943064899997</v>
      </c>
      <c r="AY39" s="33">
        <v>6.9777689347800003</v>
      </c>
      <c r="AZ39" s="33">
        <v>18.911935018699999</v>
      </c>
      <c r="BA39" s="33">
        <v>932.49840357799997</v>
      </c>
      <c r="BB39" s="33">
        <v>0.38189741904899999</v>
      </c>
      <c r="BC39" s="33">
        <v>7.2174825095199999</v>
      </c>
      <c r="BD39" s="33">
        <v>1.1806452219400001</v>
      </c>
      <c r="BE39" s="33">
        <v>162.62004428700001</v>
      </c>
      <c r="BF39" s="33">
        <v>0</v>
      </c>
      <c r="BG39" s="33">
        <v>53.928643315800002</v>
      </c>
      <c r="BH39" s="33">
        <v>175.144232526</v>
      </c>
      <c r="BI39" s="33">
        <v>0</v>
      </c>
      <c r="BJ39" s="33">
        <v>1221.5679539</v>
      </c>
      <c r="BK39" s="33">
        <v>38.262313438500001</v>
      </c>
    </row>
    <row r="40" spans="1:63" x14ac:dyDescent="0.25">
      <c r="A40" s="35" t="s">
        <v>39</v>
      </c>
      <c r="B40" s="33">
        <v>687.77478399999995</v>
      </c>
      <c r="C40" s="33">
        <v>11.399939</v>
      </c>
      <c r="D40" s="33">
        <v>15.140248</v>
      </c>
      <c r="E40" s="33">
        <v>75.106781999999995</v>
      </c>
      <c r="F40" s="33">
        <v>63.649827000000002</v>
      </c>
      <c r="G40" s="33">
        <v>6.9285740000000002</v>
      </c>
      <c r="H40" s="33">
        <v>163.87444600000001</v>
      </c>
      <c r="I40" s="35"/>
      <c r="J40" t="s">
        <v>39</v>
      </c>
      <c r="K40" s="33">
        <v>12.2381171185</v>
      </c>
      <c r="L40" s="33">
        <v>0</v>
      </c>
      <c r="M40" s="33">
        <v>5.1081671338500003</v>
      </c>
      <c r="N40" s="33">
        <v>3.8946746339799998</v>
      </c>
      <c r="O40" s="33">
        <v>37.352843738799997</v>
      </c>
      <c r="P40" s="33">
        <v>687.77462100900004</v>
      </c>
      <c r="Q40" s="33">
        <v>10.5320035906</v>
      </c>
      <c r="R40" s="33">
        <v>4.7837999030100002</v>
      </c>
      <c r="S40" s="33">
        <v>0.141982992655</v>
      </c>
      <c r="T40" s="33">
        <v>17.913476547599998</v>
      </c>
      <c r="U40" s="33">
        <v>0</v>
      </c>
      <c r="V40" s="33">
        <v>62181.5142203</v>
      </c>
      <c r="W40" s="33">
        <v>0</v>
      </c>
      <c r="X40" s="33">
        <v>0.96802944090900001</v>
      </c>
      <c r="Y40" s="33">
        <v>0.79654653642399997</v>
      </c>
      <c r="Z40" s="33">
        <v>15.9157640781</v>
      </c>
      <c r="AA40" s="33">
        <v>11.399934393100001</v>
      </c>
      <c r="AB40" s="33">
        <v>0</v>
      </c>
      <c r="AC40" s="33">
        <v>13.6262230707</v>
      </c>
      <c r="AD40" s="33">
        <v>1.5140235151600001</v>
      </c>
      <c r="AE40" s="33">
        <v>15.1402465859</v>
      </c>
      <c r="AF40" s="33">
        <v>0</v>
      </c>
      <c r="AG40" s="33">
        <v>14.7964529417</v>
      </c>
      <c r="AH40" s="33">
        <v>3.0013012340399998E-2</v>
      </c>
      <c r="AI40" s="33">
        <v>32.7558666993</v>
      </c>
      <c r="AJ40" s="33">
        <v>6.1443435572700003E-2</v>
      </c>
      <c r="AK40" s="33">
        <v>0.34674596691999998</v>
      </c>
      <c r="AL40" s="33">
        <v>6.8852663514100003</v>
      </c>
      <c r="AM40" s="33">
        <v>2.82693553134E-2</v>
      </c>
      <c r="AN40" s="33">
        <v>0</v>
      </c>
      <c r="AO40" s="33">
        <v>0.22551266323800001</v>
      </c>
      <c r="AP40" s="33">
        <v>75.107288013399994</v>
      </c>
      <c r="AQ40" s="33">
        <v>63.650337678</v>
      </c>
      <c r="AR40" s="33">
        <v>11.4569503354</v>
      </c>
      <c r="AS40" s="33">
        <v>24.128068674000001</v>
      </c>
      <c r="AT40" s="33">
        <v>1.5625584528000001E-3</v>
      </c>
      <c r="AU40" s="33">
        <v>6.5338000231500003E-3</v>
      </c>
      <c r="AV40" s="33">
        <v>0.80159409018000005</v>
      </c>
      <c r="AW40" s="33">
        <v>0.10774098094700001</v>
      </c>
      <c r="AX40" s="33">
        <v>22.220346029800002</v>
      </c>
      <c r="AY40" s="33">
        <v>0.24382572330899999</v>
      </c>
      <c r="AZ40" s="33">
        <v>0.63439031520599998</v>
      </c>
      <c r="BA40" s="33">
        <v>31.746288353499999</v>
      </c>
      <c r="BB40" s="33">
        <v>1.49168358163E-2</v>
      </c>
      <c r="BC40" s="33">
        <v>0.256323983862</v>
      </c>
      <c r="BD40" s="33">
        <v>3.9567593115000001E-2</v>
      </c>
      <c r="BE40" s="33">
        <v>6.9285727960700001</v>
      </c>
      <c r="BF40" s="33">
        <v>0</v>
      </c>
      <c r="BG40" s="33">
        <v>1.72934684259</v>
      </c>
      <c r="BH40" s="33">
        <v>5.6164021764900003</v>
      </c>
      <c r="BI40" s="33">
        <v>0</v>
      </c>
      <c r="BJ40" s="33">
        <v>39.172303418799999</v>
      </c>
      <c r="BK40" s="33">
        <v>1.2269694443400001</v>
      </c>
    </row>
    <row r="41" spans="1:63" x14ac:dyDescent="0.25">
      <c r="A41" s="35" t="s">
        <v>40</v>
      </c>
      <c r="B41" s="33">
        <v>200667.97273000001</v>
      </c>
      <c r="C41" s="33">
        <v>3318.1904527000002</v>
      </c>
      <c r="D41" s="33">
        <v>4010.8806158000002</v>
      </c>
      <c r="E41" s="33">
        <v>21550.436367999999</v>
      </c>
      <c r="F41" s="33">
        <v>18263.078397000001</v>
      </c>
      <c r="G41" s="33">
        <v>1897.2069289000001</v>
      </c>
      <c r="H41" s="33">
        <v>47699.176215</v>
      </c>
      <c r="I41" s="35"/>
      <c r="J41" t="s">
        <v>40</v>
      </c>
      <c r="K41" s="33">
        <v>3558.2595838100001</v>
      </c>
      <c r="L41" s="33">
        <v>0</v>
      </c>
      <c r="M41" s="33">
        <v>1485.2110051899999</v>
      </c>
      <c r="N41" s="33">
        <v>1132.3857849999999</v>
      </c>
      <c r="O41" s="33">
        <v>10860.4193767</v>
      </c>
      <c r="P41" s="33">
        <v>200447.842393</v>
      </c>
      <c r="Q41" s="33">
        <v>3062.2039977999998</v>
      </c>
      <c r="R41" s="33">
        <v>1390.90041868</v>
      </c>
      <c r="S41" s="33">
        <v>41.281433291299997</v>
      </c>
      <c r="T41" s="33">
        <v>5208.3800203299998</v>
      </c>
      <c r="U41" s="33">
        <v>0</v>
      </c>
      <c r="V41" s="33">
        <v>16706881.9934</v>
      </c>
      <c r="W41" s="33">
        <v>0</v>
      </c>
      <c r="X41" s="33">
        <v>281.45660117</v>
      </c>
      <c r="Y41" s="33">
        <v>231.597774802</v>
      </c>
      <c r="Z41" s="33">
        <v>4627.5406932699998</v>
      </c>
      <c r="AA41" s="33">
        <v>3314.5491525799998</v>
      </c>
      <c r="AB41" s="33">
        <v>0</v>
      </c>
      <c r="AC41" s="33">
        <v>3605.77181036</v>
      </c>
      <c r="AD41" s="33">
        <v>400.64145030100002</v>
      </c>
      <c r="AE41" s="33">
        <v>4006.4132606600001</v>
      </c>
      <c r="AF41" s="33">
        <v>0</v>
      </c>
      <c r="AG41" s="33">
        <v>4302.1011743299996</v>
      </c>
      <c r="AH41" s="33">
        <v>8.8689741210200008</v>
      </c>
      <c r="AI41" s="33">
        <v>9523.8379525799992</v>
      </c>
      <c r="AJ41" s="33">
        <v>23.2871321083</v>
      </c>
      <c r="AK41" s="33">
        <v>170.13089795499999</v>
      </c>
      <c r="AL41" s="33">
        <v>1947.3717724600001</v>
      </c>
      <c r="AM41" s="33">
        <v>8.0825440679099998</v>
      </c>
      <c r="AN41" s="33">
        <v>0</v>
      </c>
      <c r="AO41" s="33">
        <v>115.376466506</v>
      </c>
      <c r="AP41" s="33">
        <v>21526.9646483</v>
      </c>
      <c r="AQ41" s="33">
        <v>18243.2219864</v>
      </c>
      <c r="AR41" s="33">
        <v>3283.7426619500002</v>
      </c>
      <c r="AS41" s="33">
        <v>7014.2720124199996</v>
      </c>
      <c r="AT41" s="33">
        <v>1.0158648835099999</v>
      </c>
      <c r="AU41" s="33">
        <v>1.7026169632499999</v>
      </c>
      <c r="AV41" s="33">
        <v>231.91970509800001</v>
      </c>
      <c r="AW41" s="33">
        <v>38.809707008099998</v>
      </c>
      <c r="AX41" s="33">
        <v>6317.85319635</v>
      </c>
      <c r="AY41" s="33">
        <v>79.619037672499999</v>
      </c>
      <c r="AZ41" s="33">
        <v>164.86320728199999</v>
      </c>
      <c r="BA41" s="33">
        <v>9026.4254001200006</v>
      </c>
      <c r="BB41" s="33">
        <v>7.3840547862100001</v>
      </c>
      <c r="BC41" s="33">
        <v>90.2895940999</v>
      </c>
      <c r="BD41" s="33">
        <v>10.2218110786</v>
      </c>
      <c r="BE41" s="33">
        <v>1895.10521507</v>
      </c>
      <c r="BF41" s="33">
        <v>0</v>
      </c>
      <c r="BG41" s="33">
        <v>502.81011994400001</v>
      </c>
      <c r="BH41" s="33">
        <v>1632.9775253299999</v>
      </c>
      <c r="BI41" s="33">
        <v>0</v>
      </c>
      <c r="BJ41" s="33">
        <v>11389.4322027</v>
      </c>
      <c r="BK41" s="33">
        <v>356.74344635</v>
      </c>
    </row>
    <row r="42" spans="1:63" x14ac:dyDescent="0.25">
      <c r="A42" s="35" t="s">
        <v>41</v>
      </c>
      <c r="B42" s="33">
        <v>389329.69313999999</v>
      </c>
      <c r="C42" s="33">
        <v>6360.0885160999997</v>
      </c>
      <c r="D42" s="33">
        <v>3777.2666884999999</v>
      </c>
      <c r="E42" s="33">
        <v>38235.212957000003</v>
      </c>
      <c r="F42" s="33">
        <v>32402.724376999999</v>
      </c>
      <c r="G42" s="33">
        <v>2456.4059065000001</v>
      </c>
      <c r="H42" s="33">
        <v>91426.292031999998</v>
      </c>
      <c r="I42" s="35"/>
      <c r="J42" t="s">
        <v>41</v>
      </c>
      <c r="K42" s="33">
        <v>6827.8629581200003</v>
      </c>
      <c r="L42" s="33">
        <v>0</v>
      </c>
      <c r="M42" s="33">
        <v>2849.9378498299998</v>
      </c>
      <c r="N42" s="33">
        <v>2172.9093650999998</v>
      </c>
      <c r="O42" s="33">
        <v>20839.8109525</v>
      </c>
      <c r="P42" s="33">
        <v>389338.78197000001</v>
      </c>
      <c r="Q42" s="33">
        <v>5875.9930916000003</v>
      </c>
      <c r="R42" s="33">
        <v>2668.9668720300001</v>
      </c>
      <c r="S42" s="33">
        <v>79.213945380200002</v>
      </c>
      <c r="T42" s="33">
        <v>9994.2415156000006</v>
      </c>
      <c r="U42" s="33">
        <v>0</v>
      </c>
      <c r="V42" s="33">
        <v>20672991.692299999</v>
      </c>
      <c r="W42" s="33">
        <v>0</v>
      </c>
      <c r="X42" s="33">
        <v>540.08059535799998</v>
      </c>
      <c r="Y42" s="33">
        <v>444.40758700600003</v>
      </c>
      <c r="Z42" s="33">
        <v>8879.6824597899995</v>
      </c>
      <c r="AA42" s="33">
        <v>6360.23661257</v>
      </c>
      <c r="AB42" s="33">
        <v>0</v>
      </c>
      <c r="AC42" s="33">
        <v>3399.5920920200001</v>
      </c>
      <c r="AD42" s="33">
        <v>377.73247339199997</v>
      </c>
      <c r="AE42" s="33">
        <v>3777.32456542</v>
      </c>
      <c r="AF42" s="33">
        <v>0</v>
      </c>
      <c r="AG42" s="33">
        <v>8255.2034355199994</v>
      </c>
      <c r="AH42" s="33">
        <v>17.5127358489</v>
      </c>
      <c r="AI42" s="33">
        <v>18275.075125700001</v>
      </c>
      <c r="AJ42" s="33">
        <v>78.796375599000001</v>
      </c>
      <c r="AK42" s="33">
        <v>768.73512284100002</v>
      </c>
      <c r="AL42" s="33">
        <v>3287.17001772</v>
      </c>
      <c r="AM42" s="33">
        <v>14.225107563</v>
      </c>
      <c r="AN42" s="33">
        <v>0</v>
      </c>
      <c r="AO42" s="33">
        <v>539.54398962499999</v>
      </c>
      <c r="AP42" s="33">
        <v>38236.992467999997</v>
      </c>
      <c r="AQ42" s="33">
        <v>32404.371866699999</v>
      </c>
      <c r="AR42" s="33">
        <v>5832.6206013600004</v>
      </c>
      <c r="AS42" s="33">
        <v>13110.407903200001</v>
      </c>
      <c r="AT42" s="33">
        <v>5.5501238485700002</v>
      </c>
      <c r="AU42" s="33">
        <v>1.9028793286000001</v>
      </c>
      <c r="AV42" s="33">
        <v>426.25389995</v>
      </c>
      <c r="AW42" s="33">
        <v>121.225452717</v>
      </c>
      <c r="AX42" s="33">
        <v>10886.651726599999</v>
      </c>
      <c r="AY42" s="33">
        <v>205.61678918000001</v>
      </c>
      <c r="AZ42" s="33">
        <v>180.973336907</v>
      </c>
      <c r="BA42" s="33">
        <v>15554.506538400001</v>
      </c>
      <c r="BB42" s="33">
        <v>33.615784661500001</v>
      </c>
      <c r="BC42" s="33">
        <v>271.31407043899998</v>
      </c>
      <c r="BD42" s="33">
        <v>10.7779875868</v>
      </c>
      <c r="BE42" s="33">
        <v>2456.4541022499998</v>
      </c>
      <c r="BF42" s="33">
        <v>0</v>
      </c>
      <c r="BG42" s="33">
        <v>964.83120846199995</v>
      </c>
      <c r="BH42" s="33">
        <v>3133.4830771900001</v>
      </c>
      <c r="BI42" s="33">
        <v>0</v>
      </c>
      <c r="BJ42" s="33">
        <v>21854.921272700001</v>
      </c>
      <c r="BK42" s="33">
        <v>684.54685400899996</v>
      </c>
    </row>
    <row r="43" spans="1:63" x14ac:dyDescent="0.25">
      <c r="A43" s="35" t="s">
        <v>42</v>
      </c>
      <c r="B43" s="33">
        <v>124420.16529</v>
      </c>
      <c r="C43" s="33">
        <v>2056.2674857000002</v>
      </c>
      <c r="D43" s="33">
        <v>2429.3640086999999</v>
      </c>
      <c r="E43" s="33">
        <v>13310.555463000001</v>
      </c>
      <c r="F43" s="33">
        <v>11280.132018</v>
      </c>
      <c r="G43" s="33">
        <v>1158.7508789999999</v>
      </c>
      <c r="H43" s="33">
        <v>29558.861558000001</v>
      </c>
      <c r="I43" s="35"/>
      <c r="J43" t="s">
        <v>42</v>
      </c>
      <c r="K43" s="33">
        <v>2207.2445669799999</v>
      </c>
      <c r="L43" s="33">
        <v>0</v>
      </c>
      <c r="M43" s="33">
        <v>921.299961424</v>
      </c>
      <c r="N43" s="33">
        <v>702.43680537900002</v>
      </c>
      <c r="O43" s="33">
        <v>6736.8899200400001</v>
      </c>
      <c r="P43" s="33">
        <v>124408.528718</v>
      </c>
      <c r="Q43" s="33">
        <v>1899.5335228700001</v>
      </c>
      <c r="R43" s="33">
        <v>862.79750875599996</v>
      </c>
      <c r="S43" s="33">
        <v>25.607522256199999</v>
      </c>
      <c r="T43" s="33">
        <v>3230.8404698300001</v>
      </c>
      <c r="U43" s="33">
        <v>0</v>
      </c>
      <c r="V43" s="33">
        <v>12248709.3697</v>
      </c>
      <c r="W43" s="33">
        <v>0</v>
      </c>
      <c r="X43" s="33">
        <v>174.592047845</v>
      </c>
      <c r="Y43" s="33">
        <v>143.663616496</v>
      </c>
      <c r="Z43" s="33">
        <v>2870.53673007</v>
      </c>
      <c r="AA43" s="33">
        <v>2056.07428484</v>
      </c>
      <c r="AB43" s="33">
        <v>0</v>
      </c>
      <c r="AC43" s="33">
        <v>2186.1799657500001</v>
      </c>
      <c r="AD43" s="33">
        <v>242.908903493</v>
      </c>
      <c r="AE43" s="33">
        <v>2429.0888692399999</v>
      </c>
      <c r="AF43" s="33">
        <v>0</v>
      </c>
      <c r="AG43" s="33">
        <v>2668.6614024400001</v>
      </c>
      <c r="AH43" s="33">
        <v>5.5798532095800004</v>
      </c>
      <c r="AI43" s="33">
        <v>5907.7872225900001</v>
      </c>
      <c r="AJ43" s="33">
        <v>16.449770747300001</v>
      </c>
      <c r="AK43" s="33">
        <v>130.76245166499999</v>
      </c>
      <c r="AL43" s="33">
        <v>1194.578773</v>
      </c>
      <c r="AM43" s="33">
        <v>4.9899779044999999</v>
      </c>
      <c r="AN43" s="33">
        <v>0</v>
      </c>
      <c r="AO43" s="33">
        <v>89.676870038100006</v>
      </c>
      <c r="AP43" s="33">
        <v>13309.437098</v>
      </c>
      <c r="AQ43" s="33">
        <v>11279.2100563</v>
      </c>
      <c r="AR43" s="33">
        <v>2030.2270416599999</v>
      </c>
      <c r="AS43" s="33">
        <v>4372.4116036699997</v>
      </c>
      <c r="AT43" s="33">
        <v>0.83341720750500004</v>
      </c>
      <c r="AU43" s="33">
        <v>0.99120055933100004</v>
      </c>
      <c r="AV43" s="33">
        <v>144.173044877</v>
      </c>
      <c r="AW43" s="33">
        <v>26.861368764000002</v>
      </c>
      <c r="AX43" s="33">
        <v>3887.74410291</v>
      </c>
      <c r="AY43" s="33">
        <v>52.745077712300002</v>
      </c>
      <c r="AZ43" s="33">
        <v>95.797353580199996</v>
      </c>
      <c r="BA43" s="33">
        <v>5554.5174808399997</v>
      </c>
      <c r="BB43" s="33">
        <v>5.68913827091</v>
      </c>
      <c r="BC43" s="33">
        <v>61.904845249200001</v>
      </c>
      <c r="BD43" s="33">
        <v>5.9153371646100004</v>
      </c>
      <c r="BE43" s="33">
        <v>1158.6278060300001</v>
      </c>
      <c r="BF43" s="33">
        <v>0</v>
      </c>
      <c r="BG43" s="33">
        <v>311.90132809900001</v>
      </c>
      <c r="BH43" s="33">
        <v>1012.96168462</v>
      </c>
      <c r="BI43" s="33">
        <v>0</v>
      </c>
      <c r="BJ43" s="33">
        <v>7065.0451323899997</v>
      </c>
      <c r="BK43" s="33">
        <v>221.293628762</v>
      </c>
    </row>
    <row r="44" spans="1:63" x14ac:dyDescent="0.25">
      <c r="A44" s="35" t="s">
        <v>43</v>
      </c>
      <c r="B44" s="33">
        <v>2172073.8391</v>
      </c>
      <c r="C44" s="33">
        <v>35828.146537000001</v>
      </c>
      <c r="D44" s="33">
        <v>38843.068644999999</v>
      </c>
      <c r="E44" s="33">
        <v>229183.77757999999</v>
      </c>
      <c r="F44" s="33">
        <v>194223.54412999999</v>
      </c>
      <c r="G44" s="33">
        <v>19138.016883</v>
      </c>
      <c r="H44" s="33">
        <v>515029.73371</v>
      </c>
      <c r="I44" s="35"/>
      <c r="J44" t="s">
        <v>43</v>
      </c>
      <c r="K44" s="33">
        <v>38460.018166100002</v>
      </c>
      <c r="L44" s="33">
        <v>0</v>
      </c>
      <c r="M44" s="33">
        <v>16053.1430593</v>
      </c>
      <c r="N44" s="33">
        <v>12239.573744699999</v>
      </c>
      <c r="O44" s="33">
        <v>117386.58272400001</v>
      </c>
      <c r="P44" s="33">
        <v>2171942.4153200001</v>
      </c>
      <c r="Q44" s="33">
        <v>33098.321008600004</v>
      </c>
      <c r="R44" s="33">
        <v>15033.770163200001</v>
      </c>
      <c r="S44" s="33">
        <v>446.196891671</v>
      </c>
      <c r="T44" s="33">
        <v>56295.608160999996</v>
      </c>
      <c r="U44" s="33">
        <v>0</v>
      </c>
      <c r="V44" s="33">
        <v>271155691.56599998</v>
      </c>
      <c r="W44" s="33">
        <v>0</v>
      </c>
      <c r="X44" s="33">
        <v>3042.1682893000002</v>
      </c>
      <c r="Y44" s="33">
        <v>2503.2611955699999</v>
      </c>
      <c r="Z44" s="33">
        <v>50017.515823100002</v>
      </c>
      <c r="AA44" s="33">
        <v>35825.968314400001</v>
      </c>
      <c r="AB44" s="33">
        <v>0</v>
      </c>
      <c r="AC44" s="33">
        <v>34956.141626999997</v>
      </c>
      <c r="AD44" s="33">
        <v>3884.0158827400001</v>
      </c>
      <c r="AE44" s="33">
        <v>38840.157509800003</v>
      </c>
      <c r="AF44" s="33">
        <v>0</v>
      </c>
      <c r="AG44" s="33">
        <v>46499.950623299999</v>
      </c>
      <c r="AH44" s="33">
        <v>117.208421118</v>
      </c>
      <c r="AI44" s="33">
        <v>102939.929649</v>
      </c>
      <c r="AJ44" s="33">
        <v>732.779891969</v>
      </c>
      <c r="AK44" s="33">
        <v>7854.2808776000002</v>
      </c>
      <c r="AL44" s="33">
        <v>18506.318692000001</v>
      </c>
      <c r="AM44" s="33">
        <v>84.345533749799998</v>
      </c>
      <c r="AN44" s="33">
        <v>0</v>
      </c>
      <c r="AO44" s="33">
        <v>5562.4349163999996</v>
      </c>
      <c r="AP44" s="33">
        <v>229178.41962999999</v>
      </c>
      <c r="AQ44" s="33">
        <v>194220.37606499999</v>
      </c>
      <c r="AR44" s="33">
        <v>34958.043564599997</v>
      </c>
      <c r="AS44" s="33">
        <v>83112.139779799996</v>
      </c>
      <c r="AT44" s="33">
        <v>59.332567431900003</v>
      </c>
      <c r="AU44" s="33">
        <v>3.6012737056400002</v>
      </c>
      <c r="AV44" s="33">
        <v>2654.3907732100001</v>
      </c>
      <c r="AW44" s="33">
        <v>1090.47922436</v>
      </c>
      <c r="AX44" s="33">
        <v>62916.754302300003</v>
      </c>
      <c r="AY44" s="33">
        <v>1679.1339732199999</v>
      </c>
      <c r="AZ44" s="33">
        <v>306.20995814399998</v>
      </c>
      <c r="BA44" s="33">
        <v>89897.507984700002</v>
      </c>
      <c r="BB44" s="33">
        <v>344.14409327800001</v>
      </c>
      <c r="BC44" s="33">
        <v>2398.1996502900001</v>
      </c>
      <c r="BD44" s="33">
        <v>13.251588657699999</v>
      </c>
      <c r="BE44" s="33">
        <v>19136.688059600001</v>
      </c>
      <c r="BF44" s="33">
        <v>0</v>
      </c>
      <c r="BG44" s="33">
        <v>5434.7053650300004</v>
      </c>
      <c r="BH44" s="33">
        <v>17650.299192800001</v>
      </c>
      <c r="BI44" s="33">
        <v>0</v>
      </c>
      <c r="BJ44" s="33">
        <v>123104.507874</v>
      </c>
      <c r="BK44" s="33">
        <v>3855.9197068200001</v>
      </c>
    </row>
    <row r="45" spans="1:63" x14ac:dyDescent="0.25">
      <c r="A45" s="35" t="s">
        <v>44</v>
      </c>
      <c r="B45" s="33">
        <v>79013.885727000001</v>
      </c>
      <c r="C45" s="33">
        <v>1295.435246</v>
      </c>
      <c r="D45" s="33">
        <v>1007.1674949</v>
      </c>
      <c r="E45" s="33">
        <v>7974.6275935000003</v>
      </c>
      <c r="F45" s="33">
        <v>6758.1575433999997</v>
      </c>
      <c r="G45" s="33">
        <v>572.08228970000005</v>
      </c>
      <c r="H45" s="33">
        <v>18622.002678000001</v>
      </c>
      <c r="I45" s="35"/>
      <c r="J45" t="s">
        <v>44</v>
      </c>
      <c r="K45" s="33">
        <v>1391.9104424699999</v>
      </c>
      <c r="L45" s="33">
        <v>0</v>
      </c>
      <c r="M45" s="33">
        <v>580.98092577700004</v>
      </c>
      <c r="N45" s="33">
        <v>442.96358962300002</v>
      </c>
      <c r="O45" s="33">
        <v>4248.3497291699996</v>
      </c>
      <c r="P45" s="33">
        <v>79083.224849200007</v>
      </c>
      <c r="Q45" s="33">
        <v>1197.8646524799999</v>
      </c>
      <c r="R45" s="33">
        <v>544.08866484299995</v>
      </c>
      <c r="S45" s="33">
        <v>16.148366536899999</v>
      </c>
      <c r="T45" s="33">
        <v>2037.4000847</v>
      </c>
      <c r="U45" s="33">
        <v>0</v>
      </c>
      <c r="V45" s="33">
        <v>5912922.3229</v>
      </c>
      <c r="W45" s="33">
        <v>0</v>
      </c>
      <c r="X45" s="33">
        <v>110.09938977</v>
      </c>
      <c r="Y45" s="33">
        <v>90.595804651600005</v>
      </c>
      <c r="Z45" s="33">
        <v>1810.1890230700001</v>
      </c>
      <c r="AA45" s="33">
        <v>1296.5731144700001</v>
      </c>
      <c r="AB45" s="33">
        <v>0</v>
      </c>
      <c r="AC45" s="33">
        <v>907.29616709699997</v>
      </c>
      <c r="AD45" s="33">
        <v>100.810691488</v>
      </c>
      <c r="AE45" s="33">
        <v>1008.10685858</v>
      </c>
      <c r="AF45" s="33">
        <v>0</v>
      </c>
      <c r="AG45" s="33">
        <v>1682.88434403</v>
      </c>
      <c r="AH45" s="33">
        <v>3.4525909627</v>
      </c>
      <c r="AI45" s="33">
        <v>3725.5093730100002</v>
      </c>
      <c r="AJ45" s="33">
        <v>12.1267297558</v>
      </c>
      <c r="AK45" s="33">
        <v>106.60728111100001</v>
      </c>
      <c r="AL45" s="33">
        <v>706.01976899800002</v>
      </c>
      <c r="AM45" s="33">
        <v>2.9846014546599999</v>
      </c>
      <c r="AN45" s="33">
        <v>0</v>
      </c>
      <c r="AO45" s="33">
        <v>73.996585836700007</v>
      </c>
      <c r="AP45" s="33">
        <v>7981.8076438500002</v>
      </c>
      <c r="AQ45" s="33">
        <v>6764.2624761300003</v>
      </c>
      <c r="AR45" s="33">
        <v>1217.5451677200001</v>
      </c>
      <c r="AS45" s="33">
        <v>2661.5362051699999</v>
      </c>
      <c r="AT45" s="33">
        <v>0.72611737953699995</v>
      </c>
      <c r="AU45" s="33">
        <v>0.52668118053400004</v>
      </c>
      <c r="AV45" s="33">
        <v>87.326602001699996</v>
      </c>
      <c r="AW45" s="33">
        <v>19.268324356099999</v>
      </c>
      <c r="AX45" s="33">
        <v>2311.2583008400002</v>
      </c>
      <c r="AY45" s="33">
        <v>35.510283751999999</v>
      </c>
      <c r="AZ45" s="33">
        <v>50.692089017299999</v>
      </c>
      <c r="BA45" s="33">
        <v>3302.1867353399998</v>
      </c>
      <c r="BB45" s="33">
        <v>4.6504058372000001</v>
      </c>
      <c r="BC45" s="33">
        <v>43.827677602999998</v>
      </c>
      <c r="BD45" s="33">
        <v>3.1016997491799998</v>
      </c>
      <c r="BE45" s="33">
        <v>572.60138806299994</v>
      </c>
      <c r="BF45" s="33">
        <v>0</v>
      </c>
      <c r="BG45" s="33">
        <v>196.68815243099999</v>
      </c>
      <c r="BH45" s="33">
        <v>638.78380718400001</v>
      </c>
      <c r="BI45" s="33">
        <v>0</v>
      </c>
      <c r="BJ45" s="33">
        <v>4455.2875467599997</v>
      </c>
      <c r="BK45" s="33">
        <v>139.55000064399999</v>
      </c>
    </row>
    <row r="46" spans="1:63" x14ac:dyDescent="0.25">
      <c r="A46" s="35" t="s">
        <v>45</v>
      </c>
      <c r="B46" s="33">
        <v>640.09310800000003</v>
      </c>
      <c r="C46" s="33">
        <v>10.492703000000001</v>
      </c>
      <c r="D46" s="33">
        <v>8.0723929999999999</v>
      </c>
      <c r="E46" s="33">
        <v>64.525268999999994</v>
      </c>
      <c r="F46" s="33">
        <v>54.682400999999999</v>
      </c>
      <c r="G46" s="33">
        <v>4.607971</v>
      </c>
      <c r="H46" s="33">
        <v>150.83303000000001</v>
      </c>
      <c r="I46" s="35"/>
      <c r="J46" t="s">
        <v>45</v>
      </c>
      <c r="K46" s="33">
        <v>11.264191354099999</v>
      </c>
      <c r="L46" s="33">
        <v>0</v>
      </c>
      <c r="M46" s="33">
        <v>4.7016527569999997</v>
      </c>
      <c r="N46" s="33">
        <v>3.5847396377999998</v>
      </c>
      <c r="O46" s="33">
        <v>34.3802397826</v>
      </c>
      <c r="P46" s="33">
        <v>640.09291262099998</v>
      </c>
      <c r="Q46" s="33">
        <v>9.6938549745000007</v>
      </c>
      <c r="R46" s="33">
        <v>4.4030990122200002</v>
      </c>
      <c r="S46" s="33">
        <v>0.13068275671999999</v>
      </c>
      <c r="T46" s="33">
        <v>16.487878195499999</v>
      </c>
      <c r="U46" s="33">
        <v>0</v>
      </c>
      <c r="V46" s="33">
        <v>26192.842021500001</v>
      </c>
      <c r="W46" s="33">
        <v>0</v>
      </c>
      <c r="X46" s="33">
        <v>0.89098640283499997</v>
      </c>
      <c r="Y46" s="33">
        <v>0.73315610642600004</v>
      </c>
      <c r="Z46" s="33">
        <v>14.6491457808</v>
      </c>
      <c r="AA46" s="33">
        <v>10.492701033499999</v>
      </c>
      <c r="AB46" s="33">
        <v>0</v>
      </c>
      <c r="AC46" s="33">
        <v>7.26515409845</v>
      </c>
      <c r="AD46" s="33">
        <v>0.80724464798200002</v>
      </c>
      <c r="AE46" s="33">
        <v>8.0723987464300002</v>
      </c>
      <c r="AF46" s="33">
        <v>0</v>
      </c>
      <c r="AG46" s="33">
        <v>13.61892654</v>
      </c>
      <c r="AH46" s="33">
        <v>2.5896878112000001E-2</v>
      </c>
      <c r="AI46" s="33">
        <v>30.1490976955</v>
      </c>
      <c r="AJ46" s="33">
        <v>5.5175620298000001E-2</v>
      </c>
      <c r="AK46" s="33">
        <v>0.327666047829</v>
      </c>
      <c r="AL46" s="33">
        <v>5.90425990487</v>
      </c>
      <c r="AM46" s="33">
        <v>2.42782320695E-2</v>
      </c>
      <c r="AN46" s="33">
        <v>0</v>
      </c>
      <c r="AO46" s="33">
        <v>0.21509357154299999</v>
      </c>
      <c r="AP46" s="33">
        <v>64.525738071500001</v>
      </c>
      <c r="AQ46" s="33">
        <v>54.6828718079</v>
      </c>
      <c r="AR46" s="33">
        <v>9.8428662635500004</v>
      </c>
      <c r="AS46" s="33">
        <v>20.770317751099999</v>
      </c>
      <c r="AT46" s="33">
        <v>1.58143908905E-3</v>
      </c>
      <c r="AU46" s="33">
        <v>5.5416376484399999E-3</v>
      </c>
      <c r="AV46" s="33">
        <v>0.68957354971700002</v>
      </c>
      <c r="AW46" s="33">
        <v>9.5898456764600001E-2</v>
      </c>
      <c r="AX46" s="33">
        <v>19.068398369699999</v>
      </c>
      <c r="AY46" s="33">
        <v>0.213570443405</v>
      </c>
      <c r="AZ46" s="33">
        <v>0.537874880625</v>
      </c>
      <c r="BA46" s="33">
        <v>27.243128462200001</v>
      </c>
      <c r="BB46" s="33">
        <v>1.4123387291500001E-2</v>
      </c>
      <c r="BC46" s="33">
        <v>0.227290809151</v>
      </c>
      <c r="BD46" s="33">
        <v>3.3522268336700002E-2</v>
      </c>
      <c r="BE46" s="33">
        <v>4.6079645009999997</v>
      </c>
      <c r="BF46" s="33">
        <v>0</v>
      </c>
      <c r="BG46" s="33">
        <v>1.5917238414399999</v>
      </c>
      <c r="BH46" s="33">
        <v>5.1694206901299999</v>
      </c>
      <c r="BI46" s="33">
        <v>0</v>
      </c>
      <c r="BJ46" s="33">
        <v>36.054908814999997</v>
      </c>
      <c r="BK46" s="33">
        <v>1.1293274242</v>
      </c>
    </row>
    <row r="47" spans="1:63" x14ac:dyDescent="0.25">
      <c r="A47" s="35" t="s">
        <v>46</v>
      </c>
      <c r="B47" s="33">
        <v>164872.54693000001</v>
      </c>
      <c r="C47" s="33">
        <v>2718.4241572999999</v>
      </c>
      <c r="D47" s="33">
        <v>2890.0505681</v>
      </c>
      <c r="E47" s="33">
        <v>17344.216926000001</v>
      </c>
      <c r="F47" s="33">
        <v>14698.488445000001</v>
      </c>
      <c r="G47" s="33">
        <v>1434.8382939999999</v>
      </c>
      <c r="H47" s="33">
        <v>39077.342049999999</v>
      </c>
      <c r="I47" s="35"/>
      <c r="J47" t="s">
        <v>46</v>
      </c>
      <c r="K47" s="33">
        <v>2918.26254909</v>
      </c>
      <c r="L47" s="33">
        <v>0</v>
      </c>
      <c r="M47" s="33">
        <v>1218.0775264399999</v>
      </c>
      <c r="N47" s="33">
        <v>928.71201094599996</v>
      </c>
      <c r="O47" s="33">
        <v>8907.0384948400006</v>
      </c>
      <c r="P47" s="33">
        <v>164870.94589599999</v>
      </c>
      <c r="Q47" s="33">
        <v>2511.4286613300001</v>
      </c>
      <c r="R47" s="33">
        <v>1140.7297359900001</v>
      </c>
      <c r="S47" s="33">
        <v>33.856474581900002</v>
      </c>
      <c r="T47" s="33">
        <v>4271.5884322600004</v>
      </c>
      <c r="U47" s="33">
        <v>0</v>
      </c>
      <c r="V47" s="33">
        <v>16872646.652800001</v>
      </c>
      <c r="W47" s="33">
        <v>0</v>
      </c>
      <c r="X47" s="33">
        <v>230.833183577</v>
      </c>
      <c r="Y47" s="33">
        <v>189.94209238900001</v>
      </c>
      <c r="Z47" s="33">
        <v>3795.2202707199999</v>
      </c>
      <c r="AA47" s="33">
        <v>2718.3975900199998</v>
      </c>
      <c r="AB47" s="33">
        <v>0</v>
      </c>
      <c r="AC47" s="33">
        <v>2601.01114186</v>
      </c>
      <c r="AD47" s="33">
        <v>289.00128534599997</v>
      </c>
      <c r="AE47" s="33">
        <v>2890.0124272100002</v>
      </c>
      <c r="AF47" s="33">
        <v>0</v>
      </c>
      <c r="AG47" s="33">
        <v>3528.3149516899998</v>
      </c>
      <c r="AH47" s="33">
        <v>7.8683454536799999</v>
      </c>
      <c r="AI47" s="33">
        <v>7810.8576757199999</v>
      </c>
      <c r="AJ47" s="33">
        <v>34.1360750041</v>
      </c>
      <c r="AK47" s="33">
        <v>328.68173659500002</v>
      </c>
      <c r="AL47" s="33">
        <v>1498.44453043</v>
      </c>
      <c r="AM47" s="33">
        <v>6.4581963771400002</v>
      </c>
      <c r="AN47" s="33">
        <v>0</v>
      </c>
      <c r="AO47" s="33">
        <v>230.38108132400001</v>
      </c>
      <c r="AP47" s="33">
        <v>17344.432462600002</v>
      </c>
      <c r="AQ47" s="33">
        <v>14698.730774199999</v>
      </c>
      <c r="AR47" s="33">
        <v>2645.7016884</v>
      </c>
      <c r="AS47" s="33">
        <v>5918.9747927799999</v>
      </c>
      <c r="AT47" s="33">
        <v>2.3568284463500002</v>
      </c>
      <c r="AU47" s="33">
        <v>0.911270597322</v>
      </c>
      <c r="AV47" s="33">
        <v>192.73621221600001</v>
      </c>
      <c r="AW47" s="33">
        <v>52.7445299918</v>
      </c>
      <c r="AX47" s="33">
        <v>4952.6125188899996</v>
      </c>
      <c r="AY47" s="33">
        <v>90.513915565000005</v>
      </c>
      <c r="AZ47" s="33">
        <v>86.890120474499994</v>
      </c>
      <c r="BA47" s="33">
        <v>7076.1126598199999</v>
      </c>
      <c r="BB47" s="33">
        <v>14.3685905047</v>
      </c>
      <c r="BC47" s="33">
        <v>118.308670668</v>
      </c>
      <c r="BD47" s="33">
        <v>5.2055367097599996</v>
      </c>
      <c r="BE47" s="33">
        <v>1434.82150684</v>
      </c>
      <c r="BF47" s="33">
        <v>0</v>
      </c>
      <c r="BG47" s="33">
        <v>412.37355629500001</v>
      </c>
      <c r="BH47" s="33">
        <v>1339.2662452300001</v>
      </c>
      <c r="BI47" s="33">
        <v>0</v>
      </c>
      <c r="BJ47" s="33">
        <v>9340.9019900500007</v>
      </c>
      <c r="BK47" s="33">
        <v>292.57882269100003</v>
      </c>
    </row>
    <row r="48" spans="1:63" x14ac:dyDescent="0.25">
      <c r="A48" s="35" t="s">
        <v>47</v>
      </c>
      <c r="B48" s="33">
        <v>266251.83588999999</v>
      </c>
      <c r="C48" s="33">
        <v>4358.2862279999999</v>
      </c>
      <c r="D48" s="33">
        <v>3037.2825785</v>
      </c>
      <c r="E48" s="33">
        <v>26553.559611000001</v>
      </c>
      <c r="F48" s="33">
        <v>22503.012619000001</v>
      </c>
      <c r="G48" s="33">
        <v>1818.7118852000001</v>
      </c>
      <c r="H48" s="33">
        <v>62650.709192000002</v>
      </c>
      <c r="I48" s="35"/>
      <c r="J48" t="s">
        <v>47</v>
      </c>
      <c r="K48" s="33">
        <v>4687.4421431800001</v>
      </c>
      <c r="L48" s="33">
        <v>0</v>
      </c>
      <c r="M48" s="33">
        <v>1956.5298838599999</v>
      </c>
      <c r="N48" s="33">
        <v>1491.7387064300001</v>
      </c>
      <c r="O48" s="33">
        <v>14306.878476</v>
      </c>
      <c r="P48" s="33">
        <v>266747.44339600002</v>
      </c>
      <c r="Q48" s="33">
        <v>4033.9674527799998</v>
      </c>
      <c r="R48" s="33">
        <v>1832.2904720199999</v>
      </c>
      <c r="S48" s="33">
        <v>54.381688613999998</v>
      </c>
      <c r="T48" s="33">
        <v>6861.2137365799999</v>
      </c>
      <c r="U48" s="33">
        <v>0</v>
      </c>
      <c r="V48" s="33">
        <v>14138471.3006</v>
      </c>
      <c r="W48" s="33">
        <v>0</v>
      </c>
      <c r="X48" s="33">
        <v>370.77442455800002</v>
      </c>
      <c r="Y48" s="33">
        <v>305.09323719600002</v>
      </c>
      <c r="Z48" s="33">
        <v>6096.0504451400002</v>
      </c>
      <c r="AA48" s="33">
        <v>4366.3856954800003</v>
      </c>
      <c r="AB48" s="33">
        <v>0</v>
      </c>
      <c r="AC48" s="33">
        <v>2738.0304346200001</v>
      </c>
      <c r="AD48" s="33">
        <v>304.22563150500002</v>
      </c>
      <c r="AE48" s="33">
        <v>3042.2560661299999</v>
      </c>
      <c r="AF48" s="33">
        <v>0</v>
      </c>
      <c r="AG48" s="33">
        <v>5667.3354516099998</v>
      </c>
      <c r="AH48" s="33">
        <v>10.9170718999</v>
      </c>
      <c r="AI48" s="33">
        <v>12546.144740899999</v>
      </c>
      <c r="AJ48" s="33">
        <v>27.8618170198</v>
      </c>
      <c r="AK48" s="33">
        <v>198.82807667599999</v>
      </c>
      <c r="AL48" s="33">
        <v>2410.73303218</v>
      </c>
      <c r="AM48" s="33">
        <v>9.9914842594700009</v>
      </c>
      <c r="AN48" s="33">
        <v>0</v>
      </c>
      <c r="AO48" s="33">
        <v>134.39205787500001</v>
      </c>
      <c r="AP48" s="33">
        <v>26602.650241799998</v>
      </c>
      <c r="AQ48" s="33">
        <v>22544.6560422</v>
      </c>
      <c r="AR48" s="33">
        <v>4057.9941995700001</v>
      </c>
      <c r="AS48" s="33">
        <v>8652.1755760300002</v>
      </c>
      <c r="AT48" s="33">
        <v>1.1637275587</v>
      </c>
      <c r="AU48" s="33">
        <v>2.1315047789500001</v>
      </c>
      <c r="AV48" s="33">
        <v>286.25218377700003</v>
      </c>
      <c r="AW48" s="33">
        <v>46.680771358599998</v>
      </c>
      <c r="AX48" s="33">
        <v>7815.7000247799997</v>
      </c>
      <c r="AY48" s="33">
        <v>96.820930490899997</v>
      </c>
      <c r="AZ48" s="33">
        <v>206.47248407500001</v>
      </c>
      <c r="BA48" s="33">
        <v>11166.411403599999</v>
      </c>
      <c r="BB48" s="33">
        <v>8.6234341253599993</v>
      </c>
      <c r="BC48" s="33">
        <v>108.863546341</v>
      </c>
      <c r="BD48" s="33">
        <v>12.8124908285</v>
      </c>
      <c r="BE48" s="33">
        <v>1821.8893334899999</v>
      </c>
      <c r="BF48" s="33">
        <v>0</v>
      </c>
      <c r="BG48" s="33">
        <v>662.37272096000004</v>
      </c>
      <c r="BH48" s="33">
        <v>2151.1887407200002</v>
      </c>
      <c r="BI48" s="33">
        <v>0</v>
      </c>
      <c r="BJ48" s="33">
        <v>15003.769338100001</v>
      </c>
      <c r="BK48" s="33">
        <v>469.95313087400001</v>
      </c>
    </row>
    <row r="49" spans="1:68" x14ac:dyDescent="0.25">
      <c r="A49" s="35" t="s">
        <v>48</v>
      </c>
      <c r="B49" s="33">
        <v>86126.625788999998</v>
      </c>
      <c r="C49" s="33">
        <v>1415.3677052999999</v>
      </c>
      <c r="D49" s="33">
        <v>1268.2345184000001</v>
      </c>
      <c r="E49" s="33">
        <v>8844.6726715999994</v>
      </c>
      <c r="F49" s="33">
        <v>7495.4849566000003</v>
      </c>
      <c r="G49" s="33">
        <v>675.69458212999996</v>
      </c>
      <c r="H49" s="33">
        <v>20345.916106000001</v>
      </c>
      <c r="I49" s="35"/>
      <c r="J49" t="s">
        <v>48</v>
      </c>
      <c r="K49" s="33">
        <v>1519.4274666199999</v>
      </c>
      <c r="L49" s="33">
        <v>0</v>
      </c>
      <c r="M49" s="33">
        <v>634.20626896600004</v>
      </c>
      <c r="N49" s="33">
        <v>483.544855939</v>
      </c>
      <c r="O49" s="33">
        <v>4637.5536577000003</v>
      </c>
      <c r="P49" s="33">
        <v>86126.455138000005</v>
      </c>
      <c r="Q49" s="33">
        <v>1307.60463018</v>
      </c>
      <c r="R49" s="33">
        <v>593.93424088300003</v>
      </c>
      <c r="S49" s="33">
        <v>17.627735976099999</v>
      </c>
      <c r="T49" s="33">
        <v>2224.05243845</v>
      </c>
      <c r="U49" s="33">
        <v>0</v>
      </c>
      <c r="V49" s="33">
        <v>5290625.38748</v>
      </c>
      <c r="W49" s="33">
        <v>0</v>
      </c>
      <c r="X49" s="33">
        <v>120.18599128699999</v>
      </c>
      <c r="Y49" s="33">
        <v>98.895504794700003</v>
      </c>
      <c r="Z49" s="33">
        <v>1976.02566705</v>
      </c>
      <c r="AA49" s="33">
        <v>1415.3648606700001</v>
      </c>
      <c r="AB49" s="33">
        <v>0</v>
      </c>
      <c r="AC49" s="33">
        <v>1141.4074962699999</v>
      </c>
      <c r="AD49" s="33">
        <v>126.82312449299999</v>
      </c>
      <c r="AE49" s="33">
        <v>1268.23062076</v>
      </c>
      <c r="AF49" s="33">
        <v>0</v>
      </c>
      <c r="AG49" s="33">
        <v>1837.05846619</v>
      </c>
      <c r="AH49" s="33">
        <v>3.8568021726500001</v>
      </c>
      <c r="AI49" s="33">
        <v>4066.81435736</v>
      </c>
      <c r="AJ49" s="33">
        <v>14.095603840300001</v>
      </c>
      <c r="AK49" s="33">
        <v>126.331197519</v>
      </c>
      <c r="AL49" s="33">
        <v>779.336477489</v>
      </c>
      <c r="AM49" s="33">
        <v>3.30499147451</v>
      </c>
      <c r="AN49" s="33">
        <v>0</v>
      </c>
      <c r="AO49" s="33">
        <v>87.876441656300003</v>
      </c>
      <c r="AP49" s="33">
        <v>8844.8094461000001</v>
      </c>
      <c r="AQ49" s="33">
        <v>7495.6245148199996</v>
      </c>
      <c r="AR49" s="33">
        <v>1349.18493128</v>
      </c>
      <c r="AS49" s="33">
        <v>2960.7502556899999</v>
      </c>
      <c r="AT49" s="33">
        <v>0.87044132828499998</v>
      </c>
      <c r="AU49" s="33">
        <v>0.56392392569299998</v>
      </c>
      <c r="AV49" s="33">
        <v>97.019892957899998</v>
      </c>
      <c r="AW49" s="33">
        <v>22.270407431300001</v>
      </c>
      <c r="AX49" s="33">
        <v>2555.26206972</v>
      </c>
      <c r="AY49" s="33">
        <v>40.477634504900003</v>
      </c>
      <c r="AZ49" s="33">
        <v>54.207490480899999</v>
      </c>
      <c r="BA49" s="33">
        <v>3650.8146613200001</v>
      </c>
      <c r="BB49" s="33">
        <v>5.5134105957399999</v>
      </c>
      <c r="BC49" s="33">
        <v>50.515629837399999</v>
      </c>
      <c r="BD49" s="33">
        <v>3.3074179956599998</v>
      </c>
      <c r="BE49" s="33">
        <v>675.69273333900003</v>
      </c>
      <c r="BF49" s="33">
        <v>0</v>
      </c>
      <c r="BG49" s="33">
        <v>214.707059754</v>
      </c>
      <c r="BH49" s="33">
        <v>697.30460065</v>
      </c>
      <c r="BI49" s="33">
        <v>0</v>
      </c>
      <c r="BJ49" s="33">
        <v>4863.4498441799997</v>
      </c>
      <c r="BK49" s="33">
        <v>152.33456822400001</v>
      </c>
    </row>
    <row r="50" spans="1:68" x14ac:dyDescent="0.25">
      <c r="A50" s="35" t="s">
        <v>49</v>
      </c>
      <c r="B50" s="33">
        <v>36244.094989999998</v>
      </c>
      <c r="C50" s="33">
        <v>596.24053322999998</v>
      </c>
      <c r="D50" s="33">
        <v>565.80545620999999</v>
      </c>
      <c r="E50" s="33">
        <v>3750.7153358999999</v>
      </c>
      <c r="F50" s="33">
        <v>3178.5731568000001</v>
      </c>
      <c r="G50" s="33">
        <v>294.16249533000001</v>
      </c>
      <c r="H50" s="33">
        <v>8571.0007831999992</v>
      </c>
      <c r="I50" s="35"/>
      <c r="J50" t="s">
        <v>49</v>
      </c>
      <c r="K50" s="33">
        <v>640.14672555599998</v>
      </c>
      <c r="L50" s="33">
        <v>0</v>
      </c>
      <c r="M50" s="33">
        <v>267.19609370299997</v>
      </c>
      <c r="N50" s="33">
        <v>203.72133011299999</v>
      </c>
      <c r="O50" s="33">
        <v>1953.83778201</v>
      </c>
      <c r="P50" s="33">
        <v>36247.810744800001</v>
      </c>
      <c r="Q50" s="33">
        <v>550.90410804999999</v>
      </c>
      <c r="R50" s="33">
        <v>250.22919401799999</v>
      </c>
      <c r="S50" s="33">
        <v>7.4267117208900002</v>
      </c>
      <c r="T50" s="33">
        <v>937.01070310900002</v>
      </c>
      <c r="U50" s="33">
        <v>0</v>
      </c>
      <c r="V50" s="33">
        <v>2860046.8933999999</v>
      </c>
      <c r="W50" s="33">
        <v>0</v>
      </c>
      <c r="X50" s="33">
        <v>50.635305047000003</v>
      </c>
      <c r="Y50" s="33">
        <v>41.665465972600003</v>
      </c>
      <c r="Z50" s="33">
        <v>832.51519780599995</v>
      </c>
      <c r="AA50" s="33">
        <v>596.30149046500003</v>
      </c>
      <c r="AB50" s="33">
        <v>0</v>
      </c>
      <c r="AC50" s="33">
        <v>509.26951498099999</v>
      </c>
      <c r="AD50" s="33">
        <v>56.5855353655</v>
      </c>
      <c r="AE50" s="33">
        <v>565.85505034699997</v>
      </c>
      <c r="AF50" s="33">
        <v>0</v>
      </c>
      <c r="AG50" s="33">
        <v>773.96711821999997</v>
      </c>
      <c r="AH50" s="33">
        <v>1.4687014571799999</v>
      </c>
      <c r="AI50" s="33">
        <v>1713.3808391</v>
      </c>
      <c r="AJ50" s="33">
        <v>2.42519425387</v>
      </c>
      <c r="AK50" s="33">
        <v>9.2974489210000009</v>
      </c>
      <c r="AL50" s="33">
        <v>346.82708833300001</v>
      </c>
      <c r="AM50" s="33">
        <v>1.4141293319699999</v>
      </c>
      <c r="AN50" s="33">
        <v>0</v>
      </c>
      <c r="AO50" s="33">
        <v>5.5106817541100002</v>
      </c>
      <c r="AP50" s="33">
        <v>3751.1101478199998</v>
      </c>
      <c r="AQ50" s="33">
        <v>3178.9104315999998</v>
      </c>
      <c r="AR50" s="33">
        <v>572.19971622900005</v>
      </c>
      <c r="AS50" s="33">
        <v>1193.8388545</v>
      </c>
      <c r="AT50" s="33">
        <v>1.3647913303199999E-2</v>
      </c>
      <c r="AU50" s="33">
        <v>0.34559246878900002</v>
      </c>
      <c r="AV50" s="33">
        <v>39.788319202799997</v>
      </c>
      <c r="AW50" s="33">
        <v>4.4820302413500004</v>
      </c>
      <c r="AX50" s="33">
        <v>1115.5236514600001</v>
      </c>
      <c r="AY50" s="33">
        <v>11.073929142300001</v>
      </c>
      <c r="AZ50" s="33">
        <v>33.606584244399997</v>
      </c>
      <c r="BA50" s="33">
        <v>1593.7433403099999</v>
      </c>
      <c r="BB50" s="33">
        <v>0.39258256862699997</v>
      </c>
      <c r="BC50" s="33">
        <v>10.8945642027</v>
      </c>
      <c r="BD50" s="33">
        <v>2.1029751423700001</v>
      </c>
      <c r="BE50" s="33">
        <v>294.19009586099997</v>
      </c>
      <c r="BF50" s="33">
        <v>0</v>
      </c>
      <c r="BG50" s="33">
        <v>90.457927918600006</v>
      </c>
      <c r="BH50" s="33">
        <v>293.77995782300002</v>
      </c>
      <c r="BI50" s="33">
        <v>0</v>
      </c>
      <c r="BJ50" s="33">
        <v>2049.00959732</v>
      </c>
      <c r="BK50" s="33">
        <v>64.179703602900005</v>
      </c>
    </row>
    <row r="51" spans="1:68" x14ac:dyDescent="0.25">
      <c r="A51" s="35" t="s">
        <v>50</v>
      </c>
      <c r="B51" s="33">
        <v>874173.37149000005</v>
      </c>
      <c r="C51" s="33">
        <v>14271.499066</v>
      </c>
      <c r="D51" s="33">
        <v>8018.5373296999996</v>
      </c>
      <c r="E51" s="33">
        <v>85437.456143999996</v>
      </c>
      <c r="F51" s="33">
        <v>72404.625094000003</v>
      </c>
      <c r="G51" s="33">
        <v>5373.9571718999996</v>
      </c>
      <c r="H51" s="33">
        <v>205152.94114000001</v>
      </c>
      <c r="I51" s="35"/>
      <c r="J51" t="s">
        <v>50</v>
      </c>
      <c r="K51" s="33">
        <v>15324.169323</v>
      </c>
      <c r="L51" s="33">
        <v>0</v>
      </c>
      <c r="M51" s="33">
        <v>6396.2804247499998</v>
      </c>
      <c r="N51" s="33">
        <v>4876.7863486200004</v>
      </c>
      <c r="O51" s="33">
        <v>46771.997218500001</v>
      </c>
      <c r="P51" s="33">
        <v>874366.12181799999</v>
      </c>
      <c r="Q51" s="33">
        <v>13187.832268</v>
      </c>
      <c r="R51" s="33">
        <v>5990.1176288200004</v>
      </c>
      <c r="S51" s="33">
        <v>177.78453033299999</v>
      </c>
      <c r="T51" s="33">
        <v>22430.655820100001</v>
      </c>
      <c r="U51" s="33">
        <v>0</v>
      </c>
      <c r="V51" s="33">
        <v>54899792.0145</v>
      </c>
      <c r="W51" s="33">
        <v>0</v>
      </c>
      <c r="X51" s="33">
        <v>1212.13426018</v>
      </c>
      <c r="Y51" s="33">
        <v>997.40973339699997</v>
      </c>
      <c r="Z51" s="33">
        <v>19929.1861322</v>
      </c>
      <c r="AA51" s="33">
        <v>14274.641347500001</v>
      </c>
      <c r="AB51" s="33">
        <v>0</v>
      </c>
      <c r="AC51" s="33">
        <v>7218.0548669500004</v>
      </c>
      <c r="AD51" s="33">
        <v>802.00610695299997</v>
      </c>
      <c r="AE51" s="33">
        <v>8020.06097391</v>
      </c>
      <c r="AF51" s="33">
        <v>0</v>
      </c>
      <c r="AG51" s="33">
        <v>18527.633240300001</v>
      </c>
      <c r="AH51" s="33">
        <v>39.555389046999998</v>
      </c>
      <c r="AI51" s="33">
        <v>41015.812075499998</v>
      </c>
      <c r="AJ51" s="33">
        <v>184.938649183</v>
      </c>
      <c r="AK51" s="33">
        <v>1828.16750776</v>
      </c>
      <c r="AL51" s="33">
        <v>7306.1616870300004</v>
      </c>
      <c r="AM51" s="33">
        <v>31.7615743526</v>
      </c>
      <c r="AN51" s="33">
        <v>0</v>
      </c>
      <c r="AO51" s="33">
        <v>1284.8060534000001</v>
      </c>
      <c r="AP51" s="33">
        <v>85458.238586699998</v>
      </c>
      <c r="AQ51" s="33">
        <v>72422.567747900001</v>
      </c>
      <c r="AR51" s="33">
        <v>13035.6708387</v>
      </c>
      <c r="AS51" s="33">
        <v>29454.953967699999</v>
      </c>
      <c r="AT51" s="33">
        <v>13.2880595747</v>
      </c>
      <c r="AU51" s="33">
        <v>3.9882894800900002</v>
      </c>
      <c r="AV51" s="33">
        <v>956.03745440299997</v>
      </c>
      <c r="AW51" s="33">
        <v>283.271398288</v>
      </c>
      <c r="AX51" s="33">
        <v>24252.133291099999</v>
      </c>
      <c r="AY51" s="33">
        <v>474.69145275</v>
      </c>
      <c r="AZ51" s="33">
        <v>378.076258381</v>
      </c>
      <c r="BA51" s="33">
        <v>34650.824923400003</v>
      </c>
      <c r="BB51" s="33">
        <v>79.966659802199999</v>
      </c>
      <c r="BC51" s="33">
        <v>632.55091150500004</v>
      </c>
      <c r="BD51" s="33">
        <v>22.347579525800001</v>
      </c>
      <c r="BE51" s="33">
        <v>5375.0676523000002</v>
      </c>
      <c r="BF51" s="33">
        <v>0</v>
      </c>
      <c r="BG51" s="33">
        <v>2165.4268700699999</v>
      </c>
      <c r="BH51" s="33">
        <v>7032.6582738099996</v>
      </c>
      <c r="BI51" s="33">
        <v>0</v>
      </c>
      <c r="BJ51" s="33">
        <v>49050.268640299997</v>
      </c>
      <c r="BK51" s="33">
        <v>1536.3686279599999</v>
      </c>
    </row>
    <row r="53" spans="1:68" s="35" customFormat="1" x14ac:dyDescent="0.25"/>
    <row r="54" spans="1:68" s="35" customFormat="1" x14ac:dyDescent="0.25">
      <c r="A54" s="35" t="s">
        <v>321</v>
      </c>
    </row>
    <row r="55" spans="1:68" x14ac:dyDescent="0.25">
      <c r="A55" s="35" t="s">
        <v>1</v>
      </c>
      <c r="B55" s="35">
        <v>2231799.2724000001</v>
      </c>
      <c r="C55" s="35">
        <v>36408.940205999999</v>
      </c>
      <c r="D55" s="35">
        <v>19092.543189</v>
      </c>
      <c r="E55" s="35">
        <v>216893.60926</v>
      </c>
      <c r="F55" s="35">
        <v>183808.14306</v>
      </c>
      <c r="G55" s="35">
        <v>13298.232462</v>
      </c>
      <c r="H55" s="35">
        <v>523378.53188999998</v>
      </c>
      <c r="I55" s="35"/>
      <c r="J55" t="s">
        <v>1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5">
        <v>0</v>
      </c>
      <c r="U55" s="35">
        <v>0</v>
      </c>
      <c r="V55" s="35">
        <v>0</v>
      </c>
      <c r="W55" s="35">
        <v>0</v>
      </c>
      <c r="X55" s="35">
        <v>0</v>
      </c>
      <c r="Y55" s="35">
        <v>0</v>
      </c>
      <c r="Z55" s="35">
        <v>0</v>
      </c>
      <c r="AA55" s="35">
        <v>0</v>
      </c>
      <c r="AB55" s="35">
        <v>0</v>
      </c>
      <c r="AC55" s="35">
        <v>0</v>
      </c>
      <c r="AD55" s="35">
        <v>0</v>
      </c>
      <c r="AE55" s="35">
        <v>0</v>
      </c>
      <c r="AF55" s="35">
        <v>0</v>
      </c>
      <c r="AG55" s="35">
        <v>0</v>
      </c>
      <c r="AH55" s="35">
        <v>0</v>
      </c>
      <c r="AI55" s="35">
        <v>0</v>
      </c>
      <c r="AJ55" s="35">
        <v>0</v>
      </c>
      <c r="AK55" s="35">
        <v>0</v>
      </c>
      <c r="AL55" s="35">
        <v>0</v>
      </c>
      <c r="AM55" s="35">
        <v>0</v>
      </c>
      <c r="AN55" s="35">
        <v>0</v>
      </c>
      <c r="AO55" s="35">
        <v>0</v>
      </c>
      <c r="AP55" s="35">
        <v>0</v>
      </c>
      <c r="AQ55" s="35">
        <v>0</v>
      </c>
      <c r="AR55" s="35">
        <v>0</v>
      </c>
      <c r="AS55" s="35">
        <v>0</v>
      </c>
      <c r="AT55" s="35">
        <v>0</v>
      </c>
      <c r="AU55" s="35">
        <v>0</v>
      </c>
      <c r="AV55" s="35">
        <v>0</v>
      </c>
      <c r="AW55" s="35">
        <v>0</v>
      </c>
      <c r="AX55" s="35">
        <v>0</v>
      </c>
      <c r="AY55" s="35">
        <v>0</v>
      </c>
      <c r="AZ55" s="35">
        <v>0</v>
      </c>
      <c r="BA55" s="35">
        <v>0</v>
      </c>
      <c r="BB55" s="35">
        <v>0</v>
      </c>
      <c r="BC55" s="35">
        <v>0</v>
      </c>
      <c r="BD55" s="35">
        <v>0</v>
      </c>
      <c r="BE55" s="35">
        <v>0</v>
      </c>
      <c r="BF55" s="35">
        <v>0</v>
      </c>
      <c r="BG55" s="35">
        <v>0</v>
      </c>
      <c r="BH55" s="35">
        <v>0</v>
      </c>
      <c r="BI55" s="35">
        <v>0</v>
      </c>
      <c r="BJ55" s="35">
        <v>0</v>
      </c>
      <c r="BK55" s="35">
        <v>0</v>
      </c>
    </row>
    <row r="56" spans="1:68" s="35" customFormat="1" x14ac:dyDescent="0.25">
      <c r="A56" s="35" t="s">
        <v>11</v>
      </c>
      <c r="B56" s="35">
        <v>7425.9282905</v>
      </c>
      <c r="C56" s="35">
        <v>71.696819594999994</v>
      </c>
      <c r="D56" s="35">
        <v>487.17080579999998</v>
      </c>
      <c r="E56" s="35">
        <v>1014.6001277</v>
      </c>
      <c r="F56" s="35">
        <v>801.00345345000005</v>
      </c>
      <c r="G56" s="35">
        <v>44.863637107000002</v>
      </c>
      <c r="H56" s="35">
        <v>2062.2671611000001</v>
      </c>
      <c r="J56" t="s">
        <v>11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5">
        <v>0</v>
      </c>
      <c r="U56" s="35">
        <v>0</v>
      </c>
      <c r="V56" s="35">
        <v>0</v>
      </c>
      <c r="W56" s="35">
        <v>0</v>
      </c>
      <c r="X56" s="35">
        <v>0</v>
      </c>
      <c r="Y56" s="35">
        <v>0</v>
      </c>
      <c r="Z56" s="35">
        <v>0</v>
      </c>
      <c r="AA56" s="35">
        <v>0</v>
      </c>
      <c r="AB56" s="35">
        <v>0</v>
      </c>
      <c r="AC56" s="35">
        <v>0</v>
      </c>
      <c r="AD56" s="35">
        <v>0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0</v>
      </c>
      <c r="AK56" s="35">
        <v>0</v>
      </c>
      <c r="AL56" s="35">
        <v>0</v>
      </c>
      <c r="AM56" s="35">
        <v>0</v>
      </c>
      <c r="AN56" s="35">
        <v>0</v>
      </c>
      <c r="AO56" s="35">
        <v>0</v>
      </c>
      <c r="AP56" s="35">
        <v>0</v>
      </c>
      <c r="AQ56" s="35">
        <v>0</v>
      </c>
      <c r="AR56" s="35">
        <v>0</v>
      </c>
      <c r="AS56" s="35">
        <v>0</v>
      </c>
      <c r="AT56" s="35">
        <v>0</v>
      </c>
      <c r="AU56" s="35">
        <v>0</v>
      </c>
      <c r="AV56" s="35">
        <v>0</v>
      </c>
      <c r="AW56" s="35">
        <v>0</v>
      </c>
      <c r="AX56" s="35">
        <v>0</v>
      </c>
      <c r="AY56" s="35">
        <v>0</v>
      </c>
      <c r="AZ56" s="35">
        <v>0</v>
      </c>
      <c r="BA56" s="35">
        <v>0</v>
      </c>
      <c r="BB56" s="35">
        <v>0</v>
      </c>
      <c r="BC56" s="35">
        <v>0</v>
      </c>
      <c r="BD56" s="35">
        <v>0</v>
      </c>
      <c r="BE56" s="35">
        <v>0</v>
      </c>
      <c r="BF56" s="35">
        <v>0</v>
      </c>
      <c r="BG56" s="35">
        <v>0</v>
      </c>
      <c r="BH56" s="35">
        <v>0</v>
      </c>
      <c r="BI56" s="35">
        <v>0</v>
      </c>
      <c r="BJ56" s="35">
        <v>0</v>
      </c>
      <c r="BK56" s="35">
        <v>0</v>
      </c>
      <c r="BM56"/>
      <c r="BN56"/>
      <c r="BO56"/>
      <c r="BP56"/>
    </row>
    <row r="57" spans="1:68" s="35" customFormat="1" x14ac:dyDescent="0.25">
      <c r="A57" s="35" t="s">
        <v>58</v>
      </c>
      <c r="B57" s="35">
        <v>223.48786668</v>
      </c>
      <c r="C57" s="35">
        <v>2.3815708223000001</v>
      </c>
      <c r="D57" s="35">
        <v>18.464356676000001</v>
      </c>
      <c r="E57" s="35">
        <v>25.316538516000001</v>
      </c>
      <c r="F57" s="35">
        <v>19.486137014000001</v>
      </c>
      <c r="G57" s="35">
        <v>1.5518840729000001</v>
      </c>
      <c r="H57" s="35">
        <v>76.374515156000001</v>
      </c>
      <c r="J57" t="s">
        <v>58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Y57" s="35">
        <v>0</v>
      </c>
      <c r="Z57" s="35">
        <v>0</v>
      </c>
      <c r="AA57" s="35">
        <v>0</v>
      </c>
      <c r="AB57" s="35">
        <v>0</v>
      </c>
      <c r="AC57" s="35">
        <v>0</v>
      </c>
      <c r="AD57" s="35">
        <v>0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5">
        <v>0</v>
      </c>
      <c r="AK57" s="35">
        <v>0</v>
      </c>
      <c r="AL57" s="35">
        <v>0</v>
      </c>
      <c r="AM57" s="35">
        <v>0</v>
      </c>
      <c r="AN57" s="35">
        <v>0</v>
      </c>
      <c r="AO57" s="35">
        <v>0</v>
      </c>
      <c r="AP57" s="35">
        <v>0</v>
      </c>
      <c r="AQ57" s="35">
        <v>0</v>
      </c>
      <c r="AR57" s="35">
        <v>0</v>
      </c>
      <c r="AS57" s="35">
        <v>0</v>
      </c>
      <c r="AT57" s="35">
        <v>0</v>
      </c>
      <c r="AU57" s="35">
        <v>0</v>
      </c>
      <c r="AV57" s="35">
        <v>0</v>
      </c>
      <c r="AW57" s="35">
        <v>0</v>
      </c>
      <c r="AX57" s="35">
        <v>0</v>
      </c>
      <c r="AY57" s="35">
        <v>0</v>
      </c>
      <c r="AZ57" s="35">
        <v>0</v>
      </c>
      <c r="BA57" s="35">
        <v>0</v>
      </c>
      <c r="BB57" s="35">
        <v>0</v>
      </c>
      <c r="BC57" s="35">
        <v>0</v>
      </c>
      <c r="BD57" s="35">
        <v>0</v>
      </c>
      <c r="BE57" s="35">
        <v>0</v>
      </c>
      <c r="BF57" s="35">
        <v>0</v>
      </c>
      <c r="BG57" s="35">
        <v>0</v>
      </c>
      <c r="BH57" s="35">
        <v>0</v>
      </c>
      <c r="BI57" s="35">
        <v>0</v>
      </c>
      <c r="BJ57" s="35">
        <v>0</v>
      </c>
      <c r="BK57" s="35">
        <v>0</v>
      </c>
      <c r="BM57"/>
      <c r="BN57"/>
    </row>
    <row r="58" spans="1:68" s="35" customFormat="1" x14ac:dyDescent="0.25">
      <c r="A58" s="35" t="s">
        <v>75</v>
      </c>
    </row>
    <row r="59" spans="1:68" s="35" customFormat="1" x14ac:dyDescent="0.25">
      <c r="A59" s="35" t="s">
        <v>333</v>
      </c>
    </row>
    <row r="60" spans="1:68" s="35" customFormat="1" x14ac:dyDescent="0.25"/>
    <row r="61" spans="1:68" x14ac:dyDescent="0.25">
      <c r="A61" s="2" t="s">
        <v>55</v>
      </c>
      <c r="B61" s="1">
        <f t="shared" ref="B61:H61" si="0">SUM(B3:B57)</f>
        <v>24819561.972345416</v>
      </c>
      <c r="C61" s="1">
        <f t="shared" si="0"/>
        <v>399392.70085889508</v>
      </c>
      <c r="D61" s="1">
        <f t="shared" si="0"/>
        <v>366701.44947847928</v>
      </c>
      <c r="E61" s="1">
        <f t="shared" si="0"/>
        <v>2580065.7743629254</v>
      </c>
      <c r="F61" s="1">
        <f t="shared" si="0"/>
        <v>2189770.5257892814</v>
      </c>
      <c r="G61" s="1">
        <f t="shared" si="0"/>
        <v>190451.51655968107</v>
      </c>
      <c r="H61" s="1">
        <f t="shared" si="0"/>
        <v>5700110.6577603268</v>
      </c>
      <c r="K61" s="1">
        <f t="shared" ref="K61:AP61" si="1">SUM(K3:K57)</f>
        <v>386510.79933894688</v>
      </c>
      <c r="L61" s="1">
        <f t="shared" si="1"/>
        <v>0</v>
      </c>
      <c r="M61" s="1">
        <f t="shared" si="1"/>
        <v>161328.91568395961</v>
      </c>
      <c r="N61" s="1">
        <f t="shared" si="1"/>
        <v>123003.7735176628</v>
      </c>
      <c r="O61" s="1">
        <f t="shared" si="1"/>
        <v>1179697.3873729205</v>
      </c>
      <c r="P61" s="1">
        <f t="shared" si="1"/>
        <v>22584186.89651037</v>
      </c>
      <c r="Q61" s="1">
        <f t="shared" si="1"/>
        <v>332627.48407595168</v>
      </c>
      <c r="R61" s="1">
        <f t="shared" si="1"/>
        <v>151084.55058415365</v>
      </c>
      <c r="S61" s="1">
        <f t="shared" si="1"/>
        <v>4484.1352990001833</v>
      </c>
      <c r="T61" s="1">
        <f t="shared" si="1"/>
        <v>565752.75434161571</v>
      </c>
      <c r="U61" s="1">
        <f t="shared" si="1"/>
        <v>0</v>
      </c>
      <c r="V61" s="1">
        <f t="shared" si="1"/>
        <v>2400173220.2226758</v>
      </c>
      <c r="W61" s="1">
        <f t="shared" si="1"/>
        <v>0</v>
      </c>
      <c r="X61" s="1">
        <f t="shared" si="1"/>
        <v>30572.813445256223</v>
      </c>
      <c r="Y61" s="1">
        <f t="shared" si="1"/>
        <v>25156.967944087759</v>
      </c>
      <c r="Z61" s="1">
        <f t="shared" si="1"/>
        <v>502659.94407193305</v>
      </c>
      <c r="AA61" s="1">
        <f t="shared" si="1"/>
        <v>362977.4958662343</v>
      </c>
      <c r="AB61" s="1">
        <f t="shared" si="1"/>
        <v>0</v>
      </c>
      <c r="AC61" s="1">
        <f t="shared" si="1"/>
        <v>312397.38376921206</v>
      </c>
      <c r="AD61" s="1">
        <f t="shared" si="1"/>
        <v>34710.823692399681</v>
      </c>
      <c r="AE61" s="1">
        <f t="shared" si="1"/>
        <v>347108.20746194606</v>
      </c>
      <c r="AF61" s="1">
        <f t="shared" si="1"/>
        <v>0</v>
      </c>
      <c r="AG61" s="1">
        <f t="shared" si="1"/>
        <v>467309.53260532633</v>
      </c>
      <c r="AH61" s="1">
        <f t="shared" si="1"/>
        <v>1082.7142056979715</v>
      </c>
      <c r="AI61" s="1">
        <f t="shared" si="1"/>
        <v>1034513.1291425561</v>
      </c>
      <c r="AJ61" s="1">
        <f t="shared" si="1"/>
        <v>4852.2779109256362</v>
      </c>
      <c r="AK61" s="1">
        <f t="shared" si="1"/>
        <v>47272.546253151995</v>
      </c>
      <c r="AL61" s="1">
        <f t="shared" si="1"/>
        <v>203554.88509780497</v>
      </c>
      <c r="AM61" s="1">
        <f t="shared" si="1"/>
        <v>880.47684348969324</v>
      </c>
      <c r="AN61" s="1">
        <f t="shared" si="1"/>
        <v>0</v>
      </c>
      <c r="AO61" s="1">
        <f t="shared" si="1"/>
        <v>33174.008685064182</v>
      </c>
      <c r="AP61" s="1">
        <f t="shared" si="1"/>
        <v>2362551.6994304042</v>
      </c>
      <c r="AQ61" s="1">
        <f t="shared" ref="AQ61:BI61" si="2">SUM(AQ3:AQ57)</f>
        <v>2005504.6847283284</v>
      </c>
      <c r="AR61" s="1">
        <f t="shared" si="2"/>
        <v>357047.01470296836</v>
      </c>
      <c r="AS61" s="1">
        <f t="shared" si="2"/>
        <v>810977.34628774691</v>
      </c>
      <c r="AT61" s="1">
        <f t="shared" si="2"/>
        <v>341.05273846622867</v>
      </c>
      <c r="AU61" s="1">
        <f t="shared" si="2"/>
        <v>118.50074288035155</v>
      </c>
      <c r="AV61" s="1">
        <f t="shared" si="2"/>
        <v>26371.491829316357</v>
      </c>
      <c r="AW61" s="1">
        <f t="shared" si="2"/>
        <v>7468.5166058864488</v>
      </c>
      <c r="AX61" s="1">
        <f t="shared" si="2"/>
        <v>673993.07034911611</v>
      </c>
      <c r="AY61" s="1">
        <f t="shared" si="2"/>
        <v>12683.723471509504</v>
      </c>
      <c r="AZ61" s="1">
        <f t="shared" si="2"/>
        <v>11273.421564757573</v>
      </c>
      <c r="BA61" s="1">
        <f t="shared" si="2"/>
        <v>962979.80770321004</v>
      </c>
      <c r="BB61" s="1">
        <f t="shared" si="2"/>
        <v>2067.1025606938824</v>
      </c>
      <c r="BC61" s="1">
        <f t="shared" si="2"/>
        <v>16719.224074570368</v>
      </c>
      <c r="BD61" s="1">
        <f t="shared" si="2"/>
        <v>671.86347946587375</v>
      </c>
      <c r="BE61" s="1">
        <f t="shared" si="2"/>
        <v>177122.98546008792</v>
      </c>
      <c r="BF61" s="1">
        <f t="shared" si="2"/>
        <v>0</v>
      </c>
      <c r="BG61" s="1">
        <f t="shared" si="2"/>
        <v>54617.044342379937</v>
      </c>
      <c r="BH61" s="1">
        <f t="shared" si="2"/>
        <v>177379.82552363179</v>
      </c>
      <c r="BI61" s="1">
        <f t="shared" si="2"/>
        <v>0</v>
      </c>
      <c r="BJ61" s="1"/>
      <c r="BK61" s="31">
        <f>(Y61-C61)/C61</f>
        <v>-0.93701194866609328</v>
      </c>
      <c r="BL61" s="31"/>
    </row>
    <row r="62" spans="1:68" x14ac:dyDescent="0.25">
      <c r="A62" s="35" t="s">
        <v>56</v>
      </c>
      <c r="B62" s="1">
        <f>SUM(B2:B51)</f>
        <v>22580113.283788234</v>
      </c>
      <c r="C62" s="1">
        <f t="shared" ref="C62:H62" si="3">SUM(C2:C51)</f>
        <v>362909.68226247776</v>
      </c>
      <c r="D62" s="1">
        <f t="shared" si="3"/>
        <v>347103.2711270033</v>
      </c>
      <c r="E62" s="1">
        <f t="shared" si="3"/>
        <v>2362132.2484367099</v>
      </c>
      <c r="F62" s="1">
        <f t="shared" si="3"/>
        <v>2005141.8931388177</v>
      </c>
      <c r="G62" s="1">
        <f t="shared" si="3"/>
        <v>177106.86857650118</v>
      </c>
      <c r="H62" s="1">
        <f t="shared" si="3"/>
        <v>5174593.4841940701</v>
      </c>
      <c r="BK62" s="30"/>
      <c r="BL62" s="30"/>
    </row>
    <row r="63" spans="1:68" x14ac:dyDescent="0.25">
      <c r="A63" s="35" t="s">
        <v>336</v>
      </c>
      <c r="B63" s="33">
        <f>+B3+B5+B8+B9+B11+B12+B14+B15+B16+B17+B18+B19+B20+B21+B22+B23+B24+B25+B26+B28+B30+B31+B33+B34+B35+B36+B37+B39+B40+B41+B42+B43+B44+B46+B47+B49+B50</f>
        <v>14176547.148651229</v>
      </c>
      <c r="C63" s="33">
        <f t="shared" ref="C63:H63" si="4">+C3+C5+C8+C9+C11+C12+C14+C15+C16+C17+C18+C19+C20+C21+C22+C23+C24+C25+C26+C28+C30+C31+C33+C34+C35+C36+C37+C39+C40+C41+C42+C43+C44+C46+C47+C49+C50</f>
        <v>225249.46038697768</v>
      </c>
      <c r="D63" s="33">
        <f t="shared" si="4"/>
        <v>246026.7737500034</v>
      </c>
      <c r="E63" s="33">
        <f t="shared" si="4"/>
        <v>1519381.5451783102</v>
      </c>
      <c r="F63" s="33">
        <f t="shared" si="4"/>
        <v>1290946.3881419178</v>
      </c>
      <c r="G63" s="33">
        <f t="shared" si="4"/>
        <v>118109.44703911121</v>
      </c>
      <c r="H63" s="33">
        <f t="shared" si="4"/>
        <v>3195726.6311200703</v>
      </c>
    </row>
    <row r="64" spans="1:68" x14ac:dyDescent="0.25">
      <c r="B64" s="35"/>
      <c r="C64" s="33"/>
      <c r="E64" s="35"/>
    </row>
    <row r="65" spans="2:10" x14ac:dyDescent="0.25">
      <c r="B65" s="35"/>
      <c r="C65" s="33"/>
      <c r="E65" s="35"/>
      <c r="J65" s="48"/>
    </row>
    <row r="66" spans="2:10" x14ac:dyDescent="0.25">
      <c r="B66" s="35"/>
      <c r="C66" s="33"/>
      <c r="E66" s="35"/>
    </row>
    <row r="67" spans="2:10" x14ac:dyDescent="0.25">
      <c r="B67" s="35"/>
      <c r="C67" s="33"/>
      <c r="E67" s="35"/>
    </row>
    <row r="68" spans="2:10" x14ac:dyDescent="0.25">
      <c r="B68" s="35"/>
      <c r="C68" s="33"/>
      <c r="E68" s="35"/>
    </row>
    <row r="69" spans="2:10" x14ac:dyDescent="0.25">
      <c r="B69" s="35"/>
      <c r="C69" s="33"/>
      <c r="E69" s="35"/>
    </row>
    <row r="70" spans="2:10" x14ac:dyDescent="0.25">
      <c r="B70" s="35"/>
      <c r="C70" s="33"/>
      <c r="E70" s="35"/>
    </row>
    <row r="71" spans="2:10" x14ac:dyDescent="0.25">
      <c r="B71" s="35"/>
      <c r="C71" s="33"/>
      <c r="E71" s="35"/>
    </row>
    <row r="72" spans="2:10" x14ac:dyDescent="0.25">
      <c r="B72" s="35"/>
      <c r="C72" s="33"/>
      <c r="E72" s="35"/>
    </row>
    <row r="73" spans="2:10" x14ac:dyDescent="0.25">
      <c r="B73" s="35"/>
      <c r="C73" s="33"/>
      <c r="E73" s="35"/>
    </row>
    <row r="74" spans="2:10" x14ac:dyDescent="0.25">
      <c r="B74" s="35"/>
      <c r="C74" s="33"/>
      <c r="E74" s="35"/>
    </row>
    <row r="75" spans="2:10" x14ac:dyDescent="0.25">
      <c r="B75" s="35"/>
      <c r="C75" s="33"/>
      <c r="E75" s="35"/>
    </row>
    <row r="76" spans="2:10" x14ac:dyDescent="0.25">
      <c r="B76" s="35"/>
      <c r="C76" s="33"/>
      <c r="E76" s="35"/>
    </row>
    <row r="77" spans="2:10" x14ac:dyDescent="0.25">
      <c r="B77" s="35"/>
      <c r="C77" s="33"/>
      <c r="E77" s="35"/>
    </row>
    <row r="78" spans="2:10" x14ac:dyDescent="0.25">
      <c r="B78" s="35"/>
      <c r="C78" s="33"/>
      <c r="E78" s="35"/>
    </row>
    <row r="79" spans="2:10" x14ac:dyDescent="0.25">
      <c r="B79" s="35"/>
      <c r="C79" s="33"/>
      <c r="E79" s="35"/>
    </row>
    <row r="80" spans="2:10" x14ac:dyDescent="0.25">
      <c r="B80" s="35"/>
      <c r="C80" s="33"/>
      <c r="E80" s="35"/>
    </row>
    <row r="81" spans="2:5" x14ac:dyDescent="0.25">
      <c r="B81" s="35"/>
      <c r="C81" s="33"/>
      <c r="E81" s="35"/>
    </row>
    <row r="82" spans="2:5" x14ac:dyDescent="0.25">
      <c r="B82" s="35"/>
      <c r="C82" s="33"/>
      <c r="E82" s="35"/>
    </row>
    <row r="83" spans="2:5" x14ac:dyDescent="0.25">
      <c r="B83" s="35"/>
      <c r="C83" s="33"/>
      <c r="E83" s="35"/>
    </row>
    <row r="84" spans="2:5" x14ac:dyDescent="0.25">
      <c r="B84" s="35"/>
      <c r="C84" s="33"/>
      <c r="E84" s="35"/>
    </row>
    <row r="85" spans="2:5" x14ac:dyDescent="0.25">
      <c r="B85" s="35"/>
      <c r="C85" s="33"/>
      <c r="E85" s="35"/>
    </row>
    <row r="86" spans="2:5" x14ac:dyDescent="0.25">
      <c r="B86" s="35"/>
      <c r="C86" s="33"/>
      <c r="E86" s="35"/>
    </row>
    <row r="87" spans="2:5" x14ac:dyDescent="0.25">
      <c r="B87" s="35"/>
      <c r="C87" s="33"/>
      <c r="E87" s="35"/>
    </row>
    <row r="88" spans="2:5" x14ac:dyDescent="0.25">
      <c r="B88" s="35"/>
      <c r="C88" s="33"/>
      <c r="E88" s="35"/>
    </row>
    <row r="89" spans="2:5" x14ac:dyDescent="0.25">
      <c r="B89" s="35"/>
      <c r="C89" s="33"/>
      <c r="E89" s="35"/>
    </row>
    <row r="90" spans="2:5" x14ac:dyDescent="0.25">
      <c r="B90" s="35"/>
      <c r="C90" s="33"/>
      <c r="E90" s="35"/>
    </row>
    <row r="91" spans="2:5" x14ac:dyDescent="0.25">
      <c r="B91" s="35"/>
      <c r="C91" s="33"/>
      <c r="E91" s="35"/>
    </row>
    <row r="92" spans="2:5" x14ac:dyDescent="0.25">
      <c r="B92" s="35"/>
      <c r="C92" s="33"/>
      <c r="E92" s="35"/>
    </row>
    <row r="93" spans="2:5" x14ac:dyDescent="0.25">
      <c r="B93" s="35"/>
      <c r="C93" s="33"/>
      <c r="E93" s="35"/>
    </row>
    <row r="94" spans="2:5" x14ac:dyDescent="0.25">
      <c r="B94" s="35"/>
      <c r="C94" s="33"/>
      <c r="E94" s="35"/>
    </row>
    <row r="95" spans="2:5" x14ac:dyDescent="0.25">
      <c r="B95" s="35"/>
      <c r="C95" s="33"/>
      <c r="E95" s="35"/>
    </row>
    <row r="96" spans="2:5" x14ac:dyDescent="0.25">
      <c r="B96" s="35"/>
      <c r="C96" s="33"/>
      <c r="E96" s="35"/>
    </row>
    <row r="97" spans="2:5" x14ac:dyDescent="0.25">
      <c r="B97" s="35"/>
      <c r="C97" s="33"/>
      <c r="E97" s="35"/>
    </row>
    <row r="98" spans="2:5" x14ac:dyDescent="0.25">
      <c r="B98" s="35"/>
      <c r="C98" s="33"/>
      <c r="E98" s="35"/>
    </row>
    <row r="99" spans="2:5" x14ac:dyDescent="0.25">
      <c r="B99" s="35"/>
      <c r="C99" s="33"/>
      <c r="E99" s="35"/>
    </row>
    <row r="100" spans="2:5" x14ac:dyDescent="0.25">
      <c r="B100" s="35"/>
      <c r="C100" s="33"/>
      <c r="E100" s="35"/>
    </row>
    <row r="101" spans="2:5" x14ac:dyDescent="0.25">
      <c r="B101" s="35"/>
      <c r="C101" s="33"/>
      <c r="E101" s="35"/>
    </row>
    <row r="102" spans="2:5" x14ac:dyDescent="0.25">
      <c r="B102" s="35"/>
      <c r="C102" s="33"/>
      <c r="E102" s="35"/>
    </row>
    <row r="103" spans="2:5" x14ac:dyDescent="0.25">
      <c r="B103" s="35"/>
      <c r="C103" s="33"/>
      <c r="E103" s="35"/>
    </row>
    <row r="104" spans="2:5" x14ac:dyDescent="0.25">
      <c r="B104" s="35"/>
      <c r="C104" s="33"/>
      <c r="E104" s="35"/>
    </row>
    <row r="105" spans="2:5" x14ac:dyDescent="0.25">
      <c r="B105" s="35"/>
      <c r="C105" s="33"/>
      <c r="E105" s="35"/>
    </row>
    <row r="106" spans="2:5" x14ac:dyDescent="0.25">
      <c r="B106" s="35"/>
      <c r="C106" s="33"/>
      <c r="E106" s="35"/>
    </row>
    <row r="107" spans="2:5" x14ac:dyDescent="0.25">
      <c r="B107" s="35"/>
      <c r="C107" s="33"/>
      <c r="E107" s="35"/>
    </row>
    <row r="108" spans="2:5" x14ac:dyDescent="0.25">
      <c r="B108" s="35"/>
      <c r="C108" s="33"/>
      <c r="E108" s="35"/>
    </row>
    <row r="109" spans="2:5" x14ac:dyDescent="0.25">
      <c r="B109" s="35"/>
      <c r="C109" s="33"/>
      <c r="E109" s="35"/>
    </row>
    <row r="110" spans="2:5" x14ac:dyDescent="0.25">
      <c r="B110" s="35"/>
      <c r="C110" s="33"/>
      <c r="E110" s="35"/>
    </row>
    <row r="111" spans="2:5" x14ac:dyDescent="0.25">
      <c r="B111" s="35"/>
      <c r="C111" s="33"/>
      <c r="E111" s="35"/>
    </row>
    <row r="112" spans="2:5" x14ac:dyDescent="0.25">
      <c r="B112" s="35"/>
      <c r="C112" s="33"/>
      <c r="E112" s="35"/>
    </row>
    <row r="113" spans="2:5" x14ac:dyDescent="0.25">
      <c r="B113" s="35"/>
      <c r="C113" s="33"/>
      <c r="E113" s="35"/>
    </row>
    <row r="114" spans="2:5" x14ac:dyDescent="0.25">
      <c r="B114" s="35"/>
      <c r="C114" s="33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RowHeight="15" x14ac:dyDescent="0.25"/>
  <cols>
    <col min="2" max="10" width="9.140625" style="35"/>
  </cols>
  <sheetData>
    <row r="1" spans="1:66" s="35" customFormat="1" x14ac:dyDescent="0.25">
      <c r="B1" s="35" t="s">
        <v>343</v>
      </c>
      <c r="L1" s="35" t="s">
        <v>465</v>
      </c>
    </row>
    <row r="2" spans="1:66" x14ac:dyDescent="0.25">
      <c r="A2" s="35" t="s">
        <v>311</v>
      </c>
      <c r="B2" s="35" t="s">
        <v>59</v>
      </c>
      <c r="C2" s="35" t="s">
        <v>57</v>
      </c>
      <c r="D2" s="35" t="s">
        <v>60</v>
      </c>
      <c r="E2" s="35" t="s">
        <v>316</v>
      </c>
      <c r="F2" s="35" t="s">
        <v>317</v>
      </c>
      <c r="G2" s="35" t="s">
        <v>61</v>
      </c>
      <c r="H2" s="35" t="s">
        <v>62</v>
      </c>
      <c r="I2" s="35" t="s">
        <v>67</v>
      </c>
      <c r="L2" s="35" t="s">
        <v>310</v>
      </c>
      <c r="M2" s="35" t="s">
        <v>131</v>
      </c>
      <c r="N2" s="35" t="s">
        <v>132</v>
      </c>
      <c r="O2" s="35" t="s">
        <v>133</v>
      </c>
      <c r="P2" s="35" t="s">
        <v>64</v>
      </c>
      <c r="Q2" s="35" t="s">
        <v>134</v>
      </c>
      <c r="R2" s="35" t="s">
        <v>59</v>
      </c>
      <c r="S2" s="35" t="s">
        <v>136</v>
      </c>
      <c r="T2" s="35" t="s">
        <v>137</v>
      </c>
      <c r="U2" s="35" t="s">
        <v>138</v>
      </c>
      <c r="V2" s="35" t="s">
        <v>139</v>
      </c>
      <c r="W2" s="35" t="s">
        <v>140</v>
      </c>
      <c r="X2" s="35" t="s">
        <v>67</v>
      </c>
      <c r="Y2" s="35" t="s">
        <v>141</v>
      </c>
      <c r="Z2" s="35" t="s">
        <v>142</v>
      </c>
      <c r="AA2" s="35" t="s">
        <v>143</v>
      </c>
      <c r="AB2" s="35" t="s">
        <v>144</v>
      </c>
      <c r="AC2" s="35" t="s">
        <v>57</v>
      </c>
      <c r="AD2" s="35" t="s">
        <v>128</v>
      </c>
      <c r="AE2" s="35" t="s">
        <v>145</v>
      </c>
      <c r="AF2" s="35" t="s">
        <v>146</v>
      </c>
      <c r="AG2" s="35" t="s">
        <v>60</v>
      </c>
      <c r="AH2" s="35" t="s">
        <v>147</v>
      </c>
      <c r="AI2" s="35" t="s">
        <v>148</v>
      </c>
      <c r="AJ2" s="35" t="s">
        <v>149</v>
      </c>
      <c r="AK2" s="35" t="s">
        <v>150</v>
      </c>
      <c r="AL2" s="35" t="s">
        <v>151</v>
      </c>
      <c r="AM2" s="35" t="s">
        <v>152</v>
      </c>
      <c r="AN2" s="35" t="s">
        <v>153</v>
      </c>
      <c r="AO2" s="35" t="s">
        <v>154</v>
      </c>
      <c r="AP2" s="35" t="s">
        <v>155</v>
      </c>
      <c r="AQ2" s="35" t="s">
        <v>156</v>
      </c>
      <c r="AR2" s="35" t="s">
        <v>54</v>
      </c>
      <c r="AS2" s="35" t="s">
        <v>53</v>
      </c>
      <c r="AT2" s="35" t="s">
        <v>157</v>
      </c>
      <c r="AU2" s="35" t="s">
        <v>158</v>
      </c>
      <c r="AV2" s="35" t="s">
        <v>159</v>
      </c>
      <c r="AW2" s="35" t="s">
        <v>160</v>
      </c>
      <c r="AX2" s="35" t="s">
        <v>161</v>
      </c>
      <c r="AY2" s="35" t="s">
        <v>162</v>
      </c>
      <c r="AZ2" s="35" t="s">
        <v>163</v>
      </c>
      <c r="BA2" s="35" t="s">
        <v>164</v>
      </c>
      <c r="BB2" s="35" t="s">
        <v>165</v>
      </c>
      <c r="BC2" s="35" t="s">
        <v>166</v>
      </c>
      <c r="BD2" s="35" t="s">
        <v>167</v>
      </c>
      <c r="BE2" s="35" t="s">
        <v>168</v>
      </c>
      <c r="BF2" s="35" t="s">
        <v>169</v>
      </c>
      <c r="BG2" s="35" t="s">
        <v>61</v>
      </c>
      <c r="BH2" s="35" t="s">
        <v>170</v>
      </c>
      <c r="BI2" s="35" t="s">
        <v>171</v>
      </c>
      <c r="BJ2" s="35" t="s">
        <v>172</v>
      </c>
      <c r="BK2" s="35" t="s">
        <v>173</v>
      </c>
      <c r="BL2" s="35" t="s">
        <v>174</v>
      </c>
      <c r="BM2" s="35" t="s">
        <v>175</v>
      </c>
      <c r="BN2" s="35" t="s">
        <v>176</v>
      </c>
    </row>
    <row r="3" spans="1:66" x14ac:dyDescent="0.25">
      <c r="A3" s="35" t="s">
        <v>0</v>
      </c>
      <c r="B3" s="33">
        <v>78.482336699999905</v>
      </c>
      <c r="C3" s="33">
        <v>6.1290967800000002</v>
      </c>
      <c r="D3" s="33">
        <v>61.882800000000003</v>
      </c>
      <c r="E3" s="33">
        <v>0.29655505999999898</v>
      </c>
      <c r="F3" s="33">
        <v>0.18175955999999899</v>
      </c>
      <c r="G3" s="33">
        <v>0</v>
      </c>
      <c r="H3" s="33">
        <v>1.96205842</v>
      </c>
      <c r="I3" s="33">
        <v>0</v>
      </c>
      <c r="J3" s="33"/>
      <c r="L3" s="35" t="s">
        <v>0</v>
      </c>
      <c r="M3" s="35">
        <v>0</v>
      </c>
      <c r="N3" s="35">
        <v>0</v>
      </c>
      <c r="O3" s="35">
        <v>0</v>
      </c>
      <c r="P3" s="35">
        <v>0</v>
      </c>
      <c r="Q3" s="35">
        <v>4.5747870058700002</v>
      </c>
      <c r="R3" s="10">
        <v>78.6332078776</v>
      </c>
      <c r="S3" s="35">
        <v>0</v>
      </c>
      <c r="T3" s="35">
        <v>0</v>
      </c>
      <c r="U3" s="35">
        <v>0</v>
      </c>
      <c r="V3" s="35">
        <v>1.95758344214</v>
      </c>
      <c r="W3" s="35">
        <v>0</v>
      </c>
      <c r="X3" s="35">
        <v>0</v>
      </c>
      <c r="Y3" s="35">
        <v>0</v>
      </c>
      <c r="Z3" s="35">
        <v>0</v>
      </c>
      <c r="AA3" s="35">
        <v>0</v>
      </c>
      <c r="AB3" s="35">
        <v>0</v>
      </c>
      <c r="AC3" s="35">
        <v>6.1408759687099996</v>
      </c>
      <c r="AD3" s="35">
        <v>0</v>
      </c>
      <c r="AE3" s="35">
        <v>55.801343994699998</v>
      </c>
      <c r="AF3" s="35">
        <v>6.2001451239499996</v>
      </c>
      <c r="AG3" s="35">
        <v>62.001489118599999</v>
      </c>
      <c r="AH3" s="35">
        <v>0</v>
      </c>
      <c r="AI3" s="35">
        <v>0</v>
      </c>
      <c r="AJ3" s="35">
        <v>0</v>
      </c>
      <c r="AK3" s="35">
        <v>0</v>
      </c>
      <c r="AL3" s="35">
        <v>0</v>
      </c>
      <c r="AM3" s="35">
        <v>0</v>
      </c>
      <c r="AN3" s="35">
        <v>6.9929915713999993E-2</v>
      </c>
      <c r="AO3" s="35">
        <v>0</v>
      </c>
      <c r="AP3" s="35">
        <v>0</v>
      </c>
      <c r="AQ3" s="35">
        <v>0</v>
      </c>
      <c r="AR3" s="35">
        <v>0.29712519039599999</v>
      </c>
      <c r="AS3" s="35">
        <v>0.182109062505</v>
      </c>
      <c r="AT3" s="35">
        <v>0.11501612789100001</v>
      </c>
      <c r="AU3" s="35">
        <v>4.7712581941899999E-2</v>
      </c>
      <c r="AV3" s="35">
        <v>0</v>
      </c>
      <c r="AW3" s="35">
        <v>0</v>
      </c>
      <c r="AX3" s="35">
        <v>2.97202068288E-2</v>
      </c>
      <c r="AY3" s="35">
        <v>0</v>
      </c>
      <c r="AZ3" s="35">
        <v>1.79923574817E-2</v>
      </c>
      <c r="BA3" s="35">
        <v>0</v>
      </c>
      <c r="BB3" s="35">
        <v>3.8242881790400002E-3</v>
      </c>
      <c r="BC3" s="35">
        <v>4.498094071E-2</v>
      </c>
      <c r="BD3" s="35">
        <v>0</v>
      </c>
      <c r="BE3" s="35">
        <v>1.5661335960100001E-2</v>
      </c>
      <c r="BF3" s="35">
        <v>0</v>
      </c>
      <c r="BG3" s="35">
        <v>0</v>
      </c>
      <c r="BH3" s="35">
        <v>0</v>
      </c>
      <c r="BI3" s="35">
        <v>0</v>
      </c>
      <c r="BJ3" s="35">
        <v>0</v>
      </c>
      <c r="BK3" s="35">
        <v>0</v>
      </c>
      <c r="BL3" s="35">
        <v>0</v>
      </c>
      <c r="BM3" s="35">
        <v>1.9658358384600001</v>
      </c>
      <c r="BN3" s="35">
        <v>0</v>
      </c>
    </row>
    <row r="4" spans="1:66" x14ac:dyDescent="0.25">
      <c r="A4" s="35" t="s">
        <v>2</v>
      </c>
      <c r="B4" s="33">
        <v>23.6327116299999</v>
      </c>
      <c r="C4" s="33">
        <v>0.90029377999999904</v>
      </c>
      <c r="D4" s="33">
        <v>37.226455649999998</v>
      </c>
      <c r="E4" s="33">
        <v>0.14979201</v>
      </c>
      <c r="F4" s="33">
        <v>0.123866459999999</v>
      </c>
      <c r="G4" s="33">
        <v>0</v>
      </c>
      <c r="H4" s="33">
        <v>1.54737993</v>
      </c>
      <c r="I4" s="33">
        <v>0</v>
      </c>
      <c r="J4" s="33"/>
      <c r="L4" s="35" t="s">
        <v>2</v>
      </c>
      <c r="M4" s="35">
        <v>0</v>
      </c>
      <c r="N4" s="35">
        <v>0</v>
      </c>
      <c r="O4" s="35">
        <v>0</v>
      </c>
      <c r="P4" s="35">
        <v>0.140915569509</v>
      </c>
      <c r="Q4" s="35">
        <v>1.96758394374</v>
      </c>
      <c r="R4" s="35">
        <v>23.673786082900001</v>
      </c>
      <c r="S4" s="35">
        <v>0</v>
      </c>
      <c r="T4" s="35">
        <v>0</v>
      </c>
      <c r="U4" s="35">
        <v>0</v>
      </c>
      <c r="V4" s="35">
        <v>0.28064864276200002</v>
      </c>
      <c r="W4" s="35">
        <v>0</v>
      </c>
      <c r="X4" s="35">
        <v>0</v>
      </c>
      <c r="Y4" s="35">
        <v>0</v>
      </c>
      <c r="Z4" s="35">
        <v>0</v>
      </c>
      <c r="AA4" s="35">
        <v>0</v>
      </c>
      <c r="AB4" s="35">
        <v>0</v>
      </c>
      <c r="AC4" s="35">
        <v>0.90185868472300001</v>
      </c>
      <c r="AD4" s="35">
        <v>0</v>
      </c>
      <c r="AE4" s="35">
        <v>33.562029908299998</v>
      </c>
      <c r="AF4" s="35">
        <v>3.7291230723600002</v>
      </c>
      <c r="AG4" s="35">
        <v>37.291152980699998</v>
      </c>
      <c r="AH4" s="35">
        <v>0</v>
      </c>
      <c r="AI4" s="35">
        <v>0</v>
      </c>
      <c r="AJ4" s="35">
        <v>0</v>
      </c>
      <c r="AK4" s="35">
        <v>1.18194533277</v>
      </c>
      <c r="AL4" s="35">
        <v>0</v>
      </c>
      <c r="AM4" s="35">
        <v>0</v>
      </c>
      <c r="AN4" s="35">
        <v>4.7647397057899998E-2</v>
      </c>
      <c r="AO4" s="35">
        <v>0</v>
      </c>
      <c r="AP4" s="35">
        <v>0</v>
      </c>
      <c r="AQ4" s="35">
        <v>0</v>
      </c>
      <c r="AR4" s="35">
        <v>0.15005243120199999</v>
      </c>
      <c r="AS4" s="35">
        <v>0.124081808562</v>
      </c>
      <c r="AT4" s="35">
        <v>2.5970622640399999E-2</v>
      </c>
      <c r="AU4" s="35">
        <v>3.2509484449099998E-2</v>
      </c>
      <c r="AV4" s="35">
        <v>0</v>
      </c>
      <c r="AW4" s="35">
        <v>0</v>
      </c>
      <c r="AX4" s="35">
        <v>2.0250126423999999E-2</v>
      </c>
      <c r="AY4" s="35">
        <v>0</v>
      </c>
      <c r="AZ4" s="35">
        <v>1.2259295645300001E-2</v>
      </c>
      <c r="BA4" s="35">
        <v>0</v>
      </c>
      <c r="BB4" s="35">
        <v>2.60571446838E-3</v>
      </c>
      <c r="BC4" s="35">
        <v>3.0648174561999999E-2</v>
      </c>
      <c r="BD4" s="35">
        <v>0</v>
      </c>
      <c r="BE4" s="35">
        <v>1.06710380242E-2</v>
      </c>
      <c r="BF4" s="35">
        <v>0</v>
      </c>
      <c r="BG4" s="35">
        <v>0</v>
      </c>
      <c r="BH4" s="35">
        <v>0</v>
      </c>
      <c r="BI4" s="35">
        <v>0</v>
      </c>
      <c r="BJ4" s="35">
        <v>7.4710609789000001E-2</v>
      </c>
      <c r="BK4" s="35">
        <v>0</v>
      </c>
      <c r="BL4" s="35">
        <v>0.359462992491</v>
      </c>
      <c r="BM4" s="35">
        <v>1.5500691067400001</v>
      </c>
      <c r="BN4" s="35">
        <v>0</v>
      </c>
    </row>
    <row r="5" spans="1:66" x14ac:dyDescent="0.25">
      <c r="A5" s="35" t="s">
        <v>3</v>
      </c>
      <c r="B5" s="33">
        <v>82.404251119999998</v>
      </c>
      <c r="C5" s="33">
        <v>5.1821645399999996</v>
      </c>
      <c r="D5" s="33">
        <v>221.22628115000001</v>
      </c>
      <c r="E5" s="33">
        <v>0.39157122</v>
      </c>
      <c r="F5" s="33">
        <v>0.28249582000000001</v>
      </c>
      <c r="G5" s="33">
        <v>0</v>
      </c>
      <c r="H5" s="33">
        <v>3.3282405599999998</v>
      </c>
      <c r="I5" s="33">
        <v>0</v>
      </c>
      <c r="J5" s="33"/>
      <c r="L5" s="35" t="s">
        <v>3</v>
      </c>
      <c r="M5" s="35">
        <v>0</v>
      </c>
      <c r="N5" s="35">
        <v>0</v>
      </c>
      <c r="O5" s="35">
        <v>0</v>
      </c>
      <c r="P5" s="35">
        <v>0.186508860134</v>
      </c>
      <c r="Q5" s="35">
        <v>5.5811194304200002</v>
      </c>
      <c r="R5" s="35">
        <v>82.502080531100006</v>
      </c>
      <c r="S5" s="35">
        <v>0</v>
      </c>
      <c r="T5" s="35">
        <v>0</v>
      </c>
      <c r="U5" s="35">
        <v>0</v>
      </c>
      <c r="V5" s="35">
        <v>1.6453002622599999</v>
      </c>
      <c r="W5" s="35">
        <v>0</v>
      </c>
      <c r="X5" s="35">
        <v>0</v>
      </c>
      <c r="Y5" s="35">
        <v>0</v>
      </c>
      <c r="Z5" s="35">
        <v>0</v>
      </c>
      <c r="AA5" s="35">
        <v>0</v>
      </c>
      <c r="AB5" s="35">
        <v>0</v>
      </c>
      <c r="AC5" s="35">
        <v>5.1896806185999997</v>
      </c>
      <c r="AD5" s="35">
        <v>0</v>
      </c>
      <c r="AE5" s="35">
        <v>199.216832264</v>
      </c>
      <c r="AF5" s="35">
        <v>22.135196237100001</v>
      </c>
      <c r="AG5" s="35">
        <v>221.352028502</v>
      </c>
      <c r="AH5" s="35">
        <v>0</v>
      </c>
      <c r="AI5" s="35">
        <v>0</v>
      </c>
      <c r="AJ5" s="35">
        <v>0</v>
      </c>
      <c r="AK5" s="35">
        <v>1.5643602507400001</v>
      </c>
      <c r="AL5" s="35">
        <v>0</v>
      </c>
      <c r="AM5" s="35">
        <v>0</v>
      </c>
      <c r="AN5" s="35">
        <v>0.108568783823</v>
      </c>
      <c r="AO5" s="35">
        <v>0</v>
      </c>
      <c r="AP5" s="35">
        <v>0</v>
      </c>
      <c r="AQ5" s="35">
        <v>0</v>
      </c>
      <c r="AR5" s="35">
        <v>0.39194525995099999</v>
      </c>
      <c r="AS5" s="35">
        <v>0.28273108662699997</v>
      </c>
      <c r="AT5" s="35">
        <v>0.109214173323</v>
      </c>
      <c r="AU5" s="35">
        <v>7.4075536806699996E-2</v>
      </c>
      <c r="AV5" s="35">
        <v>0</v>
      </c>
      <c r="AW5" s="35">
        <v>0</v>
      </c>
      <c r="AX5" s="35">
        <v>4.6141789843900001E-2</v>
      </c>
      <c r="AY5" s="35">
        <v>0</v>
      </c>
      <c r="AZ5" s="35">
        <v>2.7933838736899998E-2</v>
      </c>
      <c r="BA5" s="35">
        <v>0</v>
      </c>
      <c r="BB5" s="35">
        <v>5.9373538864700001E-3</v>
      </c>
      <c r="BC5" s="35">
        <v>6.9834545121200006E-2</v>
      </c>
      <c r="BD5" s="35">
        <v>0</v>
      </c>
      <c r="BE5" s="35">
        <v>2.4314866990099999E-2</v>
      </c>
      <c r="BF5" s="35">
        <v>0</v>
      </c>
      <c r="BG5" s="35">
        <v>0</v>
      </c>
      <c r="BH5" s="35">
        <v>0</v>
      </c>
      <c r="BI5" s="35">
        <v>0</v>
      </c>
      <c r="BJ5" s="35">
        <v>9.8883053267000004E-2</v>
      </c>
      <c r="BK5" s="35">
        <v>0</v>
      </c>
      <c r="BL5" s="35">
        <v>0.47576788142400001</v>
      </c>
      <c r="BM5" s="35">
        <v>3.3308092738799999</v>
      </c>
      <c r="BN5" s="35">
        <v>0</v>
      </c>
    </row>
    <row r="6" spans="1:66" x14ac:dyDescent="0.25">
      <c r="A6" s="35" t="s">
        <v>4</v>
      </c>
      <c r="B6" s="33">
        <v>538.05756248</v>
      </c>
      <c r="C6" s="33">
        <v>20.7262004799999</v>
      </c>
      <c r="D6" s="33">
        <v>109.95981097000001</v>
      </c>
      <c r="E6" s="33">
        <v>3.3957485599999901</v>
      </c>
      <c r="F6" s="33">
        <v>2.8033977000000001</v>
      </c>
      <c r="G6" s="33">
        <v>0</v>
      </c>
      <c r="H6" s="33">
        <v>34.998466469999997</v>
      </c>
      <c r="I6" s="33">
        <v>0</v>
      </c>
      <c r="J6" s="33"/>
      <c r="L6" s="35" t="s">
        <v>4</v>
      </c>
      <c r="M6" s="35">
        <v>0</v>
      </c>
      <c r="N6" s="35">
        <v>0</v>
      </c>
      <c r="O6" s="35">
        <v>0</v>
      </c>
      <c r="P6" s="35">
        <v>3.1742013657400001</v>
      </c>
      <c r="Q6" s="35">
        <v>44.654468425499999</v>
      </c>
      <c r="R6" s="35">
        <v>538.99568181400002</v>
      </c>
      <c r="S6" s="35">
        <v>0</v>
      </c>
      <c r="T6" s="35">
        <v>0</v>
      </c>
      <c r="U6" s="35">
        <v>0</v>
      </c>
      <c r="V6" s="35">
        <v>6.4643945272799996</v>
      </c>
      <c r="W6" s="35">
        <v>0</v>
      </c>
      <c r="X6" s="35">
        <v>0</v>
      </c>
      <c r="Y6" s="35">
        <v>0</v>
      </c>
      <c r="Z6" s="35">
        <v>0</v>
      </c>
      <c r="AA6" s="35">
        <v>0</v>
      </c>
      <c r="AB6" s="35">
        <v>0</v>
      </c>
      <c r="AC6" s="35">
        <v>20.7623460774</v>
      </c>
      <c r="AD6" s="35">
        <v>0</v>
      </c>
      <c r="AE6" s="35">
        <v>99.136422942400003</v>
      </c>
      <c r="AF6" s="35">
        <v>11.015158018399999</v>
      </c>
      <c r="AG6" s="35">
        <v>110.15158096099999</v>
      </c>
      <c r="AH6" s="35">
        <v>0</v>
      </c>
      <c r="AI6" s="35">
        <v>0</v>
      </c>
      <c r="AJ6" s="35">
        <v>0</v>
      </c>
      <c r="AK6" s="35">
        <v>26.624044960500001</v>
      </c>
      <c r="AL6" s="35">
        <v>0</v>
      </c>
      <c r="AM6" s="35">
        <v>0</v>
      </c>
      <c r="AN6" s="35">
        <v>1.0783816633400001</v>
      </c>
      <c r="AO6" s="35">
        <v>0</v>
      </c>
      <c r="AP6" s="10">
        <v>0</v>
      </c>
      <c r="AQ6" s="10">
        <v>0</v>
      </c>
      <c r="AR6" s="35">
        <v>3.4016690562399998</v>
      </c>
      <c r="AS6" s="10">
        <v>2.8082856653000001</v>
      </c>
      <c r="AT6" s="35">
        <v>0.59338339094299997</v>
      </c>
      <c r="AU6" s="10">
        <v>0.73577112030299996</v>
      </c>
      <c r="AV6" s="35">
        <v>0</v>
      </c>
      <c r="AW6" s="35">
        <v>0</v>
      </c>
      <c r="AX6" s="35">
        <v>0.45831212248499997</v>
      </c>
      <c r="AY6" s="35">
        <v>0</v>
      </c>
      <c r="AZ6" s="35">
        <v>0.277458729515</v>
      </c>
      <c r="BA6" s="35">
        <v>0</v>
      </c>
      <c r="BB6" s="35">
        <v>5.8974034956800002E-2</v>
      </c>
      <c r="BC6" s="35">
        <v>0.693646239035</v>
      </c>
      <c r="BD6" s="35">
        <v>0</v>
      </c>
      <c r="BE6" s="35">
        <v>0.24151260765999999</v>
      </c>
      <c r="BF6" s="35">
        <v>0</v>
      </c>
      <c r="BG6" s="35">
        <v>0</v>
      </c>
      <c r="BH6" s="35">
        <v>0</v>
      </c>
      <c r="BI6" s="35">
        <v>0</v>
      </c>
      <c r="BJ6" s="10">
        <v>1.6829003413700001</v>
      </c>
      <c r="BK6" s="35">
        <v>0</v>
      </c>
      <c r="BL6" s="35">
        <v>8.0971354928799997</v>
      </c>
      <c r="BM6" s="35">
        <v>35.059528583599999</v>
      </c>
      <c r="BN6" s="35">
        <v>0</v>
      </c>
    </row>
    <row r="7" spans="1:66" x14ac:dyDescent="0.25">
      <c r="A7" s="35" t="s">
        <v>5</v>
      </c>
      <c r="B7" s="33">
        <v>37.431794319999902</v>
      </c>
      <c r="C7" s="33">
        <v>2.9232448899999999</v>
      </c>
      <c r="D7" s="33">
        <v>22.342313999999899</v>
      </c>
      <c r="E7" s="33">
        <v>0.1414406</v>
      </c>
      <c r="F7" s="33">
        <v>8.6689390000000005E-2</v>
      </c>
      <c r="G7" s="33">
        <v>0</v>
      </c>
      <c r="H7" s="33">
        <v>0.93579485999999901</v>
      </c>
      <c r="I7" s="33">
        <v>0</v>
      </c>
      <c r="J7" s="33"/>
      <c r="L7" s="35" t="s">
        <v>5</v>
      </c>
      <c r="M7" s="35">
        <v>0</v>
      </c>
      <c r="N7" s="35">
        <v>0</v>
      </c>
      <c r="O7" s="35">
        <v>0</v>
      </c>
      <c r="P7" s="35">
        <v>0</v>
      </c>
      <c r="Q7" s="35">
        <v>2.18185076923</v>
      </c>
      <c r="R7" s="35">
        <v>37.5013815378</v>
      </c>
      <c r="S7" s="35">
        <v>0</v>
      </c>
      <c r="T7" s="35">
        <v>0</v>
      </c>
      <c r="U7" s="35">
        <v>0</v>
      </c>
      <c r="V7" s="35">
        <v>0.933629672829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2.9287707357400001</v>
      </c>
      <c r="AD7" s="35">
        <v>0</v>
      </c>
      <c r="AE7" s="35">
        <v>20.145175045199998</v>
      </c>
      <c r="AF7" s="10">
        <v>2.2383534091900001</v>
      </c>
      <c r="AG7" s="35">
        <v>22.3835284544</v>
      </c>
      <c r="AH7" s="35">
        <v>0</v>
      </c>
      <c r="AI7" s="35">
        <v>0</v>
      </c>
      <c r="AJ7" s="35">
        <v>0</v>
      </c>
      <c r="AK7" s="35">
        <v>0</v>
      </c>
      <c r="AL7" s="35">
        <v>0</v>
      </c>
      <c r="AM7" s="35">
        <v>0</v>
      </c>
      <c r="AN7" s="35">
        <v>3.3351679172399999E-2</v>
      </c>
      <c r="AO7" s="35">
        <v>0</v>
      </c>
      <c r="AP7" s="35">
        <v>0</v>
      </c>
      <c r="AQ7" s="35">
        <v>0</v>
      </c>
      <c r="AR7" s="35">
        <v>0.14170803678499999</v>
      </c>
      <c r="AS7" s="35">
        <v>8.6853299129699996E-2</v>
      </c>
      <c r="AT7" s="35">
        <v>5.4854737655500002E-2</v>
      </c>
      <c r="AU7" s="35">
        <v>2.2755566725600002E-2</v>
      </c>
      <c r="AV7" s="35">
        <v>0</v>
      </c>
      <c r="AW7" s="35">
        <v>0</v>
      </c>
      <c r="AX7" s="35">
        <v>1.41744353092E-2</v>
      </c>
      <c r="AY7" s="35">
        <v>0</v>
      </c>
      <c r="AZ7" s="35">
        <v>8.5811088091200007E-3</v>
      </c>
      <c r="BA7" s="35">
        <v>0</v>
      </c>
      <c r="BB7" s="35">
        <v>1.82391892062E-3</v>
      </c>
      <c r="BC7" s="35">
        <v>2.1452752757199999E-2</v>
      </c>
      <c r="BD7" s="35">
        <v>0</v>
      </c>
      <c r="BE7" s="35">
        <v>7.4693815539299997E-3</v>
      </c>
      <c r="BF7" s="35">
        <v>0</v>
      </c>
      <c r="BG7" s="35">
        <v>0</v>
      </c>
      <c r="BH7" s="35">
        <v>0</v>
      </c>
      <c r="BI7" s="35">
        <v>0</v>
      </c>
      <c r="BJ7" s="35">
        <v>0</v>
      </c>
      <c r="BK7" s="35">
        <v>0</v>
      </c>
      <c r="BL7" s="35">
        <v>0</v>
      </c>
      <c r="BM7" s="35">
        <v>0.93756482708599997</v>
      </c>
      <c r="BN7" s="35">
        <v>0</v>
      </c>
    </row>
    <row r="8" spans="1:66" x14ac:dyDescent="0.25">
      <c r="A8" s="35" t="s">
        <v>6</v>
      </c>
      <c r="B8" s="33">
        <v>46.579300240000002</v>
      </c>
      <c r="C8" s="33">
        <v>2.2417368099999901</v>
      </c>
      <c r="D8" s="33">
        <v>109.21359737</v>
      </c>
      <c r="E8" s="33">
        <v>0.26533211000000001</v>
      </c>
      <c r="F8" s="33">
        <v>0.20996187999999899</v>
      </c>
      <c r="G8" s="33">
        <v>0</v>
      </c>
      <c r="H8" s="33">
        <v>2.5769849200000001</v>
      </c>
      <c r="I8" s="33">
        <v>0</v>
      </c>
      <c r="J8" s="33"/>
      <c r="L8" s="35" t="s">
        <v>6</v>
      </c>
      <c r="M8" s="35">
        <v>0</v>
      </c>
      <c r="N8" s="35">
        <v>0</v>
      </c>
      <c r="O8" s="35">
        <v>0</v>
      </c>
      <c r="P8" s="35">
        <v>0.208129726175</v>
      </c>
      <c r="Q8" s="35">
        <v>3.5870840367199999</v>
      </c>
      <c r="R8" s="35">
        <v>46.670849538900001</v>
      </c>
      <c r="S8" s="35">
        <v>0</v>
      </c>
      <c r="T8" s="35">
        <v>0</v>
      </c>
      <c r="U8" s="35">
        <v>0</v>
      </c>
      <c r="V8" s="35">
        <v>0.70591194582399996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2.2461374803799998</v>
      </c>
      <c r="AD8" s="35">
        <v>0</v>
      </c>
      <c r="AE8" s="35">
        <v>98.485659489900002</v>
      </c>
      <c r="AF8" s="35">
        <v>10.9428610152</v>
      </c>
      <c r="AG8" s="35">
        <v>109.42852050499999</v>
      </c>
      <c r="AH8" s="35">
        <v>0</v>
      </c>
      <c r="AI8" s="35">
        <v>0</v>
      </c>
      <c r="AJ8" s="35">
        <v>0</v>
      </c>
      <c r="AK8" s="35">
        <v>1.74570466641</v>
      </c>
      <c r="AL8" s="35">
        <v>0</v>
      </c>
      <c r="AM8" s="35">
        <v>0</v>
      </c>
      <c r="AN8" s="35">
        <v>8.0783995984099993E-2</v>
      </c>
      <c r="AO8" s="35">
        <v>0</v>
      </c>
      <c r="AP8" s="35">
        <v>0</v>
      </c>
      <c r="AQ8" s="35">
        <v>0</v>
      </c>
      <c r="AR8" s="35">
        <v>0.26585395054099997</v>
      </c>
      <c r="AS8" s="35">
        <v>0.21037492823199999</v>
      </c>
      <c r="AT8" s="35">
        <v>5.5479022309899997E-2</v>
      </c>
      <c r="AU8" s="10">
        <v>5.5118271097400001E-2</v>
      </c>
      <c r="AV8" s="35">
        <v>0</v>
      </c>
      <c r="AW8" s="35">
        <v>0</v>
      </c>
      <c r="AX8" s="35">
        <v>3.4333172662199998E-2</v>
      </c>
      <c r="AY8" s="35">
        <v>0</v>
      </c>
      <c r="AZ8" s="35">
        <v>2.0784865384600001E-2</v>
      </c>
      <c r="BA8" s="35">
        <v>0</v>
      </c>
      <c r="BB8" s="35">
        <v>4.4178704125199999E-3</v>
      </c>
      <c r="BC8" s="35">
        <v>5.19625121776E-2</v>
      </c>
      <c r="BD8" s="35">
        <v>0</v>
      </c>
      <c r="BE8" s="35">
        <v>1.8092278560000001E-2</v>
      </c>
      <c r="BF8" s="35">
        <v>0</v>
      </c>
      <c r="BG8" s="35">
        <v>0</v>
      </c>
      <c r="BH8" s="35">
        <v>0</v>
      </c>
      <c r="BI8" s="35">
        <v>0</v>
      </c>
      <c r="BJ8" s="35">
        <v>0.110346382406</v>
      </c>
      <c r="BK8" s="35">
        <v>0</v>
      </c>
      <c r="BL8" s="35">
        <v>0.53092206876299997</v>
      </c>
      <c r="BM8" s="35">
        <v>2.5820450849299998</v>
      </c>
      <c r="BN8" s="35">
        <v>0</v>
      </c>
    </row>
    <row r="9" spans="1:66" x14ac:dyDescent="0.25">
      <c r="A9" s="35" t="s">
        <v>7</v>
      </c>
      <c r="B9" s="33">
        <v>6.0949540799999902</v>
      </c>
      <c r="C9" s="33">
        <v>0.47598688</v>
      </c>
      <c r="D9" s="33">
        <v>5.53857499999999</v>
      </c>
      <c r="E9" s="33">
        <v>2.3030519999999902E-2</v>
      </c>
      <c r="F9" s="33">
        <v>1.411548E-2</v>
      </c>
      <c r="G9" s="33">
        <v>0</v>
      </c>
      <c r="H9" s="33">
        <v>0.15237386</v>
      </c>
      <c r="I9" s="33">
        <v>0</v>
      </c>
      <c r="J9" s="33"/>
      <c r="L9" s="35" t="s">
        <v>7</v>
      </c>
      <c r="M9" s="35">
        <v>0</v>
      </c>
      <c r="N9" s="35">
        <v>0</v>
      </c>
      <c r="O9" s="35">
        <v>0</v>
      </c>
      <c r="P9" s="35">
        <v>0</v>
      </c>
      <c r="Q9" s="35">
        <v>0.35534143090999998</v>
      </c>
      <c r="R9" s="10">
        <v>6.1077514509200004</v>
      </c>
      <c r="S9" s="35">
        <v>0</v>
      </c>
      <c r="T9" s="35">
        <v>0</v>
      </c>
      <c r="U9" s="35">
        <v>0</v>
      </c>
      <c r="V9" s="35">
        <v>0.15205304804399999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0.476986332997</v>
      </c>
      <c r="AD9" s="35">
        <v>0</v>
      </c>
      <c r="AE9" s="35">
        <v>4.9951573897300001</v>
      </c>
      <c r="AF9" s="35">
        <v>0.55502099042599995</v>
      </c>
      <c r="AG9" s="35">
        <v>5.5501783801500002</v>
      </c>
      <c r="AH9" s="35">
        <v>0</v>
      </c>
      <c r="AI9" s="35">
        <v>0</v>
      </c>
      <c r="AJ9" s="35">
        <v>0</v>
      </c>
      <c r="AK9" s="35">
        <v>0</v>
      </c>
      <c r="AL9" s="35">
        <v>0</v>
      </c>
      <c r="AM9" s="35">
        <v>0</v>
      </c>
      <c r="AN9" s="35">
        <v>5.4317398325599998E-3</v>
      </c>
      <c r="AO9" s="35">
        <v>0</v>
      </c>
      <c r="AP9" s="35">
        <v>0</v>
      </c>
      <c r="AQ9" s="35">
        <v>0</v>
      </c>
      <c r="AR9" s="35">
        <v>2.30788648622E-2</v>
      </c>
      <c r="AS9" s="35">
        <v>1.41451224612E-2</v>
      </c>
      <c r="AT9" s="35">
        <v>8.9337424009399997E-3</v>
      </c>
      <c r="AU9" s="10">
        <v>3.7060168543400001E-3</v>
      </c>
      <c r="AV9" s="35">
        <v>0</v>
      </c>
      <c r="AW9" s="35">
        <v>0</v>
      </c>
      <c r="AX9" s="35">
        <v>2.30848239334E-3</v>
      </c>
      <c r="AY9" s="35">
        <v>0</v>
      </c>
      <c r="AZ9" s="35">
        <v>1.39753719473E-3</v>
      </c>
      <c r="BA9" s="10">
        <v>0</v>
      </c>
      <c r="BB9" s="35">
        <v>2.9704707419100001E-4</v>
      </c>
      <c r="BC9" s="35">
        <v>3.4938394043099999E-3</v>
      </c>
      <c r="BD9" s="35">
        <v>0</v>
      </c>
      <c r="BE9" s="35">
        <v>1.21647929584E-3</v>
      </c>
      <c r="BF9" s="35">
        <v>0</v>
      </c>
      <c r="BG9" s="35">
        <v>0</v>
      </c>
      <c r="BH9" s="35">
        <v>0</v>
      </c>
      <c r="BI9" s="35">
        <v>0</v>
      </c>
      <c r="BJ9" s="35">
        <v>0</v>
      </c>
      <c r="BK9" s="35">
        <v>0</v>
      </c>
      <c r="BL9" s="35">
        <v>0</v>
      </c>
      <c r="BM9" s="35">
        <v>0.15269364286199999</v>
      </c>
      <c r="BN9" s="35">
        <v>0</v>
      </c>
    </row>
    <row r="10" spans="1:66" x14ac:dyDescent="0.25">
      <c r="A10" s="35" t="s">
        <v>8</v>
      </c>
      <c r="B10" s="33"/>
      <c r="C10" s="33"/>
      <c r="D10" s="33"/>
      <c r="E10" s="33"/>
      <c r="F10" s="33"/>
      <c r="G10" s="33"/>
      <c r="H10" s="33"/>
      <c r="I10" s="33"/>
      <c r="J10" s="33"/>
      <c r="L10" s="35" t="s">
        <v>8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</row>
    <row r="11" spans="1:66" x14ac:dyDescent="0.25">
      <c r="A11" s="35" t="s">
        <v>9</v>
      </c>
      <c r="B11" s="33">
        <v>320.26551554999901</v>
      </c>
      <c r="C11" s="33">
        <v>27.431644070000001</v>
      </c>
      <c r="D11" s="33">
        <v>312.16803616999999</v>
      </c>
      <c r="E11" s="33">
        <v>2.4436110499999999</v>
      </c>
      <c r="F11" s="33">
        <v>1.99500652</v>
      </c>
      <c r="G11" s="33">
        <v>0</v>
      </c>
      <c r="H11" s="33">
        <v>10.185399559999899</v>
      </c>
      <c r="I11" s="33">
        <v>0</v>
      </c>
      <c r="J11" s="33"/>
      <c r="L11" s="35" t="s">
        <v>9</v>
      </c>
      <c r="M11" s="35">
        <v>0</v>
      </c>
      <c r="N11" s="35">
        <v>0</v>
      </c>
      <c r="O11" s="35">
        <v>0</v>
      </c>
      <c r="P11" s="35">
        <v>0.31936394790099998</v>
      </c>
      <c r="Q11" s="35">
        <v>19.963115522799999</v>
      </c>
      <c r="R11" s="35">
        <v>320.63875177699998</v>
      </c>
      <c r="S11" s="35">
        <v>1.63994147666E-2</v>
      </c>
      <c r="T11" s="35">
        <v>1.35740506997E-3</v>
      </c>
      <c r="U11" s="35">
        <v>0</v>
      </c>
      <c r="V11" s="35">
        <v>7.2830854189999998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27.468884089500001</v>
      </c>
      <c r="AD11" s="35">
        <v>0</v>
      </c>
      <c r="AE11" s="35">
        <v>281.22593642099997</v>
      </c>
      <c r="AF11" s="35">
        <v>31.247311866099999</v>
      </c>
      <c r="AG11" s="35">
        <v>312.47324828699999</v>
      </c>
      <c r="AH11" s="35">
        <v>0</v>
      </c>
      <c r="AI11" s="35">
        <v>1.4213611063899999E-2</v>
      </c>
      <c r="AJ11" s="35">
        <v>0</v>
      </c>
      <c r="AK11" s="35">
        <v>2.6582673508300001</v>
      </c>
      <c r="AL11" s="35">
        <v>6.4190611749499998E-4</v>
      </c>
      <c r="AM11" s="35">
        <v>2.2571247121600001E-4</v>
      </c>
      <c r="AN11" s="35">
        <v>1.1935360505299999</v>
      </c>
      <c r="AO11" s="35">
        <v>2.8847251696200002E-4</v>
      </c>
      <c r="AP11" s="35">
        <v>0</v>
      </c>
      <c r="AQ11" s="35">
        <v>4.1840151027599998E-5</v>
      </c>
      <c r="AR11" s="35">
        <v>2.4470348784499998</v>
      </c>
      <c r="AS11" s="35">
        <v>1.9979243713899999</v>
      </c>
      <c r="AT11" s="35">
        <v>0.44911050706299999</v>
      </c>
      <c r="AU11" s="35">
        <v>0.28903377432400001</v>
      </c>
      <c r="AV11" s="35">
        <v>0</v>
      </c>
      <c r="AW11" s="35">
        <v>0</v>
      </c>
      <c r="AX11" s="35">
        <v>0.15088069112700001</v>
      </c>
      <c r="AY11" s="35">
        <v>0</v>
      </c>
      <c r="AZ11" s="35">
        <v>0.136950736465</v>
      </c>
      <c r="BA11" s="35">
        <v>0</v>
      </c>
      <c r="BB11" s="35">
        <v>2.00914731505E-2</v>
      </c>
      <c r="BC11" s="35">
        <v>0.41488036918600002</v>
      </c>
      <c r="BD11" s="35">
        <v>0</v>
      </c>
      <c r="BE11" s="35">
        <v>8.0382704200400001E-2</v>
      </c>
      <c r="BF11" s="35">
        <v>4.4041300308099996E-6</v>
      </c>
      <c r="BG11" s="35">
        <v>0</v>
      </c>
      <c r="BH11" s="35">
        <v>0</v>
      </c>
      <c r="BI11" s="35">
        <v>0</v>
      </c>
      <c r="BJ11" s="35">
        <v>0.167292218809</v>
      </c>
      <c r="BK11" s="35">
        <v>0</v>
      </c>
      <c r="BL11" s="35">
        <v>0.81669498574300003</v>
      </c>
      <c r="BM11" s="35">
        <v>10.1950806388</v>
      </c>
      <c r="BN11" s="35">
        <v>0</v>
      </c>
    </row>
    <row r="12" spans="1:66" x14ac:dyDescent="0.25">
      <c r="A12" s="35" t="s">
        <v>10</v>
      </c>
      <c r="B12" s="33">
        <v>251.10917709</v>
      </c>
      <c r="C12" s="33">
        <v>19.610430959999999</v>
      </c>
      <c r="D12" s="33">
        <v>195.643888949999</v>
      </c>
      <c r="E12" s="33">
        <v>0.94884658999999905</v>
      </c>
      <c r="F12" s="33">
        <v>0.58155115000000002</v>
      </c>
      <c r="G12" s="33">
        <v>0</v>
      </c>
      <c r="H12" s="33">
        <v>6.2777294299999902</v>
      </c>
      <c r="I12" s="33">
        <v>0</v>
      </c>
      <c r="J12" s="33"/>
      <c r="L12" s="35" t="s">
        <v>10</v>
      </c>
      <c r="M12" s="35">
        <v>0</v>
      </c>
      <c r="N12" s="35">
        <v>0</v>
      </c>
      <c r="O12" s="35">
        <v>0</v>
      </c>
      <c r="P12" s="35">
        <v>0</v>
      </c>
      <c r="Q12" s="35">
        <v>14.6376830569</v>
      </c>
      <c r="R12" s="10">
        <v>251.598480623</v>
      </c>
      <c r="S12" s="35">
        <v>0</v>
      </c>
      <c r="T12" s="35">
        <v>0</v>
      </c>
      <c r="U12" s="35">
        <v>0</v>
      </c>
      <c r="V12" s="35">
        <v>6.2635658295200001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19.648624389199998</v>
      </c>
      <c r="AD12" s="35">
        <v>0</v>
      </c>
      <c r="AE12" s="35">
        <v>176.42285147300001</v>
      </c>
      <c r="AF12" s="35">
        <v>19.602513270599999</v>
      </c>
      <c r="AG12" s="35">
        <v>196.02536474300001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0.22375021351800001</v>
      </c>
      <c r="AO12" s="35">
        <v>0</v>
      </c>
      <c r="AP12" s="35">
        <v>0</v>
      </c>
      <c r="AQ12" s="35">
        <v>0</v>
      </c>
      <c r="AR12" s="35">
        <v>0.95069446494200005</v>
      </c>
      <c r="AS12" s="35">
        <v>0.58268378979799995</v>
      </c>
      <c r="AT12" s="35">
        <v>0.36801067514300001</v>
      </c>
      <c r="AU12" s="35">
        <v>0.152663191256</v>
      </c>
      <c r="AV12" s="35">
        <v>0</v>
      </c>
      <c r="AW12" s="35">
        <v>0</v>
      </c>
      <c r="AX12" s="35">
        <v>9.5094026190900002E-2</v>
      </c>
      <c r="AY12" s="35">
        <v>0</v>
      </c>
      <c r="AZ12" s="35">
        <v>5.7569133870199997E-2</v>
      </c>
      <c r="BA12" s="35">
        <v>0</v>
      </c>
      <c r="BB12" s="35">
        <v>1.2236375410700001E-2</v>
      </c>
      <c r="BC12" s="35">
        <v>0.143923153745</v>
      </c>
      <c r="BD12" s="35">
        <v>0</v>
      </c>
      <c r="BE12" s="35">
        <v>5.0110855868400001E-2</v>
      </c>
      <c r="BF12" s="35">
        <v>0</v>
      </c>
      <c r="BG12" s="35">
        <v>0</v>
      </c>
      <c r="BH12" s="35">
        <v>0</v>
      </c>
      <c r="BI12" s="35">
        <v>0</v>
      </c>
      <c r="BJ12" s="35">
        <v>0</v>
      </c>
      <c r="BK12" s="35">
        <v>0</v>
      </c>
      <c r="BL12" s="35">
        <v>0</v>
      </c>
      <c r="BM12" s="35">
        <v>6.2899560257899996</v>
      </c>
      <c r="BN12" s="35">
        <v>0</v>
      </c>
    </row>
    <row r="13" spans="1:66" x14ac:dyDescent="0.25">
      <c r="A13" s="35" t="s">
        <v>12</v>
      </c>
      <c r="B13" s="33"/>
      <c r="C13" s="33"/>
      <c r="D13" s="33"/>
      <c r="E13" s="33"/>
      <c r="F13" s="33"/>
      <c r="G13" s="33"/>
      <c r="H13" s="33"/>
      <c r="I13" s="33"/>
      <c r="J13" s="33"/>
    </row>
    <row r="14" spans="1:66" x14ac:dyDescent="0.25">
      <c r="A14" s="35" t="s">
        <v>13</v>
      </c>
      <c r="B14" s="33">
        <v>237.09681226999999</v>
      </c>
      <c r="C14" s="33">
        <v>18.516131909999999</v>
      </c>
      <c r="D14" s="33">
        <v>233.83862511000001</v>
      </c>
      <c r="E14" s="33">
        <v>0.89589914999999898</v>
      </c>
      <c r="F14" s="33">
        <v>0.549099529999999</v>
      </c>
      <c r="G14" s="33">
        <v>0</v>
      </c>
      <c r="H14" s="33">
        <v>5.9274203099999996</v>
      </c>
      <c r="I14" s="33">
        <v>0</v>
      </c>
      <c r="J14" s="33"/>
      <c r="L14" s="35" t="s">
        <v>13</v>
      </c>
      <c r="M14" s="35">
        <v>0</v>
      </c>
      <c r="N14" s="35">
        <v>0</v>
      </c>
      <c r="O14" s="35">
        <v>0</v>
      </c>
      <c r="P14" s="35">
        <v>0</v>
      </c>
      <c r="Q14" s="35">
        <v>13.8114332916</v>
      </c>
      <c r="R14" s="35">
        <v>237.396327716</v>
      </c>
      <c r="S14" s="35">
        <v>0</v>
      </c>
      <c r="T14" s="35">
        <v>0</v>
      </c>
      <c r="U14" s="35">
        <v>0</v>
      </c>
      <c r="V14" s="35">
        <v>5.91000670693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18.539512043399998</v>
      </c>
      <c r="AD14" s="35">
        <v>0</v>
      </c>
      <c r="AE14" s="35">
        <v>210.669041779</v>
      </c>
      <c r="AF14" s="35">
        <v>23.407651878799999</v>
      </c>
      <c r="AG14" s="35">
        <v>234.07669365800001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0.21112048777600001</v>
      </c>
      <c r="AO14" s="35">
        <v>0</v>
      </c>
      <c r="AP14" s="10">
        <v>0</v>
      </c>
      <c r="AQ14" s="10">
        <v>0</v>
      </c>
      <c r="AR14" s="35">
        <v>0.89701064515600004</v>
      </c>
      <c r="AS14" s="10">
        <v>0.54979313018800002</v>
      </c>
      <c r="AT14" s="35">
        <v>0.347217514969</v>
      </c>
      <c r="AU14" s="10">
        <v>0.14404579649400001</v>
      </c>
      <c r="AV14" s="35">
        <v>0</v>
      </c>
      <c r="AW14" s="35">
        <v>0</v>
      </c>
      <c r="AX14" s="35">
        <v>8.9726282381100003E-2</v>
      </c>
      <c r="AY14" s="35">
        <v>0</v>
      </c>
      <c r="AZ14" s="35">
        <v>5.4319551145399998E-2</v>
      </c>
      <c r="BA14" s="35">
        <v>0</v>
      </c>
      <c r="BB14" s="35">
        <v>1.1545677827799999E-2</v>
      </c>
      <c r="BC14" s="35">
        <v>0.135798936068</v>
      </c>
      <c r="BD14" s="35">
        <v>0</v>
      </c>
      <c r="BE14" s="35">
        <v>4.7282232021499997E-2</v>
      </c>
      <c r="BF14" s="35">
        <v>0</v>
      </c>
      <c r="BG14" s="35">
        <v>0</v>
      </c>
      <c r="BH14" s="35">
        <v>0</v>
      </c>
      <c r="BI14" s="35">
        <v>0</v>
      </c>
      <c r="BJ14" s="10">
        <v>0</v>
      </c>
      <c r="BK14" s="35">
        <v>0</v>
      </c>
      <c r="BL14" s="10">
        <v>0</v>
      </c>
      <c r="BM14" s="35">
        <v>5.9349151564799998</v>
      </c>
      <c r="BN14" s="35">
        <v>0</v>
      </c>
    </row>
    <row r="15" spans="1:66" x14ac:dyDescent="0.25">
      <c r="A15" s="35" t="s">
        <v>14</v>
      </c>
      <c r="B15" s="33">
        <v>97.824679609999905</v>
      </c>
      <c r="C15" s="33">
        <v>7.6396416299999901</v>
      </c>
      <c r="D15" s="33">
        <v>89.423534970000006</v>
      </c>
      <c r="E15" s="33">
        <v>0.36964244999999901</v>
      </c>
      <c r="F15" s="33">
        <v>0.22655502999999999</v>
      </c>
      <c r="G15" s="33">
        <v>0</v>
      </c>
      <c r="H15" s="33">
        <v>2.4456169700000001</v>
      </c>
      <c r="I15" s="33">
        <v>0</v>
      </c>
      <c r="J15" s="33"/>
      <c r="L15" s="35" t="s">
        <v>14</v>
      </c>
      <c r="M15" s="35">
        <v>0</v>
      </c>
      <c r="N15" s="35">
        <v>0</v>
      </c>
      <c r="O15" s="35">
        <v>0</v>
      </c>
      <c r="P15" s="35">
        <v>0</v>
      </c>
      <c r="Q15" s="35">
        <v>5.7022493213200001</v>
      </c>
      <c r="R15" s="10">
        <v>98.012467971600003</v>
      </c>
      <c r="S15" s="35">
        <v>0</v>
      </c>
      <c r="T15" s="35">
        <v>0</v>
      </c>
      <c r="U15" s="35">
        <v>0</v>
      </c>
      <c r="V15" s="35">
        <v>2.4400308397699999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7.6543016904499996</v>
      </c>
      <c r="AD15" s="35">
        <v>0</v>
      </c>
      <c r="AE15" s="35">
        <v>80.634930042500002</v>
      </c>
      <c r="AF15" s="35">
        <v>8.9594515317199992</v>
      </c>
      <c r="AG15" s="35">
        <v>89.5943815742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8.71640586749E-2</v>
      </c>
      <c r="AO15" s="35">
        <v>0</v>
      </c>
      <c r="AP15" s="10">
        <v>0</v>
      </c>
      <c r="AQ15" s="10">
        <v>0</v>
      </c>
      <c r="AR15" s="35">
        <v>0.37035234930799998</v>
      </c>
      <c r="AS15" s="10">
        <v>0.226990059976</v>
      </c>
      <c r="AT15" s="35">
        <v>0.14336228933100001</v>
      </c>
      <c r="AU15" s="10">
        <v>5.9471488955399998E-2</v>
      </c>
      <c r="AV15" s="35">
        <v>0</v>
      </c>
      <c r="AW15" s="35">
        <v>0</v>
      </c>
      <c r="AX15" s="35">
        <v>3.7044774850800002E-2</v>
      </c>
      <c r="AY15" s="35">
        <v>0</v>
      </c>
      <c r="AZ15" s="35">
        <v>2.2426605537500002E-2</v>
      </c>
      <c r="BA15" s="35">
        <v>0</v>
      </c>
      <c r="BB15" s="35">
        <v>4.7667888308300004E-3</v>
      </c>
      <c r="BC15" s="35">
        <v>5.6066576570399998E-2</v>
      </c>
      <c r="BD15" s="35">
        <v>0</v>
      </c>
      <c r="BE15" s="35">
        <v>1.9521146944799998E-2</v>
      </c>
      <c r="BF15" s="35">
        <v>0</v>
      </c>
      <c r="BG15" s="35">
        <v>0</v>
      </c>
      <c r="BH15" s="35">
        <v>0</v>
      </c>
      <c r="BI15" s="35">
        <v>0</v>
      </c>
      <c r="BJ15" s="10">
        <v>0</v>
      </c>
      <c r="BK15" s="35">
        <v>0</v>
      </c>
      <c r="BL15" s="35">
        <v>0</v>
      </c>
      <c r="BM15" s="35">
        <v>2.4503110591800001</v>
      </c>
      <c r="BN15" s="35">
        <v>0</v>
      </c>
    </row>
    <row r="16" spans="1:66" x14ac:dyDescent="0.25">
      <c r="A16" s="35" t="s">
        <v>15</v>
      </c>
      <c r="B16" s="33">
        <v>192.62937116000001</v>
      </c>
      <c r="C16" s="33">
        <v>15.0434366</v>
      </c>
      <c r="D16" s="33">
        <v>37.911423620000001</v>
      </c>
      <c r="E16" s="33">
        <v>0.72787352999999899</v>
      </c>
      <c r="F16" s="33">
        <v>0.44611603999999899</v>
      </c>
      <c r="G16" s="33">
        <v>0</v>
      </c>
      <c r="H16" s="33">
        <v>4.8157342700000001</v>
      </c>
      <c r="I16" s="33">
        <v>0</v>
      </c>
      <c r="J16" s="33"/>
      <c r="L16" s="35" t="s">
        <v>15</v>
      </c>
      <c r="M16" s="35">
        <v>0</v>
      </c>
      <c r="N16" s="35">
        <v>0</v>
      </c>
      <c r="O16" s="35">
        <v>0</v>
      </c>
      <c r="P16" s="35">
        <v>0</v>
      </c>
      <c r="Q16" s="35">
        <v>11.2286891385</v>
      </c>
      <c r="R16" s="35">
        <v>193.00313852900001</v>
      </c>
      <c r="S16" s="35">
        <v>0</v>
      </c>
      <c r="T16" s="35">
        <v>0</v>
      </c>
      <c r="U16" s="35">
        <v>0</v>
      </c>
      <c r="V16" s="35">
        <v>4.8048289362299998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15.072637204399999</v>
      </c>
      <c r="AD16" s="35">
        <v>0</v>
      </c>
      <c r="AE16" s="35">
        <v>34.18626313</v>
      </c>
      <c r="AF16" s="35">
        <v>3.7984656507499999</v>
      </c>
      <c r="AG16" s="35">
        <v>37.984728780799998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0.17164069506400001</v>
      </c>
      <c r="AO16" s="35">
        <v>0</v>
      </c>
      <c r="AP16" s="35">
        <v>0</v>
      </c>
      <c r="AQ16" s="35">
        <v>0</v>
      </c>
      <c r="AR16" s="35">
        <v>0.72928628288499997</v>
      </c>
      <c r="AS16" s="35">
        <v>0.44698164736399998</v>
      </c>
      <c r="AT16" s="35">
        <v>0.28230463552099999</v>
      </c>
      <c r="AU16" s="35">
        <v>0.1171091594</v>
      </c>
      <c r="AV16" s="35">
        <v>0</v>
      </c>
      <c r="AW16" s="35">
        <v>0</v>
      </c>
      <c r="AX16" s="35">
        <v>7.2947395957800004E-2</v>
      </c>
      <c r="AY16" s="35">
        <v>0</v>
      </c>
      <c r="AZ16" s="35">
        <v>4.4161778687800003E-2</v>
      </c>
      <c r="BA16" s="35">
        <v>0</v>
      </c>
      <c r="BB16" s="35">
        <v>9.3866282061499991E-3</v>
      </c>
      <c r="BC16" s="35">
        <v>0.110404774087</v>
      </c>
      <c r="BD16" s="35">
        <v>0</v>
      </c>
      <c r="BE16" s="35">
        <v>3.8440390606700001E-2</v>
      </c>
      <c r="BF16" s="35">
        <v>0</v>
      </c>
      <c r="BG16" s="35">
        <v>0</v>
      </c>
      <c r="BH16" s="35">
        <v>0</v>
      </c>
      <c r="BI16" s="35">
        <v>0</v>
      </c>
      <c r="BJ16" s="35">
        <v>0</v>
      </c>
      <c r="BK16" s="35">
        <v>0</v>
      </c>
      <c r="BL16" s="35">
        <v>0</v>
      </c>
      <c r="BM16" s="35">
        <v>4.8250835330199999</v>
      </c>
      <c r="BN16" s="35">
        <v>0</v>
      </c>
    </row>
    <row r="17" spans="1:66" x14ac:dyDescent="0.25">
      <c r="A17" s="35" t="s">
        <v>16</v>
      </c>
      <c r="B17" s="33">
        <v>95.206234729999906</v>
      </c>
      <c r="C17" s="33">
        <v>5.0944789899999998</v>
      </c>
      <c r="D17" s="33">
        <v>234.862160039999</v>
      </c>
      <c r="E17" s="33">
        <v>0.50953464000000004</v>
      </c>
      <c r="F17" s="33">
        <v>0.39167524999999898</v>
      </c>
      <c r="G17" s="33">
        <v>0</v>
      </c>
      <c r="H17" s="33">
        <v>4.7486956199999897</v>
      </c>
      <c r="I17" s="33">
        <v>0</v>
      </c>
      <c r="J17" s="33"/>
      <c r="L17" s="35" t="s">
        <v>16</v>
      </c>
      <c r="M17" s="35">
        <v>0</v>
      </c>
      <c r="N17" s="35">
        <v>0</v>
      </c>
      <c r="O17" s="35">
        <v>0</v>
      </c>
      <c r="P17" s="35">
        <v>0.34897339736999999</v>
      </c>
      <c r="Q17" s="35">
        <v>7.0111473060099998</v>
      </c>
      <c r="R17" s="35">
        <v>95.384294929899994</v>
      </c>
      <c r="S17" s="35">
        <v>0</v>
      </c>
      <c r="T17" s="35">
        <v>0</v>
      </c>
      <c r="U17" s="35">
        <v>0</v>
      </c>
      <c r="V17" s="35">
        <v>1.61008109003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5.1039583576699998</v>
      </c>
      <c r="AD17" s="35">
        <v>0</v>
      </c>
      <c r="AE17" s="35">
        <v>211.77512460099999</v>
      </c>
      <c r="AF17" s="35">
        <v>23.530606005599999</v>
      </c>
      <c r="AG17" s="35">
        <v>235.30573060699999</v>
      </c>
      <c r="AH17" s="35">
        <v>0</v>
      </c>
      <c r="AI17" s="35">
        <v>0</v>
      </c>
      <c r="AJ17" s="35">
        <v>0</v>
      </c>
      <c r="AK17" s="35">
        <v>2.9270553854300001</v>
      </c>
      <c r="AL17" s="35">
        <v>0</v>
      </c>
      <c r="AM17" s="35">
        <v>0</v>
      </c>
      <c r="AN17" s="35">
        <v>0.15068604794000001</v>
      </c>
      <c r="AO17" s="35">
        <v>0</v>
      </c>
      <c r="AP17" s="35">
        <v>0</v>
      </c>
      <c r="AQ17" s="35">
        <v>0</v>
      </c>
      <c r="AR17" s="35">
        <v>0.51049071696500004</v>
      </c>
      <c r="AS17" s="35">
        <v>0.39241135696700002</v>
      </c>
      <c r="AT17" s="35">
        <v>0.118079359998</v>
      </c>
      <c r="AU17" s="35">
        <v>0.10281176551600001</v>
      </c>
      <c r="AV17" s="35">
        <v>0</v>
      </c>
      <c r="AW17" s="35">
        <v>0</v>
      </c>
      <c r="AX17" s="35">
        <v>6.4041496717900007E-2</v>
      </c>
      <c r="AY17" s="35">
        <v>0</v>
      </c>
      <c r="AZ17" s="35">
        <v>3.87702185332E-2</v>
      </c>
      <c r="BA17" s="35">
        <v>0</v>
      </c>
      <c r="BB17" s="35">
        <v>8.2406326934399993E-3</v>
      </c>
      <c r="BC17" s="35">
        <v>9.6925534152400003E-2</v>
      </c>
      <c r="BD17" s="35">
        <v>0</v>
      </c>
      <c r="BE17" s="35">
        <v>3.3747376665200002E-2</v>
      </c>
      <c r="BF17" s="35">
        <v>0</v>
      </c>
      <c r="BG17" s="35">
        <v>0</v>
      </c>
      <c r="BH17" s="35">
        <v>0</v>
      </c>
      <c r="BI17" s="35">
        <v>0</v>
      </c>
      <c r="BJ17" s="35">
        <v>0.185018910427</v>
      </c>
      <c r="BK17" s="35">
        <v>0</v>
      </c>
      <c r="BL17" s="35">
        <v>0.89020407693000003</v>
      </c>
      <c r="BM17" s="35">
        <v>4.7576279241800004</v>
      </c>
      <c r="BN17" s="35">
        <v>0</v>
      </c>
    </row>
    <row r="18" spans="1:66" x14ac:dyDescent="0.25">
      <c r="A18" s="35" t="s">
        <v>17</v>
      </c>
      <c r="B18" s="33">
        <v>3965.9462033599898</v>
      </c>
      <c r="C18" s="33">
        <v>8.5317319999999892</v>
      </c>
      <c r="D18" s="33">
        <v>1313.98704299</v>
      </c>
      <c r="E18" s="33">
        <v>68.6043770899999</v>
      </c>
      <c r="F18" s="33">
        <v>52.813151079999898</v>
      </c>
      <c r="G18" s="33">
        <v>376.31731100000002</v>
      </c>
      <c r="H18" s="33">
        <v>11.57530234</v>
      </c>
      <c r="I18" s="33">
        <v>5.2265860000000002</v>
      </c>
      <c r="J18" s="33"/>
      <c r="L18" s="35" t="s">
        <v>17</v>
      </c>
      <c r="M18" s="35">
        <v>0</v>
      </c>
      <c r="N18" s="35">
        <v>0</v>
      </c>
      <c r="O18" s="35">
        <v>0</v>
      </c>
      <c r="P18" s="35">
        <v>0.50350299632899997</v>
      </c>
      <c r="Q18" s="35">
        <v>1.46578418805</v>
      </c>
      <c r="R18" s="35">
        <v>3966.42025225</v>
      </c>
      <c r="S18" s="35">
        <v>0</v>
      </c>
      <c r="T18" s="35">
        <v>2.37476768355</v>
      </c>
      <c r="U18" s="35">
        <v>0</v>
      </c>
      <c r="V18" s="35">
        <v>0.62722029254800005</v>
      </c>
      <c r="W18" s="35">
        <v>0</v>
      </c>
      <c r="X18" s="35">
        <v>5.2271101041100003</v>
      </c>
      <c r="Y18" s="35">
        <v>0</v>
      </c>
      <c r="Z18" s="35">
        <v>0</v>
      </c>
      <c r="AA18" s="35">
        <v>0</v>
      </c>
      <c r="AB18" s="35">
        <v>0</v>
      </c>
      <c r="AC18" s="35">
        <v>8.5362895771300007</v>
      </c>
      <c r="AD18" s="35">
        <v>0</v>
      </c>
      <c r="AE18" s="35">
        <v>1182.8673708900001</v>
      </c>
      <c r="AF18" s="35">
        <v>131.42973957300001</v>
      </c>
      <c r="AG18" s="35">
        <v>1314.2971104600001</v>
      </c>
      <c r="AH18" s="35">
        <v>0</v>
      </c>
      <c r="AI18" s="35">
        <v>0.54598420189899999</v>
      </c>
      <c r="AJ18" s="35">
        <v>3.14980814277</v>
      </c>
      <c r="AK18" s="35">
        <v>6.0106559169300002</v>
      </c>
      <c r="AL18" s="35">
        <v>1.82024118565</v>
      </c>
      <c r="AM18" s="35">
        <v>3.3186409607700001E-2</v>
      </c>
      <c r="AN18" s="35">
        <v>2.28055967898</v>
      </c>
      <c r="AO18" s="35">
        <v>1.5406085859</v>
      </c>
      <c r="AP18" s="35">
        <v>0</v>
      </c>
      <c r="AQ18" s="35">
        <v>0.24504661121999999</v>
      </c>
      <c r="AR18" s="35">
        <v>68.611223916300005</v>
      </c>
      <c r="AS18" s="35">
        <v>52.819927900300002</v>
      </c>
      <c r="AT18" s="35">
        <v>15.791296016</v>
      </c>
      <c r="AU18" s="35">
        <v>43.455624656399998</v>
      </c>
      <c r="AV18" s="35">
        <v>0</v>
      </c>
      <c r="AW18" s="35">
        <v>1.49576282677E-2</v>
      </c>
      <c r="AX18" s="35">
        <v>30.811164960999999</v>
      </c>
      <c r="AY18" s="35">
        <v>0</v>
      </c>
      <c r="AZ18" s="35">
        <v>0.67582463556700001</v>
      </c>
      <c r="BA18" s="35">
        <v>0.183395977667</v>
      </c>
      <c r="BB18" s="35">
        <v>3.1325229516800002E-2</v>
      </c>
      <c r="BC18" s="35">
        <v>1.6816471552700001</v>
      </c>
      <c r="BD18" s="35">
        <v>4.75373038575</v>
      </c>
      <c r="BE18" s="35">
        <v>5.3707711801800002</v>
      </c>
      <c r="BF18" s="35">
        <v>0.22766186610200001</v>
      </c>
      <c r="BG18" s="35">
        <v>376.69123012400001</v>
      </c>
      <c r="BH18" s="35">
        <v>8.5132350512899997</v>
      </c>
      <c r="BI18" s="35">
        <v>0</v>
      </c>
      <c r="BJ18" s="35">
        <v>1.8798761149000001</v>
      </c>
      <c r="BK18" s="35">
        <v>0</v>
      </c>
      <c r="BL18" s="35">
        <v>3.4907673319099999</v>
      </c>
      <c r="BM18" s="35">
        <v>11.5777125631</v>
      </c>
      <c r="BN18" s="35">
        <v>1.96385598638</v>
      </c>
    </row>
    <row r="19" spans="1:66" x14ac:dyDescent="0.25">
      <c r="A19" s="35" t="s">
        <v>18</v>
      </c>
      <c r="B19" s="33">
        <v>458.43494247000001</v>
      </c>
      <c r="C19" s="33">
        <v>32.207529879999903</v>
      </c>
      <c r="D19" s="33">
        <v>194.53983249999999</v>
      </c>
      <c r="E19" s="33">
        <v>1.9622459000000001</v>
      </c>
      <c r="F19" s="33">
        <v>1.3245528900000001</v>
      </c>
      <c r="G19" s="33">
        <v>0</v>
      </c>
      <c r="H19" s="33">
        <v>15.097716049999899</v>
      </c>
      <c r="I19" s="33">
        <v>0</v>
      </c>
      <c r="J19" s="33"/>
      <c r="L19" s="35" t="s">
        <v>18</v>
      </c>
      <c r="M19" s="35">
        <v>0</v>
      </c>
      <c r="N19" s="35">
        <v>0</v>
      </c>
      <c r="O19" s="35">
        <v>0</v>
      </c>
      <c r="P19" s="35">
        <v>0.535386936827</v>
      </c>
      <c r="Q19" s="35">
        <v>28.9255904714</v>
      </c>
      <c r="R19" s="35">
        <v>458.59768713800003</v>
      </c>
      <c r="S19" s="35">
        <v>0</v>
      </c>
      <c r="T19" s="35">
        <v>0</v>
      </c>
      <c r="U19" s="35">
        <v>0</v>
      </c>
      <c r="V19" s="35">
        <v>10.244885744599999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32.216737159399997</v>
      </c>
      <c r="AD19" s="35">
        <v>0</v>
      </c>
      <c r="AE19" s="35">
        <v>175.21675426499999</v>
      </c>
      <c r="AF19" s="35">
        <v>19.4685305842</v>
      </c>
      <c r="AG19" s="35">
        <v>194.685284849</v>
      </c>
      <c r="AH19" s="35">
        <v>0</v>
      </c>
      <c r="AI19" s="35">
        <v>0</v>
      </c>
      <c r="AJ19" s="35">
        <v>0</v>
      </c>
      <c r="AK19" s="35">
        <v>4.4906213954099998</v>
      </c>
      <c r="AL19" s="35">
        <v>0</v>
      </c>
      <c r="AM19" s="35">
        <v>0</v>
      </c>
      <c r="AN19" s="35">
        <v>0.50891298191099998</v>
      </c>
      <c r="AO19" s="35">
        <v>0</v>
      </c>
      <c r="AP19" s="35">
        <v>0</v>
      </c>
      <c r="AQ19" s="35">
        <v>0</v>
      </c>
      <c r="AR19" s="35">
        <v>1.96312891833</v>
      </c>
      <c r="AS19" s="35">
        <v>1.3252938035899999</v>
      </c>
      <c r="AT19" s="35">
        <v>0.63783511474599996</v>
      </c>
      <c r="AU19" s="35">
        <v>0.34722688329399998</v>
      </c>
      <c r="AV19" s="35">
        <v>0</v>
      </c>
      <c r="AW19" s="35">
        <v>0</v>
      </c>
      <c r="AX19" s="35">
        <v>0.21628786940899999</v>
      </c>
      <c r="AY19" s="35">
        <v>0</v>
      </c>
      <c r="AZ19" s="35">
        <v>0.13093891484100001</v>
      </c>
      <c r="BA19" s="35">
        <v>0</v>
      </c>
      <c r="BB19" s="35">
        <v>2.78311650435E-2</v>
      </c>
      <c r="BC19" s="35">
        <v>0.32734747159700001</v>
      </c>
      <c r="BD19" s="35">
        <v>0</v>
      </c>
      <c r="BE19" s="35">
        <v>0.113975301742</v>
      </c>
      <c r="BF19" s="35">
        <v>0</v>
      </c>
      <c r="BG19" s="35">
        <v>0</v>
      </c>
      <c r="BH19" s="35">
        <v>0</v>
      </c>
      <c r="BI19" s="35">
        <v>0</v>
      </c>
      <c r="BJ19" s="35">
        <v>0.28385149675900001</v>
      </c>
      <c r="BK19" s="35">
        <v>0</v>
      </c>
      <c r="BL19" s="35">
        <v>1.3657258830900001</v>
      </c>
      <c r="BM19" s="35">
        <v>15.1065461753</v>
      </c>
      <c r="BN19" s="35">
        <v>0</v>
      </c>
    </row>
    <row r="20" spans="1:66" x14ac:dyDescent="0.25">
      <c r="A20" s="35" t="s">
        <v>19</v>
      </c>
      <c r="B20" s="33"/>
      <c r="C20" s="33"/>
      <c r="D20" s="33"/>
      <c r="E20" s="33"/>
      <c r="F20" s="33"/>
      <c r="G20" s="33"/>
      <c r="H20" s="33"/>
      <c r="I20" s="33"/>
      <c r="J20" s="33"/>
      <c r="L20" s="35" t="s">
        <v>19</v>
      </c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10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</row>
    <row r="21" spans="1:66" x14ac:dyDescent="0.25">
      <c r="A21" s="35" t="s">
        <v>20</v>
      </c>
      <c r="B21" s="33">
        <v>63.916385470000002</v>
      </c>
      <c r="C21" s="33">
        <v>4.9915653399999904</v>
      </c>
      <c r="D21" s="33">
        <v>37.649453119999897</v>
      </c>
      <c r="E21" s="33">
        <v>0.24151582999999999</v>
      </c>
      <c r="F21" s="33">
        <v>0.14802583</v>
      </c>
      <c r="G21" s="33">
        <v>0</v>
      </c>
      <c r="H21" s="33">
        <v>1.5979096499999901</v>
      </c>
      <c r="I21" s="33">
        <v>0</v>
      </c>
      <c r="J21" s="33"/>
      <c r="L21" s="35" t="s">
        <v>20</v>
      </c>
      <c r="M21" s="35">
        <v>0</v>
      </c>
      <c r="N21" s="35">
        <v>0</v>
      </c>
      <c r="O21" s="35">
        <v>0</v>
      </c>
      <c r="P21" s="35">
        <v>0</v>
      </c>
      <c r="Q21" s="35">
        <v>3.7263769565899998</v>
      </c>
      <c r="R21" s="35">
        <v>64.050451640199995</v>
      </c>
      <c r="S21" s="35">
        <v>0</v>
      </c>
      <c r="T21" s="35">
        <v>0</v>
      </c>
      <c r="U21" s="35">
        <v>0</v>
      </c>
      <c r="V21" s="35">
        <v>1.59454112052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5.0020438457300003</v>
      </c>
      <c r="AD21" s="35">
        <v>0</v>
      </c>
      <c r="AE21" s="35">
        <v>33.957787467999999</v>
      </c>
      <c r="AF21" s="35">
        <v>3.7730814995799999</v>
      </c>
      <c r="AG21" s="35">
        <v>37.730868967600003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5">
        <v>0</v>
      </c>
      <c r="AN21" s="35">
        <v>5.6961052398399999E-2</v>
      </c>
      <c r="AO21" s="35">
        <v>0</v>
      </c>
      <c r="AP21" s="35">
        <v>0</v>
      </c>
      <c r="AQ21" s="35">
        <v>0</v>
      </c>
      <c r="AR21" s="35">
        <v>0.242022328737</v>
      </c>
      <c r="AS21" s="35">
        <v>0.14833629212999999</v>
      </c>
      <c r="AT21" s="35">
        <v>9.3686036607700002E-2</v>
      </c>
      <c r="AU21" s="35">
        <v>3.88641570132E-2</v>
      </c>
      <c r="AV21" s="35">
        <v>0</v>
      </c>
      <c r="AW21" s="35">
        <v>0</v>
      </c>
      <c r="AX21" s="35">
        <v>2.42084707595E-2</v>
      </c>
      <c r="AY21" s="35">
        <v>0</v>
      </c>
      <c r="AZ21" s="35">
        <v>1.46556236335E-2</v>
      </c>
      <c r="BA21" s="35">
        <v>0</v>
      </c>
      <c r="BB21" s="35">
        <v>3.1150594769500002E-3</v>
      </c>
      <c r="BC21" s="35">
        <v>3.6639114068200002E-2</v>
      </c>
      <c r="BD21" s="35">
        <v>0</v>
      </c>
      <c r="BE21" s="35">
        <v>1.27569091729E-2</v>
      </c>
      <c r="BF21" s="35">
        <v>0</v>
      </c>
      <c r="BG21" s="35">
        <v>0</v>
      </c>
      <c r="BH21" s="35">
        <v>0</v>
      </c>
      <c r="BI21" s="35">
        <v>0</v>
      </c>
      <c r="BJ21" s="35">
        <v>0</v>
      </c>
      <c r="BK21" s="35">
        <v>0</v>
      </c>
      <c r="BL21" s="35">
        <v>0</v>
      </c>
      <c r="BM21" s="35">
        <v>1.6012617676200001</v>
      </c>
      <c r="BN21" s="35">
        <v>0</v>
      </c>
    </row>
    <row r="22" spans="1:66" x14ac:dyDescent="0.25">
      <c r="A22" s="35" t="s">
        <v>21</v>
      </c>
      <c r="B22" s="33">
        <v>43.3374235</v>
      </c>
      <c r="C22" s="33">
        <v>2.1242403299999899</v>
      </c>
      <c r="D22" s="33">
        <v>49.175756999999997</v>
      </c>
      <c r="E22" s="33">
        <v>0.24439982999999901</v>
      </c>
      <c r="F22" s="33">
        <v>0.19253111000000001</v>
      </c>
      <c r="G22" s="33">
        <v>0</v>
      </c>
      <c r="H22" s="33">
        <v>2.3586441200000001</v>
      </c>
      <c r="I22" s="33">
        <v>0</v>
      </c>
      <c r="J22" s="33"/>
      <c r="L22" s="35" t="s">
        <v>129</v>
      </c>
      <c r="M22" s="35">
        <v>0</v>
      </c>
      <c r="N22" s="35">
        <v>0</v>
      </c>
      <c r="O22" s="35">
        <v>0</v>
      </c>
      <c r="P22" s="35">
        <v>0.187907267012</v>
      </c>
      <c r="Q22" s="35">
        <v>3.3067446545400001</v>
      </c>
      <c r="R22" s="35">
        <v>43.308253860900003</v>
      </c>
      <c r="S22" s="35">
        <v>0</v>
      </c>
      <c r="T22" s="35">
        <v>0</v>
      </c>
      <c r="U22" s="35">
        <v>0</v>
      </c>
      <c r="V22" s="35">
        <v>0.66650222092199995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2.11943475054</v>
      </c>
      <c r="AD22" s="35">
        <v>0</v>
      </c>
      <c r="AE22" s="35">
        <v>44.3429384939</v>
      </c>
      <c r="AF22" s="35">
        <v>4.9270064186500004</v>
      </c>
      <c r="AG22" s="35">
        <v>49.269944912600003</v>
      </c>
      <c r="AH22" s="35">
        <v>0</v>
      </c>
      <c r="AI22" s="35">
        <v>0</v>
      </c>
      <c r="AJ22" s="35">
        <v>0</v>
      </c>
      <c r="AK22" s="35">
        <v>1.5760888714200001</v>
      </c>
      <c r="AL22" s="35">
        <v>0</v>
      </c>
      <c r="AM22" s="35">
        <v>0</v>
      </c>
      <c r="AN22" s="35">
        <v>7.3976896205100007E-2</v>
      </c>
      <c r="AO22" s="35">
        <v>0</v>
      </c>
      <c r="AP22" s="35">
        <v>0</v>
      </c>
      <c r="AQ22" s="35">
        <v>0</v>
      </c>
      <c r="AR22" s="35">
        <v>0.24445180282599999</v>
      </c>
      <c r="AS22" s="35">
        <v>0.192648781559</v>
      </c>
      <c r="AT22" s="35">
        <v>5.18030212671E-2</v>
      </c>
      <c r="AU22" s="10">
        <v>5.0473951863099997E-2</v>
      </c>
      <c r="AV22" s="35">
        <v>0</v>
      </c>
      <c r="AW22" s="35">
        <v>0</v>
      </c>
      <c r="AX22" s="35">
        <v>3.14403307142E-2</v>
      </c>
      <c r="AY22" s="35">
        <v>0</v>
      </c>
      <c r="AZ22" s="35">
        <v>1.9033614206499998E-2</v>
      </c>
      <c r="BA22" s="35">
        <v>0</v>
      </c>
      <c r="BB22" s="35">
        <v>4.0456327207800003E-3</v>
      </c>
      <c r="BC22" s="35">
        <v>4.75845562662E-2</v>
      </c>
      <c r="BD22" s="35">
        <v>0</v>
      </c>
      <c r="BE22" s="35">
        <v>1.65677445039E-2</v>
      </c>
      <c r="BF22" s="35">
        <v>0</v>
      </c>
      <c r="BG22" s="35">
        <v>0</v>
      </c>
      <c r="BH22" s="35">
        <v>0</v>
      </c>
      <c r="BI22" s="35">
        <v>0</v>
      </c>
      <c r="BJ22" s="35">
        <v>9.9625039526700002E-2</v>
      </c>
      <c r="BK22" s="35">
        <v>0</v>
      </c>
      <c r="BL22" s="35">
        <v>0.479338357667</v>
      </c>
      <c r="BM22" s="35">
        <v>2.3604826870500002</v>
      </c>
      <c r="BN22" s="35">
        <v>0</v>
      </c>
    </row>
    <row r="23" spans="1:66" x14ac:dyDescent="0.25">
      <c r="A23" s="35" t="s">
        <v>22</v>
      </c>
      <c r="B23" s="33">
        <v>322.85024031</v>
      </c>
      <c r="C23" s="33">
        <v>4.1932977699999903</v>
      </c>
      <c r="D23" s="33">
        <v>178.50842700000001</v>
      </c>
      <c r="E23" s="33">
        <v>50.723097569999901</v>
      </c>
      <c r="F23" s="33">
        <v>46.975221099999999</v>
      </c>
      <c r="G23" s="33">
        <v>1174.725087</v>
      </c>
      <c r="H23" s="33">
        <v>5.80031667</v>
      </c>
      <c r="I23" s="33">
        <v>74.9586469999999</v>
      </c>
      <c r="J23" s="33"/>
      <c r="L23" s="35" t="s">
        <v>22</v>
      </c>
      <c r="M23" s="35">
        <v>0</v>
      </c>
      <c r="N23" s="35">
        <v>0</v>
      </c>
      <c r="O23" s="35">
        <v>0</v>
      </c>
      <c r="P23" s="35">
        <v>0.38006361583999998</v>
      </c>
      <c r="Q23" s="35">
        <v>4.2942428369099996</v>
      </c>
      <c r="R23" s="35">
        <v>322.962127856</v>
      </c>
      <c r="S23" s="35">
        <v>0</v>
      </c>
      <c r="T23" s="35">
        <v>0.58058229479099999</v>
      </c>
      <c r="U23" s="35">
        <v>0</v>
      </c>
      <c r="V23" s="35">
        <v>0.81397775730400002</v>
      </c>
      <c r="W23" s="10">
        <v>0</v>
      </c>
      <c r="X23" s="35">
        <v>74.958646862500004</v>
      </c>
      <c r="Y23" s="35">
        <v>0</v>
      </c>
      <c r="Z23" s="35">
        <v>0</v>
      </c>
      <c r="AA23" s="35">
        <v>0</v>
      </c>
      <c r="AB23" s="35">
        <v>0</v>
      </c>
      <c r="AC23" s="35">
        <v>4.1985069037700002</v>
      </c>
      <c r="AD23" s="35">
        <v>0</v>
      </c>
      <c r="AE23" s="35">
        <v>160.779671777</v>
      </c>
      <c r="AF23" s="35">
        <v>17.8643982012</v>
      </c>
      <c r="AG23" s="35">
        <v>178.644069978</v>
      </c>
      <c r="AH23" s="35">
        <v>0</v>
      </c>
      <c r="AI23" s="35">
        <v>0.133481910757</v>
      </c>
      <c r="AJ23" s="35">
        <v>2.78926933316</v>
      </c>
      <c r="AK23" s="35">
        <v>3.62482326204</v>
      </c>
      <c r="AL23" s="35">
        <v>1.6118894161599999</v>
      </c>
      <c r="AM23" s="35">
        <v>2.9387775371099999E-2</v>
      </c>
      <c r="AN23" s="35">
        <v>2.0973607377799999</v>
      </c>
      <c r="AO23" s="35">
        <v>1.3642666049400001</v>
      </c>
      <c r="AP23" s="35">
        <v>0</v>
      </c>
      <c r="AQ23" s="35">
        <v>0.21699778986599999</v>
      </c>
      <c r="AR23" s="35">
        <v>50.724690604400003</v>
      </c>
      <c r="AS23" s="35">
        <v>46.976684734499997</v>
      </c>
      <c r="AT23" s="35">
        <v>3.7480058699200001</v>
      </c>
      <c r="AU23" s="10">
        <v>38.5346510826</v>
      </c>
      <c r="AV23" s="35">
        <v>0</v>
      </c>
      <c r="AW23" s="35">
        <v>1.3245532058E-2</v>
      </c>
      <c r="AX23" s="35">
        <v>27.3174924313</v>
      </c>
      <c r="AY23" s="35">
        <v>0</v>
      </c>
      <c r="AZ23" s="35">
        <v>0.61849561974699996</v>
      </c>
      <c r="BA23" s="10">
        <v>0.16240368833300001</v>
      </c>
      <c r="BB23" s="35">
        <v>3.1996624999299998E-2</v>
      </c>
      <c r="BC23" s="35">
        <v>1.5392303786999999</v>
      </c>
      <c r="BD23" s="35">
        <v>4.2096022310799999</v>
      </c>
      <c r="BE23" s="35">
        <v>4.7734459103700004</v>
      </c>
      <c r="BF23" s="35">
        <v>0.20160292553299999</v>
      </c>
      <c r="BG23" s="35">
        <v>1174.9515047100001</v>
      </c>
      <c r="BH23" s="35">
        <v>26.5539052564</v>
      </c>
      <c r="BI23" s="35">
        <v>0</v>
      </c>
      <c r="BJ23" s="35">
        <v>0.59583064262399998</v>
      </c>
      <c r="BK23" s="35">
        <v>0</v>
      </c>
      <c r="BL23" s="35">
        <v>1.5089248069500001</v>
      </c>
      <c r="BM23" s="35">
        <v>5.8066435172500004</v>
      </c>
      <c r="BN23" s="35">
        <v>0.48012273284899998</v>
      </c>
    </row>
    <row r="24" spans="1:66" x14ac:dyDescent="0.25">
      <c r="A24" s="35" t="s">
        <v>23</v>
      </c>
      <c r="B24" s="33">
        <v>51.08095556</v>
      </c>
      <c r="C24" s="33">
        <v>3.9891793899999901</v>
      </c>
      <c r="D24" s="33">
        <v>18.120884740000001</v>
      </c>
      <c r="E24" s="33">
        <v>0.193015609999999</v>
      </c>
      <c r="F24" s="33">
        <v>0.11829989</v>
      </c>
      <c r="G24" s="33">
        <v>0</v>
      </c>
      <c r="H24" s="33">
        <v>1.2770238899999899</v>
      </c>
      <c r="I24" s="33">
        <v>0</v>
      </c>
      <c r="J24" s="33"/>
      <c r="L24" s="35" t="s">
        <v>23</v>
      </c>
      <c r="M24" s="35">
        <v>0</v>
      </c>
      <c r="N24" s="35">
        <v>0</v>
      </c>
      <c r="O24" s="35">
        <v>0</v>
      </c>
      <c r="P24" s="35">
        <v>0</v>
      </c>
      <c r="Q24" s="35">
        <v>2.9773721443799999</v>
      </c>
      <c r="R24" s="35">
        <v>51.1764868295</v>
      </c>
      <c r="S24" s="35">
        <v>0</v>
      </c>
      <c r="T24" s="35">
        <v>0</v>
      </c>
      <c r="U24" s="35">
        <v>0</v>
      </c>
      <c r="V24" s="10">
        <v>1.27404406779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3.9966474438000001</v>
      </c>
      <c r="AD24" s="35">
        <v>0</v>
      </c>
      <c r="AE24" s="35">
        <v>16.339795307199999</v>
      </c>
      <c r="AF24" s="35">
        <v>1.8155325493700001</v>
      </c>
      <c r="AG24" s="35">
        <v>18.1553278566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35">
        <v>4.5512165192300003E-2</v>
      </c>
      <c r="AO24" s="35">
        <v>0</v>
      </c>
      <c r="AP24" s="35">
        <v>0</v>
      </c>
      <c r="AQ24" s="35">
        <v>0</v>
      </c>
      <c r="AR24" s="35">
        <v>0.193376540322</v>
      </c>
      <c r="AS24" s="35">
        <v>0.118521128692</v>
      </c>
      <c r="AT24" s="35">
        <v>7.4855411630499996E-2</v>
      </c>
      <c r="AU24" s="35">
        <v>3.1052520059299999E-2</v>
      </c>
      <c r="AV24" s="35">
        <v>0</v>
      </c>
      <c r="AW24" s="35">
        <v>0</v>
      </c>
      <c r="AX24" s="35">
        <v>1.93426851745E-2</v>
      </c>
      <c r="AY24" s="35">
        <v>0</v>
      </c>
      <c r="AZ24" s="35">
        <v>1.1709893869500001E-2</v>
      </c>
      <c r="BA24" s="35">
        <v>0</v>
      </c>
      <c r="BB24" s="35">
        <v>2.4889467330300001E-3</v>
      </c>
      <c r="BC24" s="35">
        <v>2.9274677910200001E-2</v>
      </c>
      <c r="BD24" s="35">
        <v>0</v>
      </c>
      <c r="BE24" s="35">
        <v>1.0192818796600001E-2</v>
      </c>
      <c r="BF24" s="35">
        <v>0</v>
      </c>
      <c r="BG24" s="35">
        <v>0</v>
      </c>
      <c r="BH24" s="35">
        <v>0</v>
      </c>
      <c r="BI24" s="35">
        <v>0</v>
      </c>
      <c r="BJ24" s="35">
        <v>0</v>
      </c>
      <c r="BK24" s="35">
        <v>0</v>
      </c>
      <c r="BL24" s="35">
        <v>0</v>
      </c>
      <c r="BM24" s="35">
        <v>1.27941293377</v>
      </c>
      <c r="BN24" s="35">
        <v>0</v>
      </c>
    </row>
    <row r="25" spans="1:66" x14ac:dyDescent="0.25">
      <c r="A25" s="35" t="s">
        <v>24</v>
      </c>
      <c r="B25" s="33">
        <v>157.47083318</v>
      </c>
      <c r="C25" s="33">
        <v>11.893771489999899</v>
      </c>
      <c r="D25" s="33">
        <v>109.03277079</v>
      </c>
      <c r="E25" s="33">
        <v>0.62087265999999997</v>
      </c>
      <c r="F25" s="33">
        <v>0.39423409999999998</v>
      </c>
      <c r="G25" s="33">
        <v>0</v>
      </c>
      <c r="H25" s="33">
        <v>4.3455304899999998</v>
      </c>
      <c r="I25" s="33">
        <v>0</v>
      </c>
      <c r="J25" s="33"/>
      <c r="L25" s="35" t="s">
        <v>24</v>
      </c>
      <c r="M25" s="35">
        <v>0</v>
      </c>
      <c r="N25" s="35">
        <v>0</v>
      </c>
      <c r="O25" s="35">
        <v>0</v>
      </c>
      <c r="P25" s="35">
        <v>6.0222533505499998E-2</v>
      </c>
      <c r="Q25" s="35">
        <v>9.4207352476100006</v>
      </c>
      <c r="R25" s="35">
        <v>157.59131178800001</v>
      </c>
      <c r="S25" s="35">
        <v>0</v>
      </c>
      <c r="T25" s="35">
        <v>0</v>
      </c>
      <c r="U25" s="35">
        <v>0</v>
      </c>
      <c r="V25" s="35">
        <v>3.7913109191099998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11.9024325019</v>
      </c>
      <c r="AD25" s="35">
        <v>0</v>
      </c>
      <c r="AE25" s="35">
        <v>98.235488493099993</v>
      </c>
      <c r="AF25" s="35">
        <v>10.9150527412</v>
      </c>
      <c r="AG25" s="35">
        <v>109.150541234</v>
      </c>
      <c r="AH25" s="35">
        <v>0</v>
      </c>
      <c r="AI25" s="35">
        <v>0</v>
      </c>
      <c r="AJ25" s="35">
        <v>0</v>
      </c>
      <c r="AK25" s="35">
        <v>0.50512711110700004</v>
      </c>
      <c r="AL25" s="35">
        <v>0</v>
      </c>
      <c r="AM25" s="35">
        <v>0</v>
      </c>
      <c r="AN25" s="35">
        <v>0.15151365799700001</v>
      </c>
      <c r="AO25" s="35">
        <v>0</v>
      </c>
      <c r="AP25" s="35">
        <v>0</v>
      </c>
      <c r="AQ25" s="35">
        <v>0</v>
      </c>
      <c r="AR25" s="35">
        <v>0.62131508320399997</v>
      </c>
      <c r="AS25" s="35">
        <v>0.39456724344600003</v>
      </c>
      <c r="AT25" s="35">
        <v>0.226747839757</v>
      </c>
      <c r="AU25" s="35">
        <v>0.103376593947</v>
      </c>
      <c r="AV25" s="35">
        <v>0</v>
      </c>
      <c r="AW25" s="35">
        <v>0</v>
      </c>
      <c r="AX25" s="35">
        <v>6.4393386343500003E-2</v>
      </c>
      <c r="AY25" s="35">
        <v>0</v>
      </c>
      <c r="AZ25" s="35">
        <v>3.8983255818800001E-2</v>
      </c>
      <c r="BA25" s="35">
        <v>0</v>
      </c>
      <c r="BB25" s="35">
        <v>8.2858998065400008E-3</v>
      </c>
      <c r="BC25" s="35">
        <v>9.7458303521299999E-2</v>
      </c>
      <c r="BD25" s="35">
        <v>0</v>
      </c>
      <c r="BE25" s="35">
        <v>3.39327881744E-2</v>
      </c>
      <c r="BF25" s="35">
        <v>0</v>
      </c>
      <c r="BG25" s="35">
        <v>0</v>
      </c>
      <c r="BH25" s="35">
        <v>0</v>
      </c>
      <c r="BI25" s="35">
        <v>0</v>
      </c>
      <c r="BJ25" s="35">
        <v>3.1928990558799997E-2</v>
      </c>
      <c r="BK25" s="35">
        <v>0</v>
      </c>
      <c r="BL25" s="35">
        <v>0.15362344931399999</v>
      </c>
      <c r="BM25" s="35">
        <v>4.3493004015899999</v>
      </c>
      <c r="BN25" s="35">
        <v>0</v>
      </c>
    </row>
    <row r="26" spans="1:66" x14ac:dyDescent="0.25">
      <c r="A26" s="35" t="s">
        <v>25</v>
      </c>
      <c r="B26" s="33">
        <v>82.019926489999904</v>
      </c>
      <c r="C26" s="33">
        <v>2.68706135</v>
      </c>
      <c r="D26" s="33">
        <v>601.83928999999898</v>
      </c>
      <c r="E26" s="33">
        <v>93.309523119999994</v>
      </c>
      <c r="F26" s="33">
        <v>89.499195509999893</v>
      </c>
      <c r="G26" s="33">
        <v>1881.24296599999</v>
      </c>
      <c r="H26" s="33">
        <v>3.8703593799999898</v>
      </c>
      <c r="I26" s="33">
        <v>178.223019999999</v>
      </c>
      <c r="J26" s="33"/>
      <c r="L26" s="35" t="s">
        <v>25</v>
      </c>
      <c r="M26" s="35">
        <v>0</v>
      </c>
      <c r="N26" s="35">
        <v>0</v>
      </c>
      <c r="O26" s="35">
        <v>4.07239839504E-4</v>
      </c>
      <c r="P26" s="35">
        <v>0.58815229036500005</v>
      </c>
      <c r="Q26" s="35">
        <v>1.69795013362</v>
      </c>
      <c r="R26" s="35">
        <v>82.068871630700002</v>
      </c>
      <c r="S26" s="35">
        <v>0.50222332616800003</v>
      </c>
      <c r="T26" s="35">
        <v>0.59189144860200005</v>
      </c>
      <c r="U26" s="35">
        <v>0.423635900329</v>
      </c>
      <c r="V26" s="35">
        <v>0.30081966369599999</v>
      </c>
      <c r="W26" s="35">
        <v>0</v>
      </c>
      <c r="X26" s="35">
        <v>178.21578953100001</v>
      </c>
      <c r="Y26" s="35">
        <v>0</v>
      </c>
      <c r="Z26" s="35">
        <v>2.2997547241200001E-5</v>
      </c>
      <c r="AA26" s="35">
        <v>0</v>
      </c>
      <c r="AB26" s="35">
        <v>0</v>
      </c>
      <c r="AC26" s="35">
        <v>2.6898270174899999</v>
      </c>
      <c r="AD26" s="35">
        <v>0</v>
      </c>
      <c r="AE26" s="35">
        <v>541.68042699299997</v>
      </c>
      <c r="AF26" s="35">
        <v>60.1867371361</v>
      </c>
      <c r="AG26" s="35">
        <v>601.867164129</v>
      </c>
      <c r="AH26" s="35">
        <v>0</v>
      </c>
      <c r="AI26" s="35">
        <v>0.152712428215</v>
      </c>
      <c r="AJ26" s="35">
        <v>5.2292623885999996</v>
      </c>
      <c r="AK26" s="35">
        <v>1.32490646009</v>
      </c>
      <c r="AL26" s="35">
        <v>3.0338642063100001</v>
      </c>
      <c r="AM26" s="35">
        <v>6.5140450955399998E-2</v>
      </c>
      <c r="AN26" s="35">
        <v>3.8292961840099999</v>
      </c>
      <c r="AO26" s="35">
        <v>2.5576963904799999</v>
      </c>
      <c r="AP26" s="35">
        <v>0</v>
      </c>
      <c r="AQ26" s="35">
        <v>0.57322056691900003</v>
      </c>
      <c r="AR26" s="35">
        <v>93.308162178700002</v>
      </c>
      <c r="AS26" s="35">
        <v>89.497796769499999</v>
      </c>
      <c r="AT26" s="35">
        <v>3.8103654092100001</v>
      </c>
      <c r="AU26" s="10">
        <v>73.151411200200002</v>
      </c>
      <c r="AV26" s="35">
        <v>2.6682045007399998E-3</v>
      </c>
      <c r="AW26" s="35">
        <v>2.4832437705600001E-2</v>
      </c>
      <c r="AX26" s="35">
        <v>51.4546374249</v>
      </c>
      <c r="AY26" s="35">
        <v>2.8252124979999999E-3</v>
      </c>
      <c r="AZ26" s="35">
        <v>1.37857374528</v>
      </c>
      <c r="BA26" s="35">
        <v>0.30447100646500003</v>
      </c>
      <c r="BB26" s="35">
        <v>5.0559050150599999E-2</v>
      </c>
      <c r="BC26" s="35">
        <v>3.4334831973300002</v>
      </c>
      <c r="BD26" s="35">
        <v>8.1462630003799994</v>
      </c>
      <c r="BE26" s="35">
        <v>9.0330471378299997</v>
      </c>
      <c r="BF26" s="35">
        <v>0.37796064749699998</v>
      </c>
      <c r="BG26" s="35">
        <v>1881.53597072</v>
      </c>
      <c r="BH26" s="35">
        <v>42.355425321200002</v>
      </c>
      <c r="BI26" s="35">
        <v>6.88030798393E-4</v>
      </c>
      <c r="BJ26" s="10">
        <v>0.36251013754599998</v>
      </c>
      <c r="BK26" s="35">
        <v>0</v>
      </c>
      <c r="BL26" s="35">
        <v>1.5199470179700001</v>
      </c>
      <c r="BM26" s="35">
        <v>3.8715656419700002</v>
      </c>
      <c r="BN26" s="35">
        <v>0.37845538693899999</v>
      </c>
    </row>
    <row r="27" spans="1:66" x14ac:dyDescent="0.25">
      <c r="A27" s="35" t="s">
        <v>26</v>
      </c>
      <c r="B27" s="33"/>
      <c r="C27" s="33"/>
      <c r="D27" s="33"/>
      <c r="E27" s="33"/>
      <c r="F27" s="33"/>
      <c r="G27" s="33"/>
      <c r="H27" s="33"/>
      <c r="I27" s="33"/>
      <c r="J27" s="33"/>
      <c r="L27" s="35" t="s">
        <v>26</v>
      </c>
      <c r="M27" s="35"/>
      <c r="N27" s="35"/>
      <c r="O27" s="35"/>
      <c r="P27" s="35"/>
      <c r="Q27" s="35"/>
      <c r="R27" s="1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10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</row>
    <row r="28" spans="1:66" x14ac:dyDescent="0.25">
      <c r="A28" s="35" t="s">
        <v>27</v>
      </c>
      <c r="B28" s="33"/>
      <c r="C28" s="33"/>
      <c r="D28" s="33"/>
      <c r="E28" s="33"/>
      <c r="F28" s="33"/>
      <c r="G28" s="33"/>
      <c r="H28" s="33"/>
      <c r="I28" s="33"/>
      <c r="J28" s="33"/>
    </row>
    <row r="29" spans="1:66" x14ac:dyDescent="0.25">
      <c r="A29" s="35" t="s">
        <v>28</v>
      </c>
      <c r="B29" s="33">
        <v>42.238119130000001</v>
      </c>
      <c r="C29" s="33">
        <v>1.88931238</v>
      </c>
      <c r="D29" s="33">
        <v>156.20550534</v>
      </c>
      <c r="E29" s="33">
        <v>0.24978585</v>
      </c>
      <c r="F29" s="33">
        <v>0.20088792</v>
      </c>
      <c r="G29" s="33">
        <v>0</v>
      </c>
      <c r="H29" s="33">
        <v>2.4820137500000001</v>
      </c>
      <c r="I29" s="33">
        <v>0</v>
      </c>
      <c r="J29" s="33"/>
      <c r="L29" s="35" t="s">
        <v>28</v>
      </c>
      <c r="M29" s="35">
        <v>0</v>
      </c>
      <c r="N29" s="35">
        <v>0</v>
      </c>
      <c r="O29" s="35">
        <v>0</v>
      </c>
      <c r="P29" s="35">
        <v>0.21009063419099999</v>
      </c>
      <c r="Q29" s="35">
        <v>3.3418045993300001</v>
      </c>
      <c r="R29" s="35">
        <v>42.313746872800003</v>
      </c>
      <c r="S29" s="35">
        <v>0</v>
      </c>
      <c r="T29" s="35">
        <v>0</v>
      </c>
      <c r="U29" s="35">
        <v>0</v>
      </c>
      <c r="V29" s="35">
        <v>0.59314532840800005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1.892694184</v>
      </c>
      <c r="AD29" s="35">
        <v>0</v>
      </c>
      <c r="AE29" s="35">
        <v>140.836867584</v>
      </c>
      <c r="AF29" s="35">
        <v>15.648541678200001</v>
      </c>
      <c r="AG29" s="35">
        <v>156.48540926199999</v>
      </c>
      <c r="AH29" s="35">
        <v>0</v>
      </c>
      <c r="AI29" s="35">
        <v>0</v>
      </c>
      <c r="AJ29" s="35">
        <v>0</v>
      </c>
      <c r="AK29" s="35">
        <v>1.76216061828</v>
      </c>
      <c r="AL29" s="35">
        <v>0</v>
      </c>
      <c r="AM29" s="35">
        <v>0</v>
      </c>
      <c r="AN29" s="35">
        <v>7.7279247251700003E-2</v>
      </c>
      <c r="AO29" s="35">
        <v>0</v>
      </c>
      <c r="AP29" s="35">
        <v>0</v>
      </c>
      <c r="AQ29" s="35">
        <v>0</v>
      </c>
      <c r="AR29" s="35">
        <v>0.25023340875</v>
      </c>
      <c r="AS29" s="35">
        <v>0.201247861103</v>
      </c>
      <c r="AT29" s="35">
        <v>4.89855476468E-2</v>
      </c>
      <c r="AU29" s="35">
        <v>5.2726867932099998E-2</v>
      </c>
      <c r="AV29" s="35">
        <v>0</v>
      </c>
      <c r="AW29" s="35">
        <v>0</v>
      </c>
      <c r="AX29" s="35">
        <v>3.2843595200500002E-2</v>
      </c>
      <c r="AY29" s="35">
        <v>0</v>
      </c>
      <c r="AZ29" s="35">
        <v>1.98833117984E-2</v>
      </c>
      <c r="BA29" s="10">
        <v>0</v>
      </c>
      <c r="BB29" s="35">
        <v>4.2262018643400004E-3</v>
      </c>
      <c r="BC29" s="35">
        <v>4.9708255283100002E-2</v>
      </c>
      <c r="BD29" s="35">
        <v>0</v>
      </c>
      <c r="BE29" s="35">
        <v>1.7307288772199999E-2</v>
      </c>
      <c r="BF29" s="35">
        <v>0</v>
      </c>
      <c r="BG29" s="35">
        <v>0</v>
      </c>
      <c r="BH29" s="35">
        <v>0</v>
      </c>
      <c r="BI29" s="35">
        <v>0</v>
      </c>
      <c r="BJ29" s="35">
        <v>0.111385842407</v>
      </c>
      <c r="BK29" s="35">
        <v>0</v>
      </c>
      <c r="BL29" s="35">
        <v>0.53592379581899996</v>
      </c>
      <c r="BM29" s="35">
        <v>2.4864651719399999</v>
      </c>
      <c r="BN29" s="35">
        <v>0</v>
      </c>
    </row>
    <row r="30" spans="1:66" x14ac:dyDescent="0.25">
      <c r="A30" s="35" t="s">
        <v>29</v>
      </c>
      <c r="B30" s="33"/>
      <c r="C30" s="33"/>
      <c r="D30" s="33"/>
      <c r="E30" s="33"/>
      <c r="F30" s="33"/>
      <c r="G30" s="33"/>
      <c r="H30" s="33"/>
      <c r="I30" s="33"/>
      <c r="J30" s="33"/>
      <c r="L30" s="35" t="s">
        <v>29</v>
      </c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10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10"/>
      <c r="BI30" s="35"/>
      <c r="BJ30" s="35"/>
      <c r="BK30" s="35"/>
      <c r="BL30" s="35"/>
      <c r="BM30" s="35"/>
      <c r="BN30" s="35"/>
    </row>
    <row r="31" spans="1:66" x14ac:dyDescent="0.25">
      <c r="A31" s="35" t="s">
        <v>30</v>
      </c>
      <c r="B31" s="33">
        <v>109.84659295</v>
      </c>
      <c r="C31" s="33">
        <v>8.5784957899999892</v>
      </c>
      <c r="D31" s="33">
        <v>100.83703399999899</v>
      </c>
      <c r="E31" s="33">
        <v>0.41506870000000001</v>
      </c>
      <c r="F31" s="33">
        <v>0.25439696000000001</v>
      </c>
      <c r="G31" s="33">
        <v>0</v>
      </c>
      <c r="H31" s="33">
        <v>2.74616485</v>
      </c>
      <c r="I31" s="33">
        <v>0</v>
      </c>
      <c r="J31" s="33"/>
      <c r="L31" s="35" t="s">
        <v>30</v>
      </c>
      <c r="M31" s="35">
        <v>0</v>
      </c>
      <c r="N31" s="35">
        <v>0</v>
      </c>
      <c r="O31" s="35">
        <v>0</v>
      </c>
      <c r="P31" s="35">
        <v>0</v>
      </c>
      <c r="Q31" s="35">
        <v>6.4016261675699999</v>
      </c>
      <c r="R31" s="35">
        <v>110.03381487999999</v>
      </c>
      <c r="S31" s="35">
        <v>0</v>
      </c>
      <c r="T31" s="35">
        <v>0</v>
      </c>
      <c r="U31" s="35">
        <v>0</v>
      </c>
      <c r="V31" s="35">
        <v>2.7392986917200002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8.5931120870799997</v>
      </c>
      <c r="AD31" s="35">
        <v>0</v>
      </c>
      <c r="AE31" s="35">
        <v>90.890566540500004</v>
      </c>
      <c r="AF31" s="35">
        <v>10.0989543574</v>
      </c>
      <c r="AG31" s="35">
        <v>100.98952089799999</v>
      </c>
      <c r="AH31" s="35">
        <v>0</v>
      </c>
      <c r="AI31" s="35">
        <v>0</v>
      </c>
      <c r="AJ31" s="35">
        <v>0</v>
      </c>
      <c r="AK31" s="35">
        <v>0</v>
      </c>
      <c r="AL31" s="35">
        <v>0</v>
      </c>
      <c r="AM31" s="35">
        <v>0</v>
      </c>
      <c r="AN31" s="35">
        <v>9.7855018574500005E-2</v>
      </c>
      <c r="AO31" s="35">
        <v>0</v>
      </c>
      <c r="AP31" s="35">
        <v>0</v>
      </c>
      <c r="AQ31" s="35">
        <v>0</v>
      </c>
      <c r="AR31" s="35">
        <v>0.415773340986</v>
      </c>
      <c r="AS31" s="35">
        <v>0.25483058766200001</v>
      </c>
      <c r="AT31" s="35">
        <v>0.16094275332399999</v>
      </c>
      <c r="AU31" s="35">
        <v>6.6765586111500005E-2</v>
      </c>
      <c r="AV31" s="35">
        <v>0</v>
      </c>
      <c r="AW31" s="35">
        <v>0</v>
      </c>
      <c r="AX31" s="35">
        <v>4.1588320151299998E-2</v>
      </c>
      <c r="AY31" s="35">
        <v>0</v>
      </c>
      <c r="AZ31" s="35">
        <v>2.5177288228599999E-2</v>
      </c>
      <c r="BA31" s="35">
        <v>0</v>
      </c>
      <c r="BB31" s="35">
        <v>5.3514433440299998E-3</v>
      </c>
      <c r="BC31" s="35">
        <v>6.2943122623599995E-2</v>
      </c>
      <c r="BD31" s="35">
        <v>0</v>
      </c>
      <c r="BE31" s="35">
        <v>2.1915417008199999E-2</v>
      </c>
      <c r="BF31" s="35">
        <v>0</v>
      </c>
      <c r="BG31" s="35">
        <v>0</v>
      </c>
      <c r="BH31" s="35">
        <v>0</v>
      </c>
      <c r="BI31" s="35">
        <v>0</v>
      </c>
      <c r="BJ31" s="35">
        <v>0</v>
      </c>
      <c r="BK31" s="35">
        <v>0</v>
      </c>
      <c r="BL31" s="35">
        <v>0</v>
      </c>
      <c r="BM31" s="35">
        <v>2.7508414424200001</v>
      </c>
      <c r="BN31" s="35">
        <v>0</v>
      </c>
    </row>
    <row r="32" spans="1:66" x14ac:dyDescent="0.25">
      <c r="A32" s="35" t="s">
        <v>31</v>
      </c>
      <c r="B32" s="33">
        <v>15.94580479</v>
      </c>
      <c r="C32" s="33">
        <v>0.62633999999999901</v>
      </c>
      <c r="D32" s="33">
        <v>37.202129839999898</v>
      </c>
      <c r="E32" s="33">
        <v>9.9861610000000003E-2</v>
      </c>
      <c r="F32" s="33">
        <v>8.21961199999999E-2</v>
      </c>
      <c r="G32" s="33">
        <v>0</v>
      </c>
      <c r="H32" s="33">
        <v>1.0249649699999901</v>
      </c>
      <c r="I32" s="33">
        <v>0</v>
      </c>
      <c r="J32" s="33"/>
      <c r="L32" s="35" t="s">
        <v>31</v>
      </c>
      <c r="M32" s="35">
        <v>0</v>
      </c>
      <c r="N32" s="35">
        <v>0</v>
      </c>
      <c r="O32" s="35">
        <v>0</v>
      </c>
      <c r="P32" s="35">
        <v>9.2272112305900003E-2</v>
      </c>
      <c r="Q32" s="35">
        <v>1.3159027909900001</v>
      </c>
      <c r="R32" s="35">
        <v>15.974641482799999</v>
      </c>
      <c r="S32" s="35">
        <v>0</v>
      </c>
      <c r="T32" s="35">
        <v>0</v>
      </c>
      <c r="U32" s="35">
        <v>0</v>
      </c>
      <c r="V32" s="35">
        <v>0.19554360815800001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0.62747623212500003</v>
      </c>
      <c r="AD32" s="35">
        <v>0</v>
      </c>
      <c r="AE32" s="35">
        <v>33.542429588700003</v>
      </c>
      <c r="AF32" s="35">
        <v>3.7269384996900001</v>
      </c>
      <c r="AG32" s="35">
        <v>37.2693680884</v>
      </c>
      <c r="AH32" s="35">
        <v>0</v>
      </c>
      <c r="AI32" s="35">
        <v>0</v>
      </c>
      <c r="AJ32" s="35">
        <v>0</v>
      </c>
      <c r="AK32" s="35">
        <v>0.77394308994299998</v>
      </c>
      <c r="AL32" s="35">
        <v>0</v>
      </c>
      <c r="AM32" s="35">
        <v>0</v>
      </c>
      <c r="AN32" s="35">
        <v>3.16203006994E-2</v>
      </c>
      <c r="AO32" s="35">
        <v>0</v>
      </c>
      <c r="AP32" s="35">
        <v>0</v>
      </c>
      <c r="AQ32" s="35">
        <v>0</v>
      </c>
      <c r="AR32" s="35">
        <v>0.10004203543200001</v>
      </c>
      <c r="AS32" s="35">
        <v>8.2344587050699997E-2</v>
      </c>
      <c r="AT32" s="35">
        <v>1.7697448381499999E-2</v>
      </c>
      <c r="AU32" s="35">
        <v>2.15743218142E-2</v>
      </c>
      <c r="AV32" s="35">
        <v>0</v>
      </c>
      <c r="AW32" s="35">
        <v>0</v>
      </c>
      <c r="AX32" s="35">
        <v>1.34386535183E-2</v>
      </c>
      <c r="AY32" s="35">
        <v>0</v>
      </c>
      <c r="AZ32" s="35">
        <v>8.1356546470700009E-3</v>
      </c>
      <c r="BA32" s="35">
        <v>0</v>
      </c>
      <c r="BB32" s="35">
        <v>1.7292383357299999E-3</v>
      </c>
      <c r="BC32" s="35">
        <v>2.03390960377E-2</v>
      </c>
      <c r="BD32" s="35">
        <v>0</v>
      </c>
      <c r="BE32" s="35">
        <v>7.0816301636400002E-3</v>
      </c>
      <c r="BF32" s="35">
        <v>0</v>
      </c>
      <c r="BG32" s="35">
        <v>0</v>
      </c>
      <c r="BH32" s="35">
        <v>0</v>
      </c>
      <c r="BI32" s="35">
        <v>0</v>
      </c>
      <c r="BJ32" s="35">
        <v>4.8920900442600002E-2</v>
      </c>
      <c r="BK32" s="35">
        <v>0</v>
      </c>
      <c r="BL32" s="35">
        <v>0.23537889794299999</v>
      </c>
      <c r="BM32" s="35">
        <v>1.02681668719</v>
      </c>
      <c r="BN32" s="35">
        <v>0</v>
      </c>
    </row>
    <row r="33" spans="1:66" x14ac:dyDescent="0.25">
      <c r="A33" s="35" t="s">
        <v>32</v>
      </c>
      <c r="B33" s="33">
        <v>242.93342201999999</v>
      </c>
      <c r="C33" s="33">
        <v>17.0931769</v>
      </c>
      <c r="D33" s="33">
        <v>520.09717107999904</v>
      </c>
      <c r="E33" s="33">
        <v>1.03818104</v>
      </c>
      <c r="F33" s="33">
        <v>0.70001954</v>
      </c>
      <c r="G33" s="33">
        <v>0</v>
      </c>
      <c r="H33" s="33">
        <v>7.9744683799999896</v>
      </c>
      <c r="I33" s="33">
        <v>0</v>
      </c>
      <c r="J33" s="33"/>
      <c r="L33" s="35" t="s">
        <v>32</v>
      </c>
      <c r="M33" s="35">
        <v>0</v>
      </c>
      <c r="N33" s="35">
        <v>0</v>
      </c>
      <c r="O33" s="35">
        <v>0</v>
      </c>
      <c r="P33" s="35">
        <v>0.28017200799800002</v>
      </c>
      <c r="Q33" s="35">
        <v>15.3358841321</v>
      </c>
      <c r="R33" s="35">
        <v>243.42674996599999</v>
      </c>
      <c r="S33" s="35">
        <v>0</v>
      </c>
      <c r="T33" s="10">
        <v>0</v>
      </c>
      <c r="U33" s="35">
        <v>0</v>
      </c>
      <c r="V33" s="35">
        <v>5.4463284407500003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17.127704020199999</v>
      </c>
      <c r="AD33" s="35">
        <v>0</v>
      </c>
      <c r="AE33" s="35">
        <v>469.03321381699999</v>
      </c>
      <c r="AF33" s="35">
        <v>52.114804010999997</v>
      </c>
      <c r="AG33" s="35">
        <v>521.14801782799998</v>
      </c>
      <c r="AH33" s="35">
        <v>0</v>
      </c>
      <c r="AI33" s="35">
        <v>0</v>
      </c>
      <c r="AJ33" s="35">
        <v>0</v>
      </c>
      <c r="AK33" s="35">
        <v>2.3499903310099999</v>
      </c>
      <c r="AL33" s="35">
        <v>0</v>
      </c>
      <c r="AM33" s="35">
        <v>0</v>
      </c>
      <c r="AN33" s="35">
        <v>0.26935832174300001</v>
      </c>
      <c r="AO33" s="35">
        <v>0</v>
      </c>
      <c r="AP33" s="35">
        <v>0</v>
      </c>
      <c r="AQ33" s="35">
        <v>0</v>
      </c>
      <c r="AR33" s="35">
        <v>1.0403010162899999</v>
      </c>
      <c r="AS33" s="35">
        <v>0.70145434414600005</v>
      </c>
      <c r="AT33" s="10">
        <v>0.33884667214500003</v>
      </c>
      <c r="AU33" s="35">
        <v>0.18378129815899999</v>
      </c>
      <c r="AV33" s="35">
        <v>0</v>
      </c>
      <c r="AW33" s="35">
        <v>0</v>
      </c>
      <c r="AX33" s="35">
        <v>0.114477327061</v>
      </c>
      <c r="AY33" s="35">
        <v>0</v>
      </c>
      <c r="AZ33" s="35">
        <v>6.9303709014100004E-2</v>
      </c>
      <c r="BA33" s="35">
        <v>0</v>
      </c>
      <c r="BB33" s="35">
        <v>1.47305103369E-2</v>
      </c>
      <c r="BC33" s="35">
        <v>0.17325903730799999</v>
      </c>
      <c r="BD33" s="35">
        <v>0</v>
      </c>
      <c r="BE33" s="35">
        <v>6.0325176600099999E-2</v>
      </c>
      <c r="BF33" s="35">
        <v>0</v>
      </c>
      <c r="BG33" s="35">
        <v>0</v>
      </c>
      <c r="BH33" s="35">
        <v>0</v>
      </c>
      <c r="BI33" s="35">
        <v>0</v>
      </c>
      <c r="BJ33" s="35">
        <v>0.14854292556400001</v>
      </c>
      <c r="BK33" s="35">
        <v>0</v>
      </c>
      <c r="BL33" s="35">
        <v>0.71470148467000005</v>
      </c>
      <c r="BM33" s="10">
        <v>7.9908552684599998</v>
      </c>
      <c r="BN33" s="35">
        <v>0</v>
      </c>
    </row>
    <row r="34" spans="1:66" x14ac:dyDescent="0.25">
      <c r="A34" s="35" t="s">
        <v>33</v>
      </c>
      <c r="B34" s="33">
        <v>818.21106878000001</v>
      </c>
      <c r="C34" s="33">
        <v>63.898388230000002</v>
      </c>
      <c r="D34" s="33">
        <v>527.83647819999999</v>
      </c>
      <c r="E34" s="33">
        <v>3.0917100999999998</v>
      </c>
      <c r="F34" s="33">
        <v>1.89491908</v>
      </c>
      <c r="G34" s="33">
        <v>0</v>
      </c>
      <c r="H34" s="33">
        <v>20.455276720000001</v>
      </c>
      <c r="I34" s="33">
        <v>0</v>
      </c>
      <c r="J34" s="33"/>
      <c r="L34" s="35" t="s">
        <v>33</v>
      </c>
      <c r="M34" s="35">
        <v>0</v>
      </c>
      <c r="N34" s="35">
        <v>0</v>
      </c>
      <c r="O34" s="35">
        <v>0</v>
      </c>
      <c r="P34" s="35">
        <v>0</v>
      </c>
      <c r="Q34" s="35">
        <v>47.701388124399998</v>
      </c>
      <c r="R34" s="35">
        <v>819.91046881</v>
      </c>
      <c r="S34" s="35">
        <v>0</v>
      </c>
      <c r="T34" s="35">
        <v>0</v>
      </c>
      <c r="U34" s="35">
        <v>0</v>
      </c>
      <c r="V34" s="35">
        <v>20.411733893000001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64.031103137100004</v>
      </c>
      <c r="AD34" s="35">
        <v>0</v>
      </c>
      <c r="AE34" s="35">
        <v>476.038274387</v>
      </c>
      <c r="AF34" s="35">
        <v>52.893132383599998</v>
      </c>
      <c r="AG34" s="35">
        <v>528.93140677099996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5">
        <v>0</v>
      </c>
      <c r="AN34" s="35">
        <v>0.72916036867900003</v>
      </c>
      <c r="AO34" s="35">
        <v>0</v>
      </c>
      <c r="AP34" s="35">
        <v>0</v>
      </c>
      <c r="AQ34" s="35">
        <v>0</v>
      </c>
      <c r="AR34" s="35">
        <v>3.0981319170299999</v>
      </c>
      <c r="AS34" s="35">
        <v>1.8988548890800001</v>
      </c>
      <c r="AT34" s="35">
        <v>1.19927702795</v>
      </c>
      <c r="AU34" s="35">
        <v>0.49750001302899999</v>
      </c>
      <c r="AV34" s="35">
        <v>0</v>
      </c>
      <c r="AW34" s="35">
        <v>0</v>
      </c>
      <c r="AX34" s="35">
        <v>0.30989324392500001</v>
      </c>
      <c r="AY34" s="35">
        <v>0</v>
      </c>
      <c r="AZ34" s="35">
        <v>0.187607396959</v>
      </c>
      <c r="BA34" s="35">
        <v>0</v>
      </c>
      <c r="BB34" s="35">
        <v>3.9875974970900001E-2</v>
      </c>
      <c r="BC34" s="35">
        <v>0.46901675610799998</v>
      </c>
      <c r="BD34" s="35">
        <v>0</v>
      </c>
      <c r="BE34" s="35">
        <v>0.16330177629699999</v>
      </c>
      <c r="BF34" s="35">
        <v>0</v>
      </c>
      <c r="BG34" s="35">
        <v>0</v>
      </c>
      <c r="BH34" s="35">
        <v>0</v>
      </c>
      <c r="BI34" s="35">
        <v>0</v>
      </c>
      <c r="BJ34" s="35">
        <v>0</v>
      </c>
      <c r="BK34" s="35">
        <v>0</v>
      </c>
      <c r="BL34" s="35">
        <v>0</v>
      </c>
      <c r="BM34" s="35">
        <v>20.4977683348</v>
      </c>
      <c r="BN34" s="35">
        <v>0</v>
      </c>
    </row>
    <row r="35" spans="1:66" x14ac:dyDescent="0.25">
      <c r="A35" s="35" t="s">
        <v>34</v>
      </c>
      <c r="B35" s="33"/>
      <c r="C35" s="33"/>
      <c r="D35" s="33"/>
      <c r="E35" s="33"/>
      <c r="F35" s="33"/>
      <c r="G35" s="33"/>
      <c r="H35" s="33"/>
      <c r="I35" s="33"/>
      <c r="J35" s="33"/>
    </row>
    <row r="36" spans="1:66" x14ac:dyDescent="0.25">
      <c r="A36" s="35" t="s">
        <v>35</v>
      </c>
      <c r="B36" s="33">
        <v>172.28954321999899</v>
      </c>
      <c r="C36" s="33">
        <v>13.45499293</v>
      </c>
      <c r="D36" s="33">
        <v>65.194328919999904</v>
      </c>
      <c r="E36" s="33">
        <v>0.65101701999999995</v>
      </c>
      <c r="F36" s="33">
        <v>0.39901043000000003</v>
      </c>
      <c r="G36" s="33">
        <v>0</v>
      </c>
      <c r="H36" s="33">
        <v>4.3072385899999901</v>
      </c>
      <c r="I36" s="33">
        <v>0</v>
      </c>
      <c r="J36" s="33"/>
      <c r="L36" s="35" t="s">
        <v>35</v>
      </c>
      <c r="M36" s="35">
        <v>0</v>
      </c>
      <c r="N36" s="35">
        <v>0</v>
      </c>
      <c r="O36" s="35">
        <v>0</v>
      </c>
      <c r="P36" s="35">
        <v>0</v>
      </c>
      <c r="Q36" s="35">
        <v>10.039849027000001</v>
      </c>
      <c r="R36" s="35">
        <v>172.568661472</v>
      </c>
      <c r="S36" s="35">
        <v>0</v>
      </c>
      <c r="T36" s="35">
        <v>0</v>
      </c>
      <c r="U36" s="35">
        <v>0</v>
      </c>
      <c r="V36" s="35">
        <v>4.2961041306599999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13.476787531999999</v>
      </c>
      <c r="AD36" s="35">
        <v>0</v>
      </c>
      <c r="AE36" s="35">
        <v>58.770898452600001</v>
      </c>
      <c r="AF36" s="35">
        <v>6.5300972184899999</v>
      </c>
      <c r="AG36" s="35">
        <v>65.300995671099997</v>
      </c>
      <c r="AH36" s="35">
        <v>0</v>
      </c>
      <c r="AI36" s="35">
        <v>0</v>
      </c>
      <c r="AJ36" s="35">
        <v>0</v>
      </c>
      <c r="AK36" s="35">
        <v>0</v>
      </c>
      <c r="AL36" s="35">
        <v>0</v>
      </c>
      <c r="AM36" s="35">
        <v>0</v>
      </c>
      <c r="AN36" s="35">
        <v>0.153468329944</v>
      </c>
      <c r="AO36" s="35">
        <v>0</v>
      </c>
      <c r="AP36" s="35">
        <v>0</v>
      </c>
      <c r="AQ36" s="35">
        <v>0</v>
      </c>
      <c r="AR36" s="35">
        <v>0.65207289934199997</v>
      </c>
      <c r="AS36" s="35">
        <v>0.399656778441</v>
      </c>
      <c r="AT36" s="35">
        <v>0.25241612090100002</v>
      </c>
      <c r="AU36" s="35">
        <v>0.10471008867000001</v>
      </c>
      <c r="AV36" s="35">
        <v>0</v>
      </c>
      <c r="AW36" s="35">
        <v>0</v>
      </c>
      <c r="AX36" s="35">
        <v>6.5223767760700005E-2</v>
      </c>
      <c r="AY36" s="35">
        <v>0</v>
      </c>
      <c r="AZ36" s="35">
        <v>3.9486115859500001E-2</v>
      </c>
      <c r="BA36" s="35">
        <v>0</v>
      </c>
      <c r="BB36" s="35">
        <v>8.3927991192499999E-3</v>
      </c>
      <c r="BC36" s="35">
        <v>9.8715102333000002E-2</v>
      </c>
      <c r="BD36" s="35">
        <v>0</v>
      </c>
      <c r="BE36" s="35">
        <v>3.4370458375099999E-2</v>
      </c>
      <c r="BF36" s="35">
        <v>0</v>
      </c>
      <c r="BG36" s="35">
        <v>0</v>
      </c>
      <c r="BH36" s="35">
        <v>0</v>
      </c>
      <c r="BI36" s="35">
        <v>0</v>
      </c>
      <c r="BJ36" s="35">
        <v>0</v>
      </c>
      <c r="BK36" s="35">
        <v>0</v>
      </c>
      <c r="BL36" s="35">
        <v>0</v>
      </c>
      <c r="BM36" s="35">
        <v>4.31421553782</v>
      </c>
      <c r="BN36" s="35">
        <v>0</v>
      </c>
    </row>
    <row r="37" spans="1:66" x14ac:dyDescent="0.25">
      <c r="A37" s="35" t="s">
        <v>36</v>
      </c>
      <c r="B37" s="33">
        <v>48.438055799999901</v>
      </c>
      <c r="C37" s="33">
        <v>2.1122763099999902</v>
      </c>
      <c r="D37" s="33">
        <v>154.81929263000001</v>
      </c>
      <c r="E37" s="33">
        <v>0.28992935999999903</v>
      </c>
      <c r="F37" s="33">
        <v>0.23435086999999999</v>
      </c>
      <c r="G37" s="33">
        <v>0</v>
      </c>
      <c r="H37" s="33">
        <v>2.90134355</v>
      </c>
      <c r="I37" s="33">
        <v>0</v>
      </c>
      <c r="J37" s="33"/>
      <c r="L37" s="35" t="s">
        <v>36</v>
      </c>
      <c r="M37" s="35">
        <v>0</v>
      </c>
      <c r="N37" s="35">
        <v>0</v>
      </c>
      <c r="O37" s="35">
        <v>0</v>
      </c>
      <c r="P37" s="35">
        <v>0.248964264283</v>
      </c>
      <c r="Q37" s="35">
        <v>3.8653826643100002</v>
      </c>
      <c r="R37" s="35">
        <v>48.5143437292</v>
      </c>
      <c r="S37" s="35">
        <v>0</v>
      </c>
      <c r="T37" s="35">
        <v>0</v>
      </c>
      <c r="U37" s="35">
        <v>0</v>
      </c>
      <c r="V37" s="35">
        <v>0.66234762017799997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2.1157007772799998</v>
      </c>
      <c r="AD37" s="35">
        <v>0</v>
      </c>
      <c r="AE37" s="35">
        <v>139.538972204</v>
      </c>
      <c r="AF37" s="35">
        <v>15.504342487800001</v>
      </c>
      <c r="AG37" s="35">
        <v>155.043314692</v>
      </c>
      <c r="AH37" s="35">
        <v>0</v>
      </c>
      <c r="AI37" s="35">
        <v>0</v>
      </c>
      <c r="AJ37" s="35">
        <v>0</v>
      </c>
      <c r="AK37" s="35">
        <v>2.08821294039</v>
      </c>
      <c r="AL37" s="35">
        <v>0</v>
      </c>
      <c r="AM37" s="35">
        <v>0</v>
      </c>
      <c r="AN37" s="35">
        <v>9.0129609469999997E-2</v>
      </c>
      <c r="AO37" s="35">
        <v>0</v>
      </c>
      <c r="AP37" s="35">
        <v>0</v>
      </c>
      <c r="AQ37" s="35">
        <v>0</v>
      </c>
      <c r="AR37" s="35">
        <v>0.29037653806300001</v>
      </c>
      <c r="AS37" s="35">
        <v>0.23471239781600001</v>
      </c>
      <c r="AT37" s="35">
        <v>5.5664140246999998E-2</v>
      </c>
      <c r="AU37" s="35">
        <v>6.1494532758999999E-2</v>
      </c>
      <c r="AV37" s="35">
        <v>0</v>
      </c>
      <c r="AW37" s="35">
        <v>0</v>
      </c>
      <c r="AX37" s="35">
        <v>3.8305145118100001E-2</v>
      </c>
      <c r="AY37" s="35">
        <v>0</v>
      </c>
      <c r="AZ37" s="35">
        <v>2.31896316055E-2</v>
      </c>
      <c r="BA37" s="35">
        <v>0</v>
      </c>
      <c r="BB37" s="35">
        <v>4.9289653973600004E-3</v>
      </c>
      <c r="BC37" s="35">
        <v>5.7973993148000003E-2</v>
      </c>
      <c r="BD37" s="35">
        <v>0</v>
      </c>
      <c r="BE37" s="35">
        <v>2.0185297041899999E-2</v>
      </c>
      <c r="BF37" s="35">
        <v>0</v>
      </c>
      <c r="BG37" s="35">
        <v>0</v>
      </c>
      <c r="BH37" s="35">
        <v>0</v>
      </c>
      <c r="BI37" s="35">
        <v>0</v>
      </c>
      <c r="BJ37" s="35">
        <v>0.13199589328799999</v>
      </c>
      <c r="BK37" s="35">
        <v>0</v>
      </c>
      <c r="BL37" s="35">
        <v>0.63508707415800003</v>
      </c>
      <c r="BM37" s="35">
        <v>2.9058128596900001</v>
      </c>
      <c r="BN37" s="35">
        <v>0</v>
      </c>
    </row>
    <row r="38" spans="1:66" x14ac:dyDescent="0.25">
      <c r="A38" s="35" t="s">
        <v>37</v>
      </c>
      <c r="B38" s="33"/>
      <c r="C38" s="33"/>
      <c r="D38" s="33"/>
      <c r="E38" s="33"/>
      <c r="F38" s="33"/>
      <c r="G38" s="33"/>
      <c r="H38" s="33"/>
      <c r="I38" s="33"/>
      <c r="J38" s="33"/>
    </row>
    <row r="39" spans="1:66" x14ac:dyDescent="0.25">
      <c r="A39" s="35" t="s">
        <v>38</v>
      </c>
      <c r="B39" s="33">
        <v>54.647941379999999</v>
      </c>
      <c r="C39" s="33">
        <v>4.2677440099999897</v>
      </c>
      <c r="D39" s="33">
        <v>27.461069299999998</v>
      </c>
      <c r="E39" s="33">
        <v>0.20649391</v>
      </c>
      <c r="F39" s="33">
        <v>0.1265608</v>
      </c>
      <c r="G39" s="33">
        <v>0</v>
      </c>
      <c r="H39" s="33">
        <v>1.3661985000000001</v>
      </c>
      <c r="I39" s="33">
        <v>0</v>
      </c>
      <c r="J39" s="33"/>
      <c r="L39" s="35" t="s">
        <v>130</v>
      </c>
      <c r="M39" s="35">
        <v>0</v>
      </c>
      <c r="N39" s="35">
        <v>0</v>
      </c>
      <c r="O39" s="35">
        <v>0</v>
      </c>
      <c r="P39" s="35">
        <v>0</v>
      </c>
      <c r="Q39" s="35">
        <v>3.1855990851699998</v>
      </c>
      <c r="R39" s="35">
        <v>54.755291896599999</v>
      </c>
      <c r="S39" s="35">
        <v>0</v>
      </c>
      <c r="T39" s="35">
        <v>0</v>
      </c>
      <c r="U39" s="35">
        <v>0</v>
      </c>
      <c r="V39" s="35">
        <v>1.3631455755099999</v>
      </c>
      <c r="W39" s="35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4.2761227801199997</v>
      </c>
      <c r="AD39" s="35">
        <v>0</v>
      </c>
      <c r="AE39" s="35">
        <v>24.7638715858</v>
      </c>
      <c r="AF39" s="35">
        <v>2.7515374826499999</v>
      </c>
      <c r="AG39" s="35">
        <v>27.515409068499999</v>
      </c>
      <c r="AH39" s="35">
        <v>0</v>
      </c>
      <c r="AI39" s="35">
        <v>0</v>
      </c>
      <c r="AJ39" s="35">
        <v>0</v>
      </c>
      <c r="AK39" s="35">
        <v>0</v>
      </c>
      <c r="AL39" s="35">
        <v>0</v>
      </c>
      <c r="AM39" s="35">
        <v>0</v>
      </c>
      <c r="AN39" s="35">
        <v>4.8695073707199998E-2</v>
      </c>
      <c r="AO39" s="35">
        <v>0</v>
      </c>
      <c r="AP39" s="35">
        <v>0</v>
      </c>
      <c r="AQ39" s="35">
        <v>0</v>
      </c>
      <c r="AR39" s="35">
        <v>0.20690006793599999</v>
      </c>
      <c r="AS39" s="35">
        <v>0.12680978161199999</v>
      </c>
      <c r="AT39" s="35">
        <v>8.0090286323900001E-2</v>
      </c>
      <c r="AU39" s="35">
        <v>3.3224189945400003E-2</v>
      </c>
      <c r="AV39" s="35">
        <v>0</v>
      </c>
      <c r="AW39" s="35">
        <v>0</v>
      </c>
      <c r="AX39" s="35">
        <v>2.0695332071100001E-2</v>
      </c>
      <c r="AY39" s="35">
        <v>0</v>
      </c>
      <c r="AZ39" s="35">
        <v>1.25287709052E-2</v>
      </c>
      <c r="BA39" s="35">
        <v>0</v>
      </c>
      <c r="BB39" s="35">
        <v>2.6629964224800001E-3</v>
      </c>
      <c r="BC39" s="35">
        <v>3.1321920233100001E-2</v>
      </c>
      <c r="BD39" s="35">
        <v>0</v>
      </c>
      <c r="BE39" s="35">
        <v>1.0905601304E-2</v>
      </c>
      <c r="BF39" s="35">
        <v>0</v>
      </c>
      <c r="BG39" s="35">
        <v>0</v>
      </c>
      <c r="BH39" s="35">
        <v>0</v>
      </c>
      <c r="BI39" s="35">
        <v>0</v>
      </c>
      <c r="BJ39" s="35">
        <v>0</v>
      </c>
      <c r="BK39" s="35">
        <v>0</v>
      </c>
      <c r="BL39" s="35">
        <v>0</v>
      </c>
      <c r="BM39" s="35">
        <v>1.3688813531499999</v>
      </c>
      <c r="BN39" s="35">
        <v>0</v>
      </c>
    </row>
    <row r="40" spans="1:66" x14ac:dyDescent="0.25">
      <c r="A40" s="35" t="s">
        <v>39</v>
      </c>
      <c r="B40" s="33"/>
      <c r="C40" s="33"/>
      <c r="D40" s="33"/>
      <c r="E40" s="33"/>
      <c r="F40" s="33"/>
      <c r="G40" s="33"/>
      <c r="H40" s="33"/>
      <c r="I40" s="33"/>
      <c r="J40" s="33"/>
    </row>
    <row r="41" spans="1:66" x14ac:dyDescent="0.25">
      <c r="A41" s="35" t="s">
        <v>40</v>
      </c>
      <c r="B41" s="33">
        <v>17.780272020000002</v>
      </c>
      <c r="C41" s="33">
        <v>1.3885546</v>
      </c>
      <c r="D41" s="33">
        <v>31.297088330000001</v>
      </c>
      <c r="E41" s="33">
        <v>6.7184930000000004E-2</v>
      </c>
      <c r="F41" s="33">
        <v>4.117788E-2</v>
      </c>
      <c r="G41" s="33">
        <v>0</v>
      </c>
      <c r="H41" s="33">
        <v>0.44450678999999899</v>
      </c>
      <c r="I41" s="33">
        <v>0</v>
      </c>
      <c r="J41" s="33"/>
      <c r="L41" s="35" t="s">
        <v>40</v>
      </c>
      <c r="M41" s="35">
        <v>0</v>
      </c>
      <c r="N41" s="35">
        <v>0</v>
      </c>
      <c r="O41" s="35">
        <v>0</v>
      </c>
      <c r="P41" s="35">
        <v>0</v>
      </c>
      <c r="Q41" s="35">
        <v>1.0365771815</v>
      </c>
      <c r="R41" s="35">
        <v>17.817133567700001</v>
      </c>
      <c r="S41" s="35">
        <v>0</v>
      </c>
      <c r="T41" s="35">
        <v>0</v>
      </c>
      <c r="U41" s="35">
        <v>0</v>
      </c>
      <c r="V41" s="35">
        <v>0.44355790146599999</v>
      </c>
      <c r="W41" s="35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1.3914296856799999</v>
      </c>
      <c r="AD41" s="35">
        <v>0</v>
      </c>
      <c r="AE41" s="35">
        <v>28.226208247500001</v>
      </c>
      <c r="AF41" s="35">
        <v>3.1362416305399998</v>
      </c>
      <c r="AG41" s="35">
        <v>31.362449878</v>
      </c>
      <c r="AH41" s="35">
        <v>0</v>
      </c>
      <c r="AI41" s="35">
        <v>0</v>
      </c>
      <c r="AJ41" s="35">
        <v>0</v>
      </c>
      <c r="AK41" s="35">
        <v>0</v>
      </c>
      <c r="AL41" s="35">
        <v>0</v>
      </c>
      <c r="AM41" s="35">
        <v>0</v>
      </c>
      <c r="AN41" s="35">
        <v>1.5845137981800001E-2</v>
      </c>
      <c r="AO41" s="35">
        <v>0</v>
      </c>
      <c r="AP41" s="35">
        <v>0</v>
      </c>
      <c r="AQ41" s="35">
        <v>0</v>
      </c>
      <c r="AR41" s="35">
        <v>6.7324266211400002E-2</v>
      </c>
      <c r="AS41" s="35">
        <v>4.1263280524899998E-2</v>
      </c>
      <c r="AT41" s="35">
        <v>2.6060985686500001E-2</v>
      </c>
      <c r="AU41" s="10">
        <v>1.08109491118E-2</v>
      </c>
      <c r="AV41" s="35">
        <v>0</v>
      </c>
      <c r="AW41" s="35">
        <v>0</v>
      </c>
      <c r="AX41" s="35">
        <v>6.73415582268E-3</v>
      </c>
      <c r="AY41" s="35">
        <v>0</v>
      </c>
      <c r="AZ41" s="35">
        <v>4.0768128661700003E-3</v>
      </c>
      <c r="BA41" s="35">
        <v>0</v>
      </c>
      <c r="BB41" s="35">
        <v>8.6652588281300005E-4</v>
      </c>
      <c r="BC41" s="35">
        <v>1.01920283955E-2</v>
      </c>
      <c r="BD41" s="35">
        <v>0</v>
      </c>
      <c r="BE41" s="35">
        <v>3.5486391529799999E-3</v>
      </c>
      <c r="BF41" s="35">
        <v>0</v>
      </c>
      <c r="BG41" s="35">
        <v>0</v>
      </c>
      <c r="BH41" s="35">
        <v>0</v>
      </c>
      <c r="BI41" s="35">
        <v>0</v>
      </c>
      <c r="BJ41" s="10">
        <v>0</v>
      </c>
      <c r="BK41" s="35">
        <v>0</v>
      </c>
      <c r="BL41" s="35">
        <v>0</v>
      </c>
      <c r="BM41" s="35">
        <v>0.44542832101500002</v>
      </c>
      <c r="BN41" s="35">
        <v>0</v>
      </c>
    </row>
    <row r="42" spans="1:66" x14ac:dyDescent="0.25">
      <c r="A42" s="35" t="s">
        <v>41</v>
      </c>
      <c r="B42" s="33">
        <v>4.2953166199999897</v>
      </c>
      <c r="C42" s="33">
        <v>0.33544376999999898</v>
      </c>
      <c r="D42" s="33">
        <v>2.37968818</v>
      </c>
      <c r="E42" s="33">
        <v>1.6230370000000001E-2</v>
      </c>
      <c r="F42" s="33">
        <v>9.9476500000000006E-3</v>
      </c>
      <c r="G42" s="33">
        <v>0</v>
      </c>
      <c r="H42" s="33">
        <v>0.10738291999999899</v>
      </c>
      <c r="I42" s="33">
        <v>0</v>
      </c>
      <c r="J42" s="33"/>
      <c r="M42">
        <v>0</v>
      </c>
      <c r="N42">
        <v>0</v>
      </c>
      <c r="O42">
        <v>0</v>
      </c>
      <c r="P42">
        <v>0</v>
      </c>
      <c r="Q42">
        <v>0.25038185243400002</v>
      </c>
      <c r="R42">
        <v>4.3036603250700001</v>
      </c>
      <c r="S42">
        <v>0</v>
      </c>
      <c r="T42">
        <v>0</v>
      </c>
      <c r="U42">
        <v>0</v>
      </c>
      <c r="V42">
        <v>0.107140412573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0.336095718293</v>
      </c>
      <c r="AD42">
        <v>0</v>
      </c>
      <c r="AE42">
        <v>2.1458727073300001</v>
      </c>
      <c r="AF42">
        <v>0.23843106422599999</v>
      </c>
      <c r="AG42">
        <v>2.38430377156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3.8273168096899998E-3</v>
      </c>
      <c r="AO42">
        <v>0</v>
      </c>
      <c r="AP42">
        <v>0</v>
      </c>
      <c r="AQ42">
        <v>0</v>
      </c>
      <c r="AR42">
        <v>1.62618898681E-2</v>
      </c>
      <c r="AS42">
        <v>9.9669746082700003E-3</v>
      </c>
      <c r="AT42">
        <v>6.2949152598400001E-3</v>
      </c>
      <c r="AU42">
        <v>2.61135909434E-3</v>
      </c>
      <c r="AV42">
        <v>0</v>
      </c>
      <c r="AW42">
        <v>0</v>
      </c>
      <c r="AX42">
        <v>1.62660967719E-3</v>
      </c>
      <c r="AY42">
        <v>0</v>
      </c>
      <c r="AZ42">
        <v>9.8473707126999995E-4</v>
      </c>
      <c r="BA42">
        <v>0</v>
      </c>
      <c r="BB42">
        <v>2.0930621648299999E-4</v>
      </c>
      <c r="BC42">
        <v>2.4618315999500001E-3</v>
      </c>
      <c r="BD42">
        <v>0</v>
      </c>
      <c r="BE42">
        <v>8.5716088780099996E-4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0.10759168703200001</v>
      </c>
      <c r="BN42">
        <v>0</v>
      </c>
    </row>
    <row r="43" spans="1:66" x14ac:dyDescent="0.25">
      <c r="A43" s="35" t="s">
        <v>42</v>
      </c>
      <c r="B43" s="33"/>
      <c r="C43" s="33"/>
      <c r="D43" s="33"/>
      <c r="E43" s="33"/>
      <c r="F43" s="33"/>
      <c r="G43" s="33"/>
      <c r="H43" s="33"/>
      <c r="I43" s="33"/>
      <c r="J43" s="33"/>
    </row>
    <row r="44" spans="1:66" x14ac:dyDescent="0.25">
      <c r="A44" s="35" t="s">
        <v>43</v>
      </c>
      <c r="B44" s="33">
        <v>2260.7990728200002</v>
      </c>
      <c r="C44" s="33">
        <v>100.60902944999999</v>
      </c>
      <c r="D44" s="33">
        <v>3960.9647490100001</v>
      </c>
      <c r="E44" s="33">
        <v>13.4028679499999</v>
      </c>
      <c r="F44" s="33">
        <v>10.79032363</v>
      </c>
      <c r="G44" s="33">
        <v>0</v>
      </c>
      <c r="H44" s="33">
        <v>133.37273943</v>
      </c>
      <c r="I44" s="33">
        <v>0</v>
      </c>
      <c r="J44" s="33"/>
      <c r="L44" s="35" t="s">
        <v>43</v>
      </c>
      <c r="M44" s="35">
        <v>0</v>
      </c>
      <c r="N44" s="35">
        <v>0</v>
      </c>
      <c r="O44" s="35">
        <v>0</v>
      </c>
      <c r="P44" s="35">
        <v>11.324668675</v>
      </c>
      <c r="Q44" s="35">
        <v>179.228222378</v>
      </c>
      <c r="R44" s="35">
        <v>2265.2724285600002</v>
      </c>
      <c r="S44" s="35">
        <v>0</v>
      </c>
      <c r="T44" s="35">
        <v>0</v>
      </c>
      <c r="U44" s="35">
        <v>0</v>
      </c>
      <c r="V44" s="35">
        <v>31.5843472647</v>
      </c>
      <c r="W44" s="35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100.804986825</v>
      </c>
      <c r="AD44" s="35">
        <v>0</v>
      </c>
      <c r="AE44" s="35">
        <v>3571.8699676400001</v>
      </c>
      <c r="AF44" s="35">
        <v>396.87440543399998</v>
      </c>
      <c r="AG44" s="35">
        <v>3968.7443730700002</v>
      </c>
      <c r="AH44" s="35">
        <v>0</v>
      </c>
      <c r="AI44" s="35">
        <v>0</v>
      </c>
      <c r="AJ44" s="35">
        <v>0</v>
      </c>
      <c r="AK44" s="35">
        <v>94.987013534300004</v>
      </c>
      <c r="AL44" s="35">
        <v>0</v>
      </c>
      <c r="AM44" s="35">
        <v>0</v>
      </c>
      <c r="AN44" s="35">
        <v>4.1517602498799997</v>
      </c>
      <c r="AO44" s="35">
        <v>0</v>
      </c>
      <c r="AP44" s="35">
        <v>0</v>
      </c>
      <c r="AQ44" s="35">
        <v>0</v>
      </c>
      <c r="AR44" s="35">
        <v>13.429558548899999</v>
      </c>
      <c r="AS44" s="35">
        <v>10.8118783242</v>
      </c>
      <c r="AT44" s="35">
        <v>2.6176802247099999</v>
      </c>
      <c r="AU44" s="35">
        <v>2.8327138832899998</v>
      </c>
      <c r="AV44" s="35">
        <v>0</v>
      </c>
      <c r="AW44" s="35">
        <v>0</v>
      </c>
      <c r="AX44" s="35">
        <v>1.7645001978199999</v>
      </c>
      <c r="AY44" s="35">
        <v>0</v>
      </c>
      <c r="AZ44" s="35">
        <v>1.0682139258300001</v>
      </c>
      <c r="BA44" s="35">
        <v>0</v>
      </c>
      <c r="BB44" s="35">
        <v>0.227049429695</v>
      </c>
      <c r="BC44" s="35">
        <v>2.6705332180600001</v>
      </c>
      <c r="BD44" s="35">
        <v>0</v>
      </c>
      <c r="BE44" s="35">
        <v>0.92982154324499999</v>
      </c>
      <c r="BF44" s="35">
        <v>0</v>
      </c>
      <c r="BG44" s="35">
        <v>0</v>
      </c>
      <c r="BH44" s="35">
        <v>0</v>
      </c>
      <c r="BI44" s="35">
        <v>0</v>
      </c>
      <c r="BJ44" s="35">
        <v>6.0041207606500002</v>
      </c>
      <c r="BK44" s="35">
        <v>0</v>
      </c>
      <c r="BL44" s="35">
        <v>28.888319358899999</v>
      </c>
      <c r="BM44" s="35">
        <v>133.639524765</v>
      </c>
      <c r="BN44" s="35">
        <v>0</v>
      </c>
    </row>
    <row r="45" spans="1:66" x14ac:dyDescent="0.25">
      <c r="A45" s="35" t="s">
        <v>44</v>
      </c>
      <c r="B45" s="33"/>
      <c r="C45" s="33"/>
      <c r="D45" s="33"/>
      <c r="E45" s="33"/>
      <c r="F45" s="33"/>
      <c r="G45" s="33"/>
      <c r="H45" s="33"/>
      <c r="I45" s="33"/>
      <c r="J45" s="33"/>
      <c r="L45" s="35" t="s">
        <v>44</v>
      </c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</row>
    <row r="46" spans="1:66" x14ac:dyDescent="0.25">
      <c r="A46" s="35" t="s">
        <v>45</v>
      </c>
      <c r="B46" s="33"/>
      <c r="C46" s="33"/>
      <c r="D46" s="33"/>
      <c r="E46" s="33"/>
      <c r="F46" s="33"/>
      <c r="G46" s="33"/>
      <c r="H46" s="33"/>
      <c r="I46" s="33"/>
      <c r="J46" s="33"/>
    </row>
    <row r="47" spans="1:66" x14ac:dyDescent="0.25">
      <c r="A47" s="35" t="s">
        <v>46</v>
      </c>
      <c r="B47" s="33">
        <v>242.10901508000001</v>
      </c>
      <c r="C47" s="33">
        <v>16.728487779999998</v>
      </c>
      <c r="D47" s="33">
        <v>168.00160763999901</v>
      </c>
      <c r="E47" s="33">
        <v>1.05428341</v>
      </c>
      <c r="F47" s="33">
        <v>0.72007309999999902</v>
      </c>
      <c r="G47" s="33">
        <v>0</v>
      </c>
      <c r="H47" s="33">
        <v>8.2577401300000002</v>
      </c>
      <c r="I47" s="33">
        <v>0</v>
      </c>
      <c r="J47" s="33"/>
      <c r="L47" s="35" t="s">
        <v>46</v>
      </c>
      <c r="M47" s="35">
        <v>0</v>
      </c>
      <c r="N47" s="35">
        <v>0</v>
      </c>
      <c r="O47" s="35">
        <v>0</v>
      </c>
      <c r="P47" s="35">
        <v>0.32510213216599998</v>
      </c>
      <c r="Q47" s="35">
        <v>15.4795944227</v>
      </c>
      <c r="R47" s="35">
        <v>242.66195227399999</v>
      </c>
      <c r="S47" s="35">
        <v>0</v>
      </c>
      <c r="T47" s="35">
        <v>0</v>
      </c>
      <c r="U47" s="35">
        <v>0</v>
      </c>
      <c r="V47" s="35">
        <v>5.3288733804600001</v>
      </c>
      <c r="W47" s="35">
        <v>0</v>
      </c>
      <c r="X47" s="35">
        <v>0</v>
      </c>
      <c r="Y47" s="35">
        <v>0</v>
      </c>
      <c r="Z47" s="35">
        <v>0</v>
      </c>
      <c r="AA47" s="35">
        <v>0</v>
      </c>
      <c r="AB47" s="35">
        <v>0</v>
      </c>
      <c r="AC47" s="35">
        <v>16.7660619157</v>
      </c>
      <c r="AD47" s="35">
        <v>0</v>
      </c>
      <c r="AE47" s="35">
        <v>151.55941716800001</v>
      </c>
      <c r="AF47" s="35">
        <v>16.839933555799998</v>
      </c>
      <c r="AG47" s="35">
        <v>168.39935072399999</v>
      </c>
      <c r="AH47" s="35">
        <v>0</v>
      </c>
      <c r="AI47" s="35">
        <v>0</v>
      </c>
      <c r="AJ47" s="35">
        <v>0</v>
      </c>
      <c r="AK47" s="35">
        <v>2.72682697755</v>
      </c>
      <c r="AL47" s="35">
        <v>0</v>
      </c>
      <c r="AM47" s="35">
        <v>0</v>
      </c>
      <c r="AN47" s="35">
        <v>0.27715698009500001</v>
      </c>
      <c r="AO47" s="35">
        <v>0</v>
      </c>
      <c r="AP47" s="35">
        <v>0</v>
      </c>
      <c r="AQ47" s="35">
        <v>0</v>
      </c>
      <c r="AR47" s="35">
        <v>1.0567314004099999</v>
      </c>
      <c r="AS47" s="35">
        <v>0.72176367951800002</v>
      </c>
      <c r="AT47" s="35">
        <v>0.33496772089600002</v>
      </c>
      <c r="AU47" s="35">
        <v>0.18910205349299999</v>
      </c>
      <c r="AV47" s="35">
        <v>0</v>
      </c>
      <c r="AW47" s="35">
        <v>0</v>
      </c>
      <c r="AX47" s="35">
        <v>0.11779214293</v>
      </c>
      <c r="AY47" s="35">
        <v>0</v>
      </c>
      <c r="AZ47" s="35">
        <v>7.13103508493E-2</v>
      </c>
      <c r="BA47" s="35">
        <v>0</v>
      </c>
      <c r="BB47" s="35">
        <v>1.5157025404300001E-2</v>
      </c>
      <c r="BC47" s="35">
        <v>0.17827597707699999</v>
      </c>
      <c r="BD47" s="35">
        <v>0</v>
      </c>
      <c r="BE47" s="35">
        <v>6.2071643449E-2</v>
      </c>
      <c r="BF47" s="35">
        <v>0</v>
      </c>
      <c r="BG47" s="35">
        <v>0</v>
      </c>
      <c r="BH47" s="35">
        <v>0</v>
      </c>
      <c r="BI47" s="35">
        <v>0</v>
      </c>
      <c r="BJ47" s="35">
        <v>0.17236290680300001</v>
      </c>
      <c r="BK47" s="35">
        <v>0</v>
      </c>
      <c r="BL47" s="35">
        <v>0.82931155629800002</v>
      </c>
      <c r="BM47" s="35">
        <v>8.2772315143299995</v>
      </c>
      <c r="BN47" s="35">
        <v>0</v>
      </c>
    </row>
    <row r="48" spans="1:66" x14ac:dyDescent="0.25">
      <c r="A48" s="35" t="s">
        <v>47</v>
      </c>
      <c r="B48" s="33"/>
      <c r="C48" s="33"/>
      <c r="D48" s="33"/>
      <c r="E48" s="33"/>
      <c r="F48" s="33"/>
      <c r="G48" s="33"/>
      <c r="H48" s="33"/>
      <c r="I48" s="33"/>
      <c r="J48" s="33"/>
      <c r="L48" s="35" t="s">
        <v>47</v>
      </c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</row>
    <row r="49" spans="1:66" x14ac:dyDescent="0.25">
      <c r="A49" s="35" t="s">
        <v>48</v>
      </c>
      <c r="B49" s="33">
        <v>63.510734099999901</v>
      </c>
      <c r="C49" s="33">
        <v>4.95988588999999</v>
      </c>
      <c r="D49" s="33">
        <v>25.856472879999899</v>
      </c>
      <c r="E49" s="33">
        <v>0.23998306</v>
      </c>
      <c r="F49" s="33">
        <v>0.14708639000000001</v>
      </c>
      <c r="G49" s="33">
        <v>0</v>
      </c>
      <c r="H49" s="33">
        <v>1.58776837</v>
      </c>
      <c r="I49" s="33">
        <v>0</v>
      </c>
      <c r="J49" s="33"/>
      <c r="L49" s="35" t="s">
        <v>48</v>
      </c>
      <c r="M49" s="35">
        <v>0</v>
      </c>
      <c r="N49" s="35">
        <v>0</v>
      </c>
      <c r="O49" s="35">
        <v>0</v>
      </c>
      <c r="P49" s="10">
        <v>0</v>
      </c>
      <c r="Q49" s="35">
        <v>3.7042903734100001</v>
      </c>
      <c r="R49" s="35">
        <v>63.670773097000001</v>
      </c>
      <c r="S49" s="35">
        <v>0</v>
      </c>
      <c r="T49" s="35">
        <v>0</v>
      </c>
      <c r="U49" s="35">
        <v>0</v>
      </c>
      <c r="V49" s="35">
        <v>1.58509213747</v>
      </c>
      <c r="W49" s="35">
        <v>0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10">
        <v>4.9723795607300003</v>
      </c>
      <c r="AD49" s="35">
        <v>0</v>
      </c>
      <c r="AE49" s="35">
        <v>23.329597477899998</v>
      </c>
      <c r="AF49" s="35">
        <v>2.5921729993299998</v>
      </c>
      <c r="AG49" s="35">
        <v>25.921770477199999</v>
      </c>
      <c r="AH49" s="35">
        <v>0</v>
      </c>
      <c r="AI49" s="35">
        <v>0</v>
      </c>
      <c r="AJ49" s="35">
        <v>0</v>
      </c>
      <c r="AK49" s="35">
        <v>0</v>
      </c>
      <c r="AL49" s="35">
        <v>0</v>
      </c>
      <c r="AM49" s="35">
        <v>0</v>
      </c>
      <c r="AN49" s="35">
        <v>5.6623475255900002E-2</v>
      </c>
      <c r="AO49" s="35">
        <v>0</v>
      </c>
      <c r="AP49" s="35">
        <v>0</v>
      </c>
      <c r="AQ49" s="35">
        <v>0</v>
      </c>
      <c r="AR49" s="35">
        <v>0.24058767205100001</v>
      </c>
      <c r="AS49" s="35">
        <v>0.14745702405800001</v>
      </c>
      <c r="AT49" s="35">
        <v>9.3130647993500001E-2</v>
      </c>
      <c r="AU49" s="35">
        <v>3.8633807657800001E-2</v>
      </c>
      <c r="AV49" s="35">
        <v>0</v>
      </c>
      <c r="AW49" s="35">
        <v>0</v>
      </c>
      <c r="AX49" s="35">
        <v>2.4065125415399999E-2</v>
      </c>
      <c r="AY49" s="35">
        <v>0</v>
      </c>
      <c r="AZ49" s="35">
        <v>1.4568725011999999E-2</v>
      </c>
      <c r="BA49" s="35">
        <v>0</v>
      </c>
      <c r="BB49" s="35">
        <v>3.0965964715000001E-3</v>
      </c>
      <c r="BC49" s="35">
        <v>3.6421883077900001E-2</v>
      </c>
      <c r="BD49" s="35">
        <v>0</v>
      </c>
      <c r="BE49" s="35">
        <v>1.26812615949E-2</v>
      </c>
      <c r="BF49" s="35">
        <v>0</v>
      </c>
      <c r="BG49" s="35">
        <v>0</v>
      </c>
      <c r="BH49" s="35">
        <v>0</v>
      </c>
      <c r="BI49" s="35">
        <v>0</v>
      </c>
      <c r="BJ49" s="35">
        <v>0</v>
      </c>
      <c r="BK49" s="35">
        <v>0</v>
      </c>
      <c r="BL49" s="35">
        <v>0</v>
      </c>
      <c r="BM49" s="10">
        <v>1.5917695061099999</v>
      </c>
      <c r="BN49" s="35">
        <v>0</v>
      </c>
    </row>
    <row r="50" spans="1:66" x14ac:dyDescent="0.25">
      <c r="A50" s="35" t="s">
        <v>49</v>
      </c>
      <c r="B50" s="33">
        <v>4.3523575399999901</v>
      </c>
      <c r="C50" s="33">
        <v>0.33989839999999999</v>
      </c>
      <c r="D50" s="33">
        <v>1.4431649200000001</v>
      </c>
      <c r="E50" s="33">
        <v>1.6445910000000001E-2</v>
      </c>
      <c r="F50" s="33">
        <v>1.007976E-2</v>
      </c>
      <c r="G50" s="33">
        <v>0</v>
      </c>
      <c r="H50" s="33">
        <v>0.10880893999999899</v>
      </c>
      <c r="I50" s="33">
        <v>0</v>
      </c>
      <c r="J50" s="33"/>
      <c r="L50" s="35" t="s">
        <v>49</v>
      </c>
      <c r="M50" s="35">
        <v>0</v>
      </c>
      <c r="N50" s="35">
        <v>0</v>
      </c>
      <c r="O50" s="35">
        <v>0</v>
      </c>
      <c r="P50" s="35">
        <v>0</v>
      </c>
      <c r="Q50" s="35">
        <v>0.25385736316200003</v>
      </c>
      <c r="R50" s="35">
        <v>4.3634189674700004</v>
      </c>
      <c r="S50" s="35">
        <v>0</v>
      </c>
      <c r="T50" s="35">
        <v>0</v>
      </c>
      <c r="U50" s="35">
        <v>0</v>
      </c>
      <c r="V50" s="35">
        <v>0.108627105232</v>
      </c>
      <c r="W50" s="35">
        <v>0</v>
      </c>
      <c r="X50" s="35">
        <v>0</v>
      </c>
      <c r="Y50" s="35">
        <v>0</v>
      </c>
      <c r="Z50" s="35">
        <v>0</v>
      </c>
      <c r="AA50" s="35">
        <v>0</v>
      </c>
      <c r="AB50" s="35">
        <v>0</v>
      </c>
      <c r="AC50" s="35">
        <v>0.34076014418200001</v>
      </c>
      <c r="AD50" s="35">
        <v>0</v>
      </c>
      <c r="AE50" s="35">
        <v>1.30215557797</v>
      </c>
      <c r="AF50" s="35">
        <v>0.14468205162100001</v>
      </c>
      <c r="AG50" s="35">
        <v>1.4468376295900001</v>
      </c>
      <c r="AH50" s="35">
        <v>0</v>
      </c>
      <c r="AI50" s="35">
        <v>0</v>
      </c>
      <c r="AJ50" s="35">
        <v>0</v>
      </c>
      <c r="AK50" s="35">
        <v>0</v>
      </c>
      <c r="AL50" s="35">
        <v>0</v>
      </c>
      <c r="AM50" s="35">
        <v>0</v>
      </c>
      <c r="AN50" s="35">
        <v>3.8806446314699999E-3</v>
      </c>
      <c r="AO50" s="35">
        <v>0</v>
      </c>
      <c r="AP50" s="35">
        <v>0</v>
      </c>
      <c r="AQ50" s="35">
        <v>0</v>
      </c>
      <c r="AR50" s="35">
        <v>1.6488191625700001E-2</v>
      </c>
      <c r="AS50" s="35">
        <v>1.0105855277600001E-2</v>
      </c>
      <c r="AT50" s="35">
        <v>6.3823363481499999E-3</v>
      </c>
      <c r="AU50" s="35">
        <v>2.64772356245E-3</v>
      </c>
      <c r="AV50" s="35">
        <v>0</v>
      </c>
      <c r="AW50" s="35">
        <v>0</v>
      </c>
      <c r="AX50" s="35">
        <v>1.64928377343E-3</v>
      </c>
      <c r="AY50" s="35">
        <v>0</v>
      </c>
      <c r="AZ50" s="35">
        <v>9.984605124639999E-4</v>
      </c>
      <c r="BA50" s="35">
        <v>0</v>
      </c>
      <c r="BB50" s="35">
        <v>2.12223989594E-4</v>
      </c>
      <c r="BC50" s="35">
        <v>2.4961535960100001E-3</v>
      </c>
      <c r="BD50" s="35">
        <v>0</v>
      </c>
      <c r="BE50" s="35">
        <v>8.6910949806299998E-4</v>
      </c>
      <c r="BF50" s="35">
        <v>0</v>
      </c>
      <c r="BG50" s="35">
        <v>0</v>
      </c>
      <c r="BH50" s="35">
        <v>0</v>
      </c>
      <c r="BI50" s="35">
        <v>0</v>
      </c>
      <c r="BJ50" s="35">
        <v>0</v>
      </c>
      <c r="BK50" s="35">
        <v>0</v>
      </c>
      <c r="BL50" s="35">
        <v>0</v>
      </c>
      <c r="BM50" s="35">
        <v>0.109085220986</v>
      </c>
      <c r="BN50" s="35">
        <v>0</v>
      </c>
    </row>
    <row r="51" spans="1:66" s="35" customFormat="1" x14ac:dyDescent="0.25">
      <c r="A51" s="35" t="s">
        <v>50</v>
      </c>
      <c r="B51" s="33">
        <v>3.4</v>
      </c>
      <c r="C51" s="33">
        <v>0.56052199999999897</v>
      </c>
      <c r="D51" s="33">
        <v>5.5</v>
      </c>
      <c r="E51" s="33">
        <v>0.41</v>
      </c>
      <c r="F51" s="33">
        <v>0.4</v>
      </c>
      <c r="G51" s="33">
        <v>5.0999999999999997E-2</v>
      </c>
      <c r="H51" s="33">
        <v>2.3999999999999901</v>
      </c>
      <c r="I51" s="33"/>
      <c r="J51" s="33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</row>
    <row r="52" spans="1:66" s="35" customFormat="1" x14ac:dyDescent="0.25">
      <c r="B52" s="33"/>
      <c r="C52" s="33"/>
      <c r="D52" s="33"/>
      <c r="E52" s="33"/>
      <c r="F52" s="33"/>
      <c r="G52" s="33"/>
      <c r="H52" s="33"/>
      <c r="I52" s="33"/>
      <c r="J52" s="33"/>
    </row>
    <row r="53" spans="1:66" x14ac:dyDescent="0.25">
      <c r="A53" s="35"/>
      <c r="B53" s="33"/>
      <c r="C53" s="33"/>
      <c r="D53" s="33"/>
      <c r="E53" s="33"/>
      <c r="F53" s="33"/>
      <c r="G53" s="33"/>
      <c r="H53" s="33"/>
      <c r="I53" s="33"/>
      <c r="J53" s="33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</row>
    <row r="54" spans="1:66" x14ac:dyDescent="0.25">
      <c r="A54" s="35" t="s">
        <v>51</v>
      </c>
      <c r="B54" s="33"/>
      <c r="C54" s="33"/>
      <c r="D54" s="33"/>
      <c r="E54" s="33"/>
      <c r="F54" s="33"/>
      <c r="G54" s="33"/>
      <c r="H54" s="33"/>
      <c r="I54" s="33"/>
      <c r="J54" s="33"/>
    </row>
    <row r="55" spans="1:66" x14ac:dyDescent="0.25">
      <c r="A55" s="35" t="s">
        <v>1</v>
      </c>
      <c r="B55" s="33"/>
      <c r="C55" s="33"/>
      <c r="D55" s="33"/>
      <c r="E55" s="33"/>
      <c r="F55" s="33"/>
      <c r="G55" s="33"/>
      <c r="H55" s="33"/>
      <c r="I55" s="33"/>
      <c r="J55" s="33"/>
    </row>
    <row r="56" spans="1:66" x14ac:dyDescent="0.25">
      <c r="A56" s="35" t="s">
        <v>11</v>
      </c>
      <c r="B56" s="33"/>
      <c r="C56" s="33"/>
      <c r="D56" s="33"/>
      <c r="E56" s="33"/>
      <c r="F56" s="33"/>
      <c r="G56" s="33"/>
      <c r="H56" s="33"/>
      <c r="I56" s="33"/>
      <c r="J56" s="33"/>
    </row>
    <row r="57" spans="1:66" x14ac:dyDescent="0.25">
      <c r="A57" s="35" t="s">
        <v>58</v>
      </c>
      <c r="B57" s="33"/>
      <c r="C57" s="33"/>
      <c r="D57" s="33"/>
      <c r="E57" s="33"/>
      <c r="F57" s="33"/>
      <c r="G57" s="33"/>
      <c r="H57" s="33"/>
      <c r="I57" s="33"/>
      <c r="J57" s="33"/>
    </row>
    <row r="58" spans="1:66" x14ac:dyDescent="0.25">
      <c r="A58" s="35" t="s">
        <v>75</v>
      </c>
      <c r="B58" s="33"/>
      <c r="C58" s="33"/>
      <c r="D58" s="33"/>
      <c r="E58" s="33"/>
      <c r="F58" s="33"/>
      <c r="G58" s="33"/>
      <c r="H58" s="33"/>
      <c r="I58" s="33"/>
      <c r="J58" s="33"/>
    </row>
    <row r="59" spans="1:66" x14ac:dyDescent="0.25">
      <c r="A59" s="35" t="s">
        <v>333</v>
      </c>
      <c r="B59" s="33"/>
      <c r="C59" s="33"/>
      <c r="D59" s="33"/>
      <c r="E59" s="33"/>
      <c r="F59" s="33"/>
      <c r="G59" s="33"/>
      <c r="H59" s="33"/>
      <c r="I59" s="33"/>
      <c r="J59" s="33"/>
    </row>
    <row r="60" spans="1:66" s="35" customFormat="1" x14ac:dyDescent="0.25">
      <c r="B60" s="33"/>
      <c r="C60" s="33"/>
      <c r="D60" s="33"/>
      <c r="E60" s="33"/>
      <c r="F60" s="33"/>
      <c r="G60" s="33"/>
      <c r="H60" s="33"/>
      <c r="I60" s="33"/>
      <c r="J60" s="33"/>
    </row>
    <row r="61" spans="1:66" x14ac:dyDescent="0.25">
      <c r="B61" s="33"/>
      <c r="C61" s="33"/>
      <c r="D61" s="33"/>
      <c r="E61" s="33"/>
      <c r="F61" s="33"/>
      <c r="G61" s="33"/>
      <c r="H61" s="33"/>
      <c r="I61" s="33"/>
      <c r="J61" s="33"/>
    </row>
    <row r="62" spans="1:66" x14ac:dyDescent="0.25">
      <c r="A62" s="35" t="s">
        <v>323</v>
      </c>
      <c r="B62" s="33">
        <f t="shared" ref="B62:I62" si="0">SUM(B3:B54)</f>
        <v>11252.668927569986</v>
      </c>
      <c r="C62" s="33">
        <f t="shared" si="0"/>
        <v>439.3754143099996</v>
      </c>
      <c r="D62" s="33">
        <f t="shared" si="0"/>
        <v>9959.1867414099925</v>
      </c>
      <c r="E62" s="33">
        <f t="shared" si="0"/>
        <v>247.70696831999967</v>
      </c>
      <c r="F62" s="33">
        <f t="shared" si="0"/>
        <v>215.36853144999978</v>
      </c>
      <c r="G62" s="33">
        <f t="shared" si="0"/>
        <v>3432.3363639999902</v>
      </c>
      <c r="H62" s="33">
        <f t="shared" si="0"/>
        <v>315.36131365999972</v>
      </c>
      <c r="I62" s="33">
        <f t="shared" si="0"/>
        <v>258.40825299999892</v>
      </c>
      <c r="J62" s="33"/>
      <c r="M62" s="33">
        <f t="shared" ref="M62:BN62" si="1">SUM(M3:M54)</f>
        <v>0</v>
      </c>
      <c r="N62" s="33">
        <f t="shared" si="1"/>
        <v>0</v>
      </c>
      <c r="O62" s="33">
        <f t="shared" si="1"/>
        <v>4.07239839504E-4</v>
      </c>
      <c r="P62" s="33">
        <f t="shared" si="1"/>
        <v>19.114598332651397</v>
      </c>
      <c r="Q62" s="33">
        <f t="shared" si="1"/>
        <v>482.21170947469602</v>
      </c>
      <c r="R62" s="33">
        <f t="shared" si="1"/>
        <v>11261.880729273658</v>
      </c>
      <c r="S62" s="33">
        <f t="shared" si="1"/>
        <v>0.51862274093460003</v>
      </c>
      <c r="T62" s="33">
        <f t="shared" si="1"/>
        <v>3.5485988320129702</v>
      </c>
      <c r="U62" s="33">
        <f t="shared" si="1"/>
        <v>0.423635900329</v>
      </c>
      <c r="V62" s="33">
        <f t="shared" si="1"/>
        <v>134.62970763939401</v>
      </c>
      <c r="W62" s="33">
        <f t="shared" si="1"/>
        <v>0</v>
      </c>
      <c r="X62" s="33">
        <f t="shared" si="1"/>
        <v>258.40154649761001</v>
      </c>
      <c r="Y62" s="33">
        <f t="shared" si="1"/>
        <v>0</v>
      </c>
      <c r="Z62" s="33">
        <f t="shared" si="1"/>
        <v>2.2997547241200001E-5</v>
      </c>
      <c r="AA62" s="33">
        <f t="shared" si="1"/>
        <v>0</v>
      </c>
      <c r="AB62" s="33">
        <f t="shared" si="1"/>
        <v>0</v>
      </c>
      <c r="AC62" s="33">
        <f t="shared" si="1"/>
        <v>439.5489074724199</v>
      </c>
      <c r="AD62" s="33">
        <f t="shared" si="1"/>
        <v>0</v>
      </c>
      <c r="AE62" s="33">
        <f t="shared" si="1"/>
        <v>8971.5253151462312</v>
      </c>
      <c r="AF62" s="33">
        <f t="shared" si="1"/>
        <v>996.83615162784292</v>
      </c>
      <c r="AG62" s="33">
        <f t="shared" si="1"/>
        <v>9968.3614667679994</v>
      </c>
      <c r="AH62" s="33">
        <f t="shared" si="1"/>
        <v>0</v>
      </c>
      <c r="AI62" s="33">
        <f t="shared" si="1"/>
        <v>0.84639215193489992</v>
      </c>
      <c r="AJ62" s="33">
        <f t="shared" si="1"/>
        <v>11.168339864530001</v>
      </c>
      <c r="AK62" s="33">
        <f t="shared" si="1"/>
        <v>158.92174845515001</v>
      </c>
      <c r="AL62" s="33">
        <f t="shared" si="1"/>
        <v>6.4666367142374952</v>
      </c>
      <c r="AM62" s="33">
        <f t="shared" si="1"/>
        <v>0.12794034840541602</v>
      </c>
      <c r="AN62" s="33">
        <f t="shared" si="1"/>
        <v>18.512746157623322</v>
      </c>
      <c r="AO62" s="33">
        <f t="shared" si="1"/>
        <v>5.4628600538369625</v>
      </c>
      <c r="AP62" s="33">
        <f t="shared" si="1"/>
        <v>0</v>
      </c>
      <c r="AQ62" s="33">
        <f t="shared" si="1"/>
        <v>1.0353068081560277</v>
      </c>
      <c r="AR62" s="33">
        <f t="shared" si="1"/>
        <v>247.36545669339736</v>
      </c>
      <c r="AS62" s="33">
        <f t="shared" si="1"/>
        <v>215.02148834731437</v>
      </c>
      <c r="AT62" s="33">
        <f t="shared" si="1"/>
        <v>32.343968346140237</v>
      </c>
      <c r="AU62" s="33">
        <f t="shared" si="1"/>
        <v>161.64776147412968</v>
      </c>
      <c r="AV62" s="33">
        <f t="shared" si="1"/>
        <v>2.6682045007399998E-3</v>
      </c>
      <c r="AW62" s="33">
        <f t="shared" si="1"/>
        <v>5.3035598031300001E-2</v>
      </c>
      <c r="AX62" s="33">
        <f t="shared" si="1"/>
        <v>113.60677546301734</v>
      </c>
      <c r="AY62" s="33">
        <f t="shared" si="1"/>
        <v>2.8252124979999999E-3</v>
      </c>
      <c r="AZ62" s="33">
        <f t="shared" si="1"/>
        <v>5.1542859511283243</v>
      </c>
      <c r="BA62" s="33">
        <f t="shared" si="1"/>
        <v>0.65027067246500003</v>
      </c>
      <c r="BB62" s="33">
        <f t="shared" si="1"/>
        <v>0.63228464991562094</v>
      </c>
      <c r="BC62" s="33">
        <f t="shared" si="1"/>
        <v>12.930341577119869</v>
      </c>
      <c r="BD62" s="33">
        <f t="shared" si="1"/>
        <v>17.109595617209997</v>
      </c>
      <c r="BE62" s="33">
        <f t="shared" si="1"/>
        <v>21.298354488510853</v>
      </c>
      <c r="BF62" s="33">
        <f t="shared" si="1"/>
        <v>0.80722984326203084</v>
      </c>
      <c r="BG62" s="33">
        <f t="shared" si="1"/>
        <v>3433.1787055539999</v>
      </c>
      <c r="BH62" s="33">
        <f t="shared" si="1"/>
        <v>77.422565628889998</v>
      </c>
      <c r="BI62" s="33">
        <f t="shared" si="1"/>
        <v>6.88030798393E-4</v>
      </c>
      <c r="BJ62" s="33">
        <f t="shared" si="1"/>
        <v>12.190103167137101</v>
      </c>
      <c r="BK62" s="33">
        <f t="shared" si="1"/>
        <v>0</v>
      </c>
      <c r="BL62" s="33">
        <f t="shared" si="1"/>
        <v>51.527236512920005</v>
      </c>
      <c r="BM62" s="33">
        <f t="shared" si="1"/>
        <v>313.49673405260103</v>
      </c>
      <c r="BN62" s="33">
        <f t="shared" si="1"/>
        <v>2.8224341061680001</v>
      </c>
    </row>
    <row r="63" spans="1:66" x14ac:dyDescent="0.25">
      <c r="A63" s="35" t="s">
        <v>336</v>
      </c>
      <c r="B63" s="33">
        <f t="shared" ref="B63:I63" si="2">+B3+B5+B8+B9+B11+B12+B14+B15+B16+B17+B18+B19+B20+B21+B22+B23+B24+B25+B26+B28+B30+B31+B33+B34+B35+B36+B37+B39+B40+B41+B42+B43+B44+B46+B47+B49+B50</f>
        <v>10591.962935219986</v>
      </c>
      <c r="C63" s="33">
        <f t="shared" si="2"/>
        <v>411.74950077999972</v>
      </c>
      <c r="D63" s="33">
        <f t="shared" si="2"/>
        <v>9590.7505256099921</v>
      </c>
      <c r="E63" s="33">
        <f t="shared" si="2"/>
        <v>243.26033968999968</v>
      </c>
      <c r="F63" s="33">
        <f t="shared" si="2"/>
        <v>211.67149385999977</v>
      </c>
      <c r="G63" s="33">
        <f t="shared" si="2"/>
        <v>3432.2853639999903</v>
      </c>
      <c r="H63" s="33">
        <f t="shared" si="2"/>
        <v>271.97269367999974</v>
      </c>
      <c r="I63" s="33">
        <f t="shared" si="2"/>
        <v>258.40825299999892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B1"/>
    </sheetView>
  </sheetViews>
  <sheetFormatPr defaultRowHeight="15" x14ac:dyDescent="0.25"/>
  <cols>
    <col min="1" max="1" width="19.140625" customWidth="1"/>
    <col min="2" max="2" width="9.7109375" bestFit="1" customWidth="1"/>
    <col min="3" max="3" width="9.28515625" bestFit="1" customWidth="1"/>
    <col min="4" max="4" width="9.7109375" bestFit="1" customWidth="1"/>
    <col min="5" max="6" width="9.28515625" bestFit="1" customWidth="1"/>
    <col min="7" max="7" width="9.7109375" bestFit="1" customWidth="1"/>
    <col min="8" max="9" width="9.28515625" bestFit="1" customWidth="1"/>
    <col min="11" max="11" width="15.140625" bestFit="1" customWidth="1"/>
    <col min="12" max="12" width="11.7109375" style="33" bestFit="1" customWidth="1"/>
    <col min="13" max="13" width="9.7109375" style="33" customWidth="1"/>
    <col min="14" max="14" width="11.140625" style="33" customWidth="1"/>
    <col min="15" max="15" width="9.7109375" style="33" bestFit="1" customWidth="1"/>
    <col min="16" max="16" width="11.7109375" style="33" bestFit="1" customWidth="1"/>
    <col min="17" max="17" width="13.85546875" style="33" bestFit="1" customWidth="1"/>
    <col min="18" max="18" width="10.7109375" style="33" bestFit="1" customWidth="1"/>
    <col min="19" max="19" width="7.140625" style="33" bestFit="1" customWidth="1"/>
    <col min="20" max="20" width="8.140625" style="33" bestFit="1" customWidth="1"/>
    <col min="21" max="21" width="6.140625" style="33" bestFit="1" customWidth="1"/>
    <col min="22" max="22" width="7.140625" style="33" bestFit="1" customWidth="1"/>
    <col min="23" max="24" width="9.7109375" style="33" bestFit="1" customWidth="1"/>
    <col min="25" max="25" width="15.85546875" style="33" bestFit="1" customWidth="1"/>
    <col min="26" max="26" width="7.140625" style="33" bestFit="1" customWidth="1"/>
    <col min="27" max="27" width="6.5703125" style="33" customWidth="1"/>
    <col min="28" max="28" width="6.140625" style="33" bestFit="1" customWidth="1"/>
    <col min="29" max="29" width="8.140625" style="33" bestFit="1" customWidth="1"/>
    <col min="30" max="30" width="7.7109375" style="33" bestFit="1" customWidth="1"/>
    <col min="31" max="31" width="14.5703125" style="33" bestFit="1" customWidth="1"/>
    <col min="32" max="32" width="7.7109375" style="33" bestFit="1" customWidth="1"/>
    <col min="33" max="33" width="11.7109375" style="33" bestFit="1" customWidth="1"/>
    <col min="34" max="34" width="9.7109375" style="33" bestFit="1" customWidth="1"/>
    <col min="35" max="35" width="8.140625" style="33" bestFit="1" customWidth="1"/>
    <col min="36" max="36" width="9.7109375" style="33" bestFit="1" customWidth="1"/>
    <col min="37" max="37" width="8.140625" style="33" bestFit="1" customWidth="1"/>
    <col min="38" max="38" width="6.140625" style="33" bestFit="1" customWidth="1"/>
    <col min="39" max="39" width="9.7109375" style="33" bestFit="1" customWidth="1"/>
    <col min="40" max="40" width="7.140625" style="33" bestFit="1" customWidth="1"/>
    <col min="41" max="42" width="6.140625" style="33" bestFit="1" customWidth="1"/>
    <col min="43" max="43" width="7.140625" style="33" bestFit="1" customWidth="1"/>
    <col min="44" max="44" width="6.7109375" style="33" bestFit="1" customWidth="1"/>
    <col min="45" max="45" width="9.7109375" style="33" bestFit="1" customWidth="1"/>
    <col min="46" max="46" width="6.7109375" style="33" bestFit="1" customWidth="1"/>
    <col min="47" max="47" width="11.7109375" style="33" bestFit="1" customWidth="1"/>
    <col min="48" max="48" width="10.7109375" style="33" bestFit="1" customWidth="1"/>
    <col min="49" max="49" width="7.140625" style="33" bestFit="1" customWidth="1"/>
    <col min="50" max="50" width="8.28515625" style="33" bestFit="1" customWidth="1"/>
    <col min="51" max="53" width="9.7109375" style="33" bestFit="1" customWidth="1"/>
    <col min="54" max="54" width="7.140625" style="33" bestFit="1" customWidth="1"/>
    <col min="55" max="55" width="9.7109375" style="33" bestFit="1" customWidth="1"/>
    <col min="56" max="56" width="8.140625" style="33" bestFit="1" customWidth="1"/>
    <col min="57" max="57" width="7.140625" style="33" bestFit="1" customWidth="1"/>
    <col min="58" max="58" width="8.140625" style="33" bestFit="1" customWidth="1"/>
    <col min="59" max="59" width="9.7109375" style="33" bestFit="1" customWidth="1"/>
    <col min="60" max="60" width="10.7109375" style="33" bestFit="1" customWidth="1"/>
    <col min="61" max="61" width="7.140625" style="33" bestFit="1" customWidth="1"/>
    <col min="62" max="62" width="9.7109375" style="33" bestFit="1" customWidth="1"/>
    <col min="63" max="63" width="10.7109375" style="33" bestFit="1" customWidth="1"/>
    <col min="64" max="64" width="7.140625" style="33" bestFit="1" customWidth="1"/>
    <col min="65" max="65" width="9.7109375" style="33" bestFit="1" customWidth="1"/>
    <col min="66" max="67" width="5.7109375" style="35" customWidth="1"/>
  </cols>
  <sheetData>
    <row r="1" spans="1:67" x14ac:dyDescent="0.25">
      <c r="B1" s="35" t="s">
        <v>458</v>
      </c>
      <c r="K1" s="35" t="s">
        <v>465</v>
      </c>
    </row>
    <row r="2" spans="1:67" x14ac:dyDescent="0.25">
      <c r="A2" s="35" t="s">
        <v>311</v>
      </c>
      <c r="B2" s="35" t="s">
        <v>59</v>
      </c>
      <c r="C2" s="35" t="s">
        <v>57</v>
      </c>
      <c r="D2" s="35" t="s">
        <v>60</v>
      </c>
      <c r="E2" s="35" t="s">
        <v>54</v>
      </c>
      <c r="F2" s="35" t="s">
        <v>53</v>
      </c>
      <c r="G2" s="35" t="s">
        <v>61</v>
      </c>
      <c r="H2" s="35" t="s">
        <v>62</v>
      </c>
      <c r="I2" s="35" t="s">
        <v>67</v>
      </c>
      <c r="K2" s="35" t="s">
        <v>310</v>
      </c>
      <c r="L2" s="35" t="s">
        <v>131</v>
      </c>
      <c r="M2" s="35" t="s">
        <v>132</v>
      </c>
      <c r="N2" s="35" t="s">
        <v>133</v>
      </c>
      <c r="O2" s="35" t="s">
        <v>64</v>
      </c>
      <c r="P2" s="35" t="s">
        <v>134</v>
      </c>
      <c r="Q2" s="35" t="s">
        <v>59</v>
      </c>
      <c r="R2" s="35" t="s">
        <v>136</v>
      </c>
      <c r="S2" s="35" t="s">
        <v>137</v>
      </c>
      <c r="T2" s="35" t="s">
        <v>138</v>
      </c>
      <c r="U2" s="35" t="s">
        <v>139</v>
      </c>
      <c r="V2" s="35" t="s">
        <v>140</v>
      </c>
      <c r="W2" s="35" t="s">
        <v>67</v>
      </c>
      <c r="X2" s="35" t="s">
        <v>141</v>
      </c>
      <c r="Y2" s="35" t="s">
        <v>142</v>
      </c>
      <c r="Z2" s="35" t="s">
        <v>143</v>
      </c>
      <c r="AA2" s="35" t="s">
        <v>144</v>
      </c>
      <c r="AB2" s="35" t="s">
        <v>57</v>
      </c>
      <c r="AC2" s="35" t="s">
        <v>128</v>
      </c>
      <c r="AD2" s="35" t="s">
        <v>145</v>
      </c>
      <c r="AE2" s="35" t="s">
        <v>146</v>
      </c>
      <c r="AF2" s="35" t="s">
        <v>60</v>
      </c>
      <c r="AG2" s="35" t="s">
        <v>147</v>
      </c>
      <c r="AH2" s="35" t="s">
        <v>148</v>
      </c>
      <c r="AI2" s="35" t="s">
        <v>149</v>
      </c>
      <c r="AJ2" s="35" t="s">
        <v>150</v>
      </c>
      <c r="AK2" s="35" t="s">
        <v>151</v>
      </c>
      <c r="AL2" s="35" t="s">
        <v>152</v>
      </c>
      <c r="AM2" s="35" t="s">
        <v>153</v>
      </c>
      <c r="AN2" s="35" t="s">
        <v>154</v>
      </c>
      <c r="AO2" s="35" t="s">
        <v>155</v>
      </c>
      <c r="AP2" s="35" t="s">
        <v>156</v>
      </c>
      <c r="AQ2" s="35" t="s">
        <v>54</v>
      </c>
      <c r="AR2" s="35" t="s">
        <v>53</v>
      </c>
      <c r="AS2" s="35" t="s">
        <v>157</v>
      </c>
      <c r="AT2" s="35" t="s">
        <v>158</v>
      </c>
      <c r="AU2" s="35" t="s">
        <v>159</v>
      </c>
      <c r="AV2" s="35" t="s">
        <v>160</v>
      </c>
      <c r="AW2" s="35" t="s">
        <v>161</v>
      </c>
      <c r="AX2" s="35" t="s">
        <v>162</v>
      </c>
      <c r="AY2" s="35" t="s">
        <v>163</v>
      </c>
      <c r="AZ2" s="35" t="s">
        <v>164</v>
      </c>
      <c r="BA2" s="35" t="s">
        <v>165</v>
      </c>
      <c r="BB2" s="35" t="s">
        <v>166</v>
      </c>
      <c r="BC2" s="35" t="s">
        <v>167</v>
      </c>
      <c r="BD2" s="35" t="s">
        <v>168</v>
      </c>
      <c r="BE2" s="35" t="s">
        <v>169</v>
      </c>
      <c r="BF2" s="35" t="s">
        <v>61</v>
      </c>
      <c r="BG2" s="35" t="s">
        <v>170</v>
      </c>
      <c r="BH2" s="35" t="s">
        <v>171</v>
      </c>
      <c r="BI2" s="35" t="s">
        <v>172</v>
      </c>
      <c r="BJ2" s="35" t="s">
        <v>173</v>
      </c>
      <c r="BK2" s="35" t="s">
        <v>174</v>
      </c>
      <c r="BL2" s="35" t="s">
        <v>175</v>
      </c>
      <c r="BM2" s="35" t="s">
        <v>176</v>
      </c>
    </row>
    <row r="3" spans="1:67" x14ac:dyDescent="0.25">
      <c r="A3" s="35" t="s">
        <v>0</v>
      </c>
      <c r="B3" s="33">
        <v>17672.587350339902</v>
      </c>
      <c r="C3" s="33">
        <v>1220.66510971</v>
      </c>
      <c r="D3" s="33">
        <v>37164.704713019899</v>
      </c>
      <c r="E3" s="33">
        <v>9574.1623350799891</v>
      </c>
      <c r="F3" s="33">
        <v>7662.7569636600001</v>
      </c>
      <c r="G3" s="33">
        <v>78370.969249000002</v>
      </c>
      <c r="H3" s="33">
        <v>972.21203490999903</v>
      </c>
      <c r="I3" s="33">
        <v>182.97743700000001</v>
      </c>
      <c r="J3" s="33"/>
      <c r="K3" s="35" t="s">
        <v>0</v>
      </c>
      <c r="L3" s="33">
        <v>0</v>
      </c>
      <c r="M3" s="33">
        <v>0</v>
      </c>
      <c r="N3" s="33">
        <v>7.0604915866099996E-3</v>
      </c>
      <c r="O3" s="33">
        <v>39.178106304400004</v>
      </c>
      <c r="P3" s="33">
        <v>669.42383274899998</v>
      </c>
      <c r="Q3" s="33">
        <v>17674.4101634</v>
      </c>
      <c r="R3" s="33">
        <v>8.7071971882299994</v>
      </c>
      <c r="S3" s="33">
        <v>146.951098089</v>
      </c>
      <c r="T3" s="33">
        <v>7.3447066016300004</v>
      </c>
      <c r="U3" s="33">
        <v>279.06965868700001</v>
      </c>
      <c r="V3" s="33">
        <v>0</v>
      </c>
      <c r="W3" s="33">
        <v>182.98831091299999</v>
      </c>
      <c r="X3" s="33">
        <v>0</v>
      </c>
      <c r="Y3" s="33">
        <v>3.9871358214700001E-4</v>
      </c>
      <c r="Z3" s="33">
        <v>0</v>
      </c>
      <c r="AA3" s="33">
        <v>0</v>
      </c>
      <c r="AB3" s="33">
        <v>1220.78138309</v>
      </c>
      <c r="AC3" s="33">
        <v>0</v>
      </c>
      <c r="AD3" s="33">
        <v>33448.794568600002</v>
      </c>
      <c r="AE3" s="33">
        <v>3716.53287163</v>
      </c>
      <c r="AF3" s="33">
        <v>37165.327440300003</v>
      </c>
      <c r="AG3" s="33">
        <v>0</v>
      </c>
      <c r="AH3" s="33">
        <v>34.073922423100001</v>
      </c>
      <c r="AI3" s="33">
        <v>453.99296115300001</v>
      </c>
      <c r="AJ3" s="33">
        <v>368.93791364600003</v>
      </c>
      <c r="AK3" s="33">
        <v>262.564541636</v>
      </c>
      <c r="AL3" s="33">
        <v>4.9574280772900003</v>
      </c>
      <c r="AM3" s="33">
        <v>336.65143512600002</v>
      </c>
      <c r="AN3" s="33">
        <v>222.05351667400001</v>
      </c>
      <c r="AO3" s="33">
        <v>0</v>
      </c>
      <c r="AP3" s="33">
        <v>38.2043411111</v>
      </c>
      <c r="AQ3" s="33">
        <v>9574.6014609100002</v>
      </c>
      <c r="AR3" s="33">
        <v>7663.1964865399996</v>
      </c>
      <c r="AS3" s="33">
        <v>1911.40497437</v>
      </c>
      <c r="AT3" s="33">
        <v>6285.7837991300003</v>
      </c>
      <c r="AU3" s="33">
        <v>4.6259326267499998E-2</v>
      </c>
      <c r="AV3" s="33">
        <v>2.1558964323700001</v>
      </c>
      <c r="AW3" s="33">
        <v>4449.22456117</v>
      </c>
      <c r="AX3" s="33">
        <v>4.8981631861199998E-2</v>
      </c>
      <c r="AY3" s="33">
        <v>103.709438296</v>
      </c>
      <c r="AZ3" s="33">
        <v>26.433491938</v>
      </c>
      <c r="BA3" s="33">
        <v>4.8835936364699997</v>
      </c>
      <c r="BB3" s="33">
        <v>258.13616713200003</v>
      </c>
      <c r="BC3" s="33">
        <v>689.57898606100002</v>
      </c>
      <c r="BD3" s="33">
        <v>777.74149150999995</v>
      </c>
      <c r="BE3" s="33">
        <v>32.813731408599999</v>
      </c>
      <c r="BF3" s="33">
        <v>78375.281847899998</v>
      </c>
      <c r="BG3" s="33">
        <v>1766.27822717</v>
      </c>
      <c r="BH3" s="33">
        <v>1.19286206399E-2</v>
      </c>
      <c r="BI3" s="33">
        <v>114.488824799</v>
      </c>
      <c r="BJ3" s="33">
        <v>0</v>
      </c>
      <c r="BK3" s="33">
        <v>227.276860465</v>
      </c>
      <c r="BL3" s="33">
        <v>972.27818971299996</v>
      </c>
      <c r="BM3" s="33">
        <v>119.59884837600001</v>
      </c>
      <c r="BN3" s="33"/>
      <c r="BO3" s="33"/>
    </row>
    <row r="4" spans="1:67" x14ac:dyDescent="0.25">
      <c r="A4" s="35" t="s">
        <v>2</v>
      </c>
      <c r="B4" s="33">
        <v>12077.460741299999</v>
      </c>
      <c r="C4" s="33">
        <v>827.44480091999901</v>
      </c>
      <c r="D4" s="33">
        <v>16643.622228730001</v>
      </c>
      <c r="E4" s="33">
        <v>6135.1222615799998</v>
      </c>
      <c r="F4" s="33">
        <v>4225.1905240199903</v>
      </c>
      <c r="G4" s="33">
        <v>18300.922536999999</v>
      </c>
      <c r="H4" s="33">
        <v>643.98874284999897</v>
      </c>
      <c r="I4" s="33">
        <v>47.182708999999903</v>
      </c>
      <c r="J4" s="33"/>
      <c r="K4" s="35" t="s">
        <v>2</v>
      </c>
      <c r="L4" s="33">
        <v>0</v>
      </c>
      <c r="M4" s="33">
        <v>0</v>
      </c>
      <c r="N4" s="33">
        <v>5.6157801550999996E-3</v>
      </c>
      <c r="O4" s="33">
        <v>26.981341929399999</v>
      </c>
      <c r="P4" s="33">
        <v>472.49764111000002</v>
      </c>
      <c r="Q4" s="33">
        <v>12078.6364607</v>
      </c>
      <c r="R4" s="33">
        <v>6.9255711029200002</v>
      </c>
      <c r="S4" s="33">
        <v>93.600970351300006</v>
      </c>
      <c r="T4" s="33">
        <v>5.8418627292099998</v>
      </c>
      <c r="U4" s="33">
        <v>193.302995587</v>
      </c>
      <c r="V4" s="33">
        <v>0</v>
      </c>
      <c r="W4" s="33">
        <v>47.1839857119</v>
      </c>
      <c r="X4" s="33">
        <v>0</v>
      </c>
      <c r="Y4" s="33">
        <v>3.1713434624699999E-4</v>
      </c>
      <c r="Z4" s="33">
        <v>0</v>
      </c>
      <c r="AA4" s="33">
        <v>0</v>
      </c>
      <c r="AB4" s="33">
        <v>827.52039229399998</v>
      </c>
      <c r="AC4" s="33">
        <v>0</v>
      </c>
      <c r="AD4" s="33">
        <v>14979.6224382</v>
      </c>
      <c r="AE4" s="33">
        <v>1664.40255748</v>
      </c>
      <c r="AF4" s="33">
        <v>16644.024995700001</v>
      </c>
      <c r="AG4" s="33">
        <v>0</v>
      </c>
      <c r="AH4" s="33">
        <v>21.749188391099999</v>
      </c>
      <c r="AI4" s="33">
        <v>249.59774992300001</v>
      </c>
      <c r="AJ4" s="33">
        <v>240.860850355</v>
      </c>
      <c r="AK4" s="33">
        <v>144.40439262699999</v>
      </c>
      <c r="AL4" s="33">
        <v>2.7682813893899998</v>
      </c>
      <c r="AM4" s="33">
        <v>187.007949301</v>
      </c>
      <c r="AN4" s="33">
        <v>122.081314324</v>
      </c>
      <c r="AO4" s="33">
        <v>0</v>
      </c>
      <c r="AP4" s="33">
        <v>21.712645839099999</v>
      </c>
      <c r="AQ4" s="33">
        <v>6135.2588073699999</v>
      </c>
      <c r="AR4" s="33">
        <v>4225.3200179599999</v>
      </c>
      <c r="AS4" s="33">
        <v>1909.93878941</v>
      </c>
      <c r="AT4" s="33">
        <v>3461.29350243</v>
      </c>
      <c r="AU4" s="33">
        <v>3.6793951619600002E-2</v>
      </c>
      <c r="AV4" s="33">
        <v>1.18527536682</v>
      </c>
      <c r="AW4" s="33">
        <v>2448.1361379599998</v>
      </c>
      <c r="AX4" s="33">
        <v>3.8959180321500003E-2</v>
      </c>
      <c r="AY4" s="33">
        <v>58.557658098899999</v>
      </c>
      <c r="AZ4" s="33">
        <v>14.532691741200001</v>
      </c>
      <c r="BA4" s="33">
        <v>2.7738531898900001</v>
      </c>
      <c r="BB4" s="33">
        <v>145.76959720299999</v>
      </c>
      <c r="BC4" s="33">
        <v>380.20138699199998</v>
      </c>
      <c r="BD4" s="33">
        <v>428.47511584</v>
      </c>
      <c r="BE4" s="33">
        <v>18.0404400157</v>
      </c>
      <c r="BF4" s="33">
        <v>18301.034853500001</v>
      </c>
      <c r="BG4" s="33">
        <v>436.59527940300001</v>
      </c>
      <c r="BH4" s="33">
        <v>9.4878605797099995E-3</v>
      </c>
      <c r="BI4" s="33">
        <v>73.033664911299994</v>
      </c>
      <c r="BJ4" s="33">
        <v>0</v>
      </c>
      <c r="BK4" s="33">
        <v>148.478189775</v>
      </c>
      <c r="BL4" s="33">
        <v>644.02265568099995</v>
      </c>
      <c r="BM4" s="33">
        <v>75.874026399900004</v>
      </c>
      <c r="BN4" s="33"/>
      <c r="BO4" s="33"/>
    </row>
    <row r="5" spans="1:67" x14ac:dyDescent="0.25">
      <c r="A5" s="35" t="s">
        <v>3</v>
      </c>
      <c r="B5" s="33">
        <v>12743.0347412499</v>
      </c>
      <c r="C5" s="33">
        <v>896.57823263999899</v>
      </c>
      <c r="D5" s="33">
        <v>39351.888720389899</v>
      </c>
      <c r="E5" s="33">
        <v>2343.8182069</v>
      </c>
      <c r="F5" s="33">
        <v>2095.06466391</v>
      </c>
      <c r="G5" s="33">
        <v>27723.567692150002</v>
      </c>
      <c r="H5" s="33">
        <v>763.24594159999901</v>
      </c>
      <c r="I5" s="33">
        <v>46.390856360000001</v>
      </c>
      <c r="J5" s="33"/>
      <c r="K5" s="35" t="s">
        <v>3</v>
      </c>
      <c r="L5" s="33">
        <v>0</v>
      </c>
      <c r="M5" s="33">
        <v>0</v>
      </c>
      <c r="N5" s="33">
        <v>1.26215935249E-3</v>
      </c>
      <c r="O5" s="33">
        <v>27.712915235099999</v>
      </c>
      <c r="P5" s="33">
        <v>468.32830654999998</v>
      </c>
      <c r="Q5" s="33">
        <v>12744.201429299999</v>
      </c>
      <c r="R5" s="33">
        <v>1.5565160149599999</v>
      </c>
      <c r="S5" s="33">
        <v>120.95214638900001</v>
      </c>
      <c r="T5" s="33">
        <v>1.31295447033</v>
      </c>
      <c r="U5" s="33">
        <v>196.55386302599999</v>
      </c>
      <c r="V5" s="33">
        <v>0</v>
      </c>
      <c r="W5" s="33">
        <v>46.3916785348</v>
      </c>
      <c r="X5" s="33">
        <v>0</v>
      </c>
      <c r="Y5" s="33">
        <v>7.1275029510099996E-5</v>
      </c>
      <c r="Z5" s="33">
        <v>0</v>
      </c>
      <c r="AA5" s="33">
        <v>0</v>
      </c>
      <c r="AB5" s="33">
        <v>896.66314367500001</v>
      </c>
      <c r="AC5" s="33">
        <v>0</v>
      </c>
      <c r="AD5" s="33">
        <v>35417.233181600001</v>
      </c>
      <c r="AE5" s="33">
        <v>3935.2484063400002</v>
      </c>
      <c r="AF5" s="33">
        <v>39352.481587900002</v>
      </c>
      <c r="AG5" s="33">
        <v>0</v>
      </c>
      <c r="AH5" s="33">
        <v>27.859708781599998</v>
      </c>
      <c r="AI5" s="33">
        <v>123.61617079200001</v>
      </c>
      <c r="AJ5" s="33">
        <v>310.92141564600001</v>
      </c>
      <c r="AK5" s="33">
        <v>71.473412598199999</v>
      </c>
      <c r="AL5" s="33">
        <v>1.3335232725699999</v>
      </c>
      <c r="AM5" s="33">
        <v>96.028967157500006</v>
      </c>
      <c r="AN5" s="33">
        <v>60.462183594400003</v>
      </c>
      <c r="AO5" s="33">
        <v>0</v>
      </c>
      <c r="AP5" s="33">
        <v>10.1322300216</v>
      </c>
      <c r="AQ5" s="33">
        <v>2343.9487069500001</v>
      </c>
      <c r="AR5" s="33">
        <v>2095.19528648</v>
      </c>
      <c r="AS5" s="33">
        <v>248.75342046899999</v>
      </c>
      <c r="AT5" s="33">
        <v>1712.92329109</v>
      </c>
      <c r="AU5" s="33">
        <v>8.2616038404500006E-3</v>
      </c>
      <c r="AV5" s="33">
        <v>0.58702156612599998</v>
      </c>
      <c r="AW5" s="33">
        <v>1212.85686824</v>
      </c>
      <c r="AX5" s="33">
        <v>8.7477949260599992E-3</v>
      </c>
      <c r="AY5" s="33">
        <v>28.962573685399999</v>
      </c>
      <c r="AZ5" s="33">
        <v>7.19748190441</v>
      </c>
      <c r="BA5" s="33">
        <v>1.5745381000500001</v>
      </c>
      <c r="BB5" s="33">
        <v>72.0964253275</v>
      </c>
      <c r="BC5" s="33">
        <v>187.35015909099999</v>
      </c>
      <c r="BD5" s="33">
        <v>212.57206479999999</v>
      </c>
      <c r="BE5" s="33">
        <v>8.9347355686099998</v>
      </c>
      <c r="BF5" s="33">
        <v>27724.7555703</v>
      </c>
      <c r="BG5" s="33">
        <v>674.81547339300005</v>
      </c>
      <c r="BH5" s="33">
        <v>2.1323693877999999E-3</v>
      </c>
      <c r="BI5" s="33">
        <v>95.754051529899996</v>
      </c>
      <c r="BJ5" s="33">
        <v>0</v>
      </c>
      <c r="BK5" s="33">
        <v>181.425267676</v>
      </c>
      <c r="BL5" s="33">
        <v>763.296872667</v>
      </c>
      <c r="BM5" s="33">
        <v>99.679361233500003</v>
      </c>
      <c r="BN5" s="33"/>
      <c r="BO5" s="33"/>
    </row>
    <row r="6" spans="1:67" x14ac:dyDescent="0.25">
      <c r="A6" s="35" t="s">
        <v>4</v>
      </c>
      <c r="B6" s="33">
        <v>53644.881632370001</v>
      </c>
      <c r="C6" s="33">
        <v>3316.94727710999</v>
      </c>
      <c r="D6" s="33">
        <v>19160.450875293998</v>
      </c>
      <c r="E6" s="33">
        <v>737.572900309999</v>
      </c>
      <c r="F6" s="33">
        <v>645.285718919999</v>
      </c>
      <c r="G6" s="33">
        <v>3580.6369276299902</v>
      </c>
      <c r="H6" s="33">
        <v>1426.3874945499899</v>
      </c>
      <c r="I6" s="33">
        <v>9.7765120000000003</v>
      </c>
      <c r="J6" s="33"/>
      <c r="K6" s="35" t="s">
        <v>4</v>
      </c>
      <c r="L6" s="33">
        <v>0</v>
      </c>
      <c r="M6" s="33">
        <v>0</v>
      </c>
      <c r="N6" s="33">
        <v>0.100447448312</v>
      </c>
      <c r="O6" s="33">
        <v>127.57592068700001</v>
      </c>
      <c r="P6" s="33">
        <v>2641.4442277399999</v>
      </c>
      <c r="Q6" s="33">
        <v>53654.764083100003</v>
      </c>
      <c r="R6" s="33">
        <v>125.139119076</v>
      </c>
      <c r="S6" s="33">
        <v>35.477347350099997</v>
      </c>
      <c r="T6" s="33">
        <v>104.491091763</v>
      </c>
      <c r="U6" s="33">
        <v>998.89243568500001</v>
      </c>
      <c r="V6" s="33">
        <v>0</v>
      </c>
      <c r="W6" s="33">
        <v>9.7796686876700001</v>
      </c>
      <c r="X6" s="33">
        <v>0</v>
      </c>
      <c r="Y6" s="33">
        <v>5.6724152859599997E-3</v>
      </c>
      <c r="Z6" s="33">
        <v>0</v>
      </c>
      <c r="AA6" s="33">
        <v>0</v>
      </c>
      <c r="AB6" s="33">
        <v>3317.5067907799998</v>
      </c>
      <c r="AC6" s="33">
        <v>0</v>
      </c>
      <c r="AD6" s="33">
        <v>17248.491154300002</v>
      </c>
      <c r="AE6" s="33">
        <v>1916.4991188900001</v>
      </c>
      <c r="AF6" s="33">
        <v>19164.9902731</v>
      </c>
      <c r="AG6" s="33">
        <v>0</v>
      </c>
      <c r="AH6" s="33">
        <v>12.2270490054</v>
      </c>
      <c r="AI6" s="33">
        <v>5.1185413095500003</v>
      </c>
      <c r="AJ6" s="33">
        <v>95.343353694699999</v>
      </c>
      <c r="AK6" s="33">
        <v>5.9002918361700001</v>
      </c>
      <c r="AL6" s="33">
        <v>2.5316785829800001</v>
      </c>
      <c r="AM6" s="33">
        <v>58.072078312400002</v>
      </c>
      <c r="AN6" s="33">
        <v>2.5035421067399999</v>
      </c>
      <c r="AO6" s="33">
        <v>0</v>
      </c>
      <c r="AP6" s="33">
        <v>41.443363427500003</v>
      </c>
      <c r="AQ6" s="33">
        <v>737.70631599700005</v>
      </c>
      <c r="AR6" s="33">
        <v>645.41913512500003</v>
      </c>
      <c r="AS6" s="33">
        <v>92.287180872700006</v>
      </c>
      <c r="AT6" s="33">
        <v>348.85797742800003</v>
      </c>
      <c r="AU6" s="33">
        <v>0.65815697680200003</v>
      </c>
      <c r="AV6" s="33">
        <v>2.4306641677300001E-2</v>
      </c>
      <c r="AW6" s="33">
        <v>143.248842123</v>
      </c>
      <c r="AX6" s="33">
        <v>0.69688838043000001</v>
      </c>
      <c r="AY6" s="33">
        <v>75.637967145199994</v>
      </c>
      <c r="AZ6" s="33">
        <v>0.29802427068300003</v>
      </c>
      <c r="BA6" s="33">
        <v>2.0851906270099998</v>
      </c>
      <c r="BB6" s="33">
        <v>189.128307296</v>
      </c>
      <c r="BC6" s="33">
        <v>70.426421816900003</v>
      </c>
      <c r="BD6" s="33">
        <v>47.275581461400002</v>
      </c>
      <c r="BE6" s="33">
        <v>0.36995817644700002</v>
      </c>
      <c r="BF6" s="33">
        <v>3582.7354920299999</v>
      </c>
      <c r="BG6" s="33">
        <v>21.098297103699998</v>
      </c>
      <c r="BH6" s="33">
        <v>0.16970500669499999</v>
      </c>
      <c r="BI6" s="33">
        <v>4.8306481421300003</v>
      </c>
      <c r="BJ6" s="33">
        <v>0</v>
      </c>
      <c r="BK6" s="33">
        <v>227.300966641</v>
      </c>
      <c r="BL6" s="33">
        <v>1426.6458167400001</v>
      </c>
      <c r="BM6" s="33">
        <v>1.76589909547</v>
      </c>
      <c r="BN6" s="33"/>
      <c r="BO6" s="33"/>
    </row>
    <row r="7" spans="1:67" x14ac:dyDescent="0.25">
      <c r="A7" s="35" t="s">
        <v>5</v>
      </c>
      <c r="B7" s="33">
        <v>13228.5612619899</v>
      </c>
      <c r="C7" s="33">
        <v>512.03460043999905</v>
      </c>
      <c r="D7" s="33">
        <v>28813.512777899999</v>
      </c>
      <c r="E7" s="33">
        <v>3566.2765342499902</v>
      </c>
      <c r="F7" s="33">
        <v>2970.2987538099901</v>
      </c>
      <c r="G7" s="33">
        <v>14752.7418969999</v>
      </c>
      <c r="H7" s="33">
        <v>607.50036362000003</v>
      </c>
      <c r="I7" s="33">
        <v>46.8005479999999</v>
      </c>
      <c r="J7" s="33"/>
      <c r="K7" s="35" t="s">
        <v>5</v>
      </c>
      <c r="L7" s="33">
        <v>0</v>
      </c>
      <c r="M7" s="33">
        <v>0</v>
      </c>
      <c r="N7" s="33">
        <v>1.1070974932300001E-3</v>
      </c>
      <c r="O7" s="33">
        <v>25.493869536999998</v>
      </c>
      <c r="P7" s="33">
        <v>186.827865425</v>
      </c>
      <c r="Q7" s="33">
        <v>13228.6626892</v>
      </c>
      <c r="R7" s="33">
        <v>1.36530816951</v>
      </c>
      <c r="S7" s="33">
        <v>114.062380885</v>
      </c>
      <c r="T7" s="33">
        <v>1.15166691169</v>
      </c>
      <c r="U7" s="33">
        <v>78.578713932799999</v>
      </c>
      <c r="V7" s="33">
        <v>0</v>
      </c>
      <c r="W7" s="33">
        <v>46.800334982800003</v>
      </c>
      <c r="X7" s="33">
        <v>0</v>
      </c>
      <c r="Y7" s="33">
        <v>6.2519623795700006E-5</v>
      </c>
      <c r="Z7" s="33">
        <v>0</v>
      </c>
      <c r="AA7" s="33">
        <v>0</v>
      </c>
      <c r="AB7" s="33">
        <v>512.04343542699996</v>
      </c>
      <c r="AC7" s="33">
        <v>0</v>
      </c>
      <c r="AD7" s="33">
        <v>25932.685912600002</v>
      </c>
      <c r="AE7" s="33">
        <v>2881.4096443499998</v>
      </c>
      <c r="AF7" s="33">
        <v>28814.0955569</v>
      </c>
      <c r="AG7" s="33">
        <v>0</v>
      </c>
      <c r="AH7" s="33">
        <v>26.269355652200002</v>
      </c>
      <c r="AI7" s="33">
        <v>176.68413911900001</v>
      </c>
      <c r="AJ7" s="33">
        <v>288.66650733</v>
      </c>
      <c r="AK7" s="33">
        <v>102.125629145</v>
      </c>
      <c r="AL7" s="33">
        <v>1.8798477353</v>
      </c>
      <c r="AM7" s="33">
        <v>129.61585027199999</v>
      </c>
      <c r="AN7" s="33">
        <v>86.418372685799994</v>
      </c>
      <c r="AO7" s="33">
        <v>0</v>
      </c>
      <c r="AP7" s="33">
        <v>14.048711751200001</v>
      </c>
      <c r="AQ7" s="33">
        <v>3566.3294582100002</v>
      </c>
      <c r="AR7" s="33">
        <v>2970.3520828000001</v>
      </c>
      <c r="AS7" s="33">
        <v>595.97737541399999</v>
      </c>
      <c r="AT7" s="33">
        <v>2440.5182256399999</v>
      </c>
      <c r="AU7" s="33">
        <v>4.8611468774300004E-3</v>
      </c>
      <c r="AV7" s="33">
        <v>0.83902689131700003</v>
      </c>
      <c r="AW7" s="33">
        <v>1729.5460817200001</v>
      </c>
      <c r="AX7" s="33">
        <v>5.1472208094299997E-3</v>
      </c>
      <c r="AY7" s="33">
        <v>38.791759105600001</v>
      </c>
      <c r="AZ7" s="33">
        <v>10.287335209</v>
      </c>
      <c r="BA7" s="33">
        <v>1.84268849259</v>
      </c>
      <c r="BB7" s="33">
        <v>96.535810026600004</v>
      </c>
      <c r="BC7" s="33">
        <v>267.11705425299999</v>
      </c>
      <c r="BD7" s="33">
        <v>301.83950836499997</v>
      </c>
      <c r="BE7" s="33">
        <v>12.770387874100001</v>
      </c>
      <c r="BF7" s="33">
        <v>14753.9937391</v>
      </c>
      <c r="BG7" s="33">
        <v>349.685313974</v>
      </c>
      <c r="BH7" s="33">
        <v>1.8704222729599999E-3</v>
      </c>
      <c r="BI7" s="33">
        <v>90.031855985500002</v>
      </c>
      <c r="BJ7" s="33">
        <v>0</v>
      </c>
      <c r="BK7" s="33">
        <v>169.565385999</v>
      </c>
      <c r="BL7" s="33">
        <v>607.50294605600004</v>
      </c>
      <c r="BM7" s="33">
        <v>94.024053055899998</v>
      </c>
      <c r="BN7" s="33"/>
      <c r="BO7" s="33"/>
    </row>
    <row r="8" spans="1:67" x14ac:dyDescent="0.25">
      <c r="A8" s="35" t="s">
        <v>6</v>
      </c>
      <c r="B8" s="33">
        <v>4469.6839934999998</v>
      </c>
      <c r="C8" s="33">
        <v>349.06103568999998</v>
      </c>
      <c r="D8" s="33">
        <v>907.33604113000001</v>
      </c>
      <c r="E8" s="33">
        <v>16.889245079999998</v>
      </c>
      <c r="F8" s="33">
        <v>10.3514728</v>
      </c>
      <c r="G8" s="33">
        <v>0</v>
      </c>
      <c r="H8" s="33">
        <v>111.74209982999901</v>
      </c>
      <c r="I8" s="33">
        <v>0</v>
      </c>
      <c r="J8" s="33"/>
      <c r="K8" s="35" t="s">
        <v>6</v>
      </c>
      <c r="L8" s="33">
        <v>0</v>
      </c>
      <c r="M8" s="33">
        <v>0</v>
      </c>
      <c r="N8" s="33">
        <v>0</v>
      </c>
      <c r="O8" s="33">
        <v>0</v>
      </c>
      <c r="P8" s="33">
        <v>260.05398340199997</v>
      </c>
      <c r="Q8" s="33">
        <v>4469.9104464000002</v>
      </c>
      <c r="R8" s="33">
        <v>0</v>
      </c>
      <c r="S8" s="33">
        <v>0</v>
      </c>
      <c r="T8" s="33">
        <v>0</v>
      </c>
      <c r="U8" s="33">
        <v>111.278805991</v>
      </c>
      <c r="V8" s="33">
        <v>0</v>
      </c>
      <c r="W8" s="33">
        <v>0</v>
      </c>
      <c r="X8" s="33">
        <v>0</v>
      </c>
      <c r="Y8" s="33">
        <v>0</v>
      </c>
      <c r="Z8" s="33">
        <v>0</v>
      </c>
      <c r="AA8" s="33">
        <v>0</v>
      </c>
      <c r="AB8" s="33">
        <v>349.07875668499997</v>
      </c>
      <c r="AC8" s="33">
        <v>0</v>
      </c>
      <c r="AD8" s="33">
        <v>816.67195831699996</v>
      </c>
      <c r="AE8" s="33">
        <v>90.741355421899996</v>
      </c>
      <c r="AF8" s="33">
        <v>907.41331373900005</v>
      </c>
      <c r="AG8" s="33">
        <v>0</v>
      </c>
      <c r="AH8" s="33">
        <v>0</v>
      </c>
      <c r="AI8" s="33">
        <v>0</v>
      </c>
      <c r="AJ8" s="33">
        <v>0</v>
      </c>
      <c r="AK8" s="33">
        <v>0</v>
      </c>
      <c r="AL8" s="33">
        <v>0</v>
      </c>
      <c r="AM8" s="33">
        <v>3.9751654572100001</v>
      </c>
      <c r="AN8" s="33">
        <v>0</v>
      </c>
      <c r="AO8" s="33">
        <v>0</v>
      </c>
      <c r="AP8" s="33">
        <v>0</v>
      </c>
      <c r="AQ8" s="33">
        <v>16.889774099899999</v>
      </c>
      <c r="AR8" s="33">
        <v>10.3519943901</v>
      </c>
      <c r="AS8" s="33">
        <v>6.5377797097599997</v>
      </c>
      <c r="AT8" s="33">
        <v>2.7122222083700001</v>
      </c>
      <c r="AU8" s="33">
        <v>0</v>
      </c>
      <c r="AV8" s="33">
        <v>0</v>
      </c>
      <c r="AW8" s="33">
        <v>1.6894466323199999</v>
      </c>
      <c r="AX8" s="33">
        <v>0</v>
      </c>
      <c r="AY8" s="33">
        <v>1.0227771644300001</v>
      </c>
      <c r="AZ8" s="33">
        <v>0</v>
      </c>
      <c r="BA8" s="33">
        <v>0.217392157541</v>
      </c>
      <c r="BB8" s="33">
        <v>2.5569425942800001</v>
      </c>
      <c r="BC8" s="33">
        <v>0</v>
      </c>
      <c r="BD8" s="33">
        <v>0.89027197274000003</v>
      </c>
      <c r="BE8" s="33">
        <v>0</v>
      </c>
      <c r="BF8" s="33">
        <v>0</v>
      </c>
      <c r="BG8" s="33">
        <v>0</v>
      </c>
      <c r="BH8" s="33">
        <v>0</v>
      </c>
      <c r="BI8" s="33">
        <v>0</v>
      </c>
      <c r="BJ8" s="33">
        <v>0</v>
      </c>
      <c r="BK8" s="33">
        <v>0</v>
      </c>
      <c r="BL8" s="33">
        <v>111.747742879</v>
      </c>
      <c r="BM8" s="33">
        <v>0</v>
      </c>
      <c r="BN8" s="33"/>
      <c r="BO8" s="33"/>
    </row>
    <row r="9" spans="1:67" x14ac:dyDescent="0.25">
      <c r="A9" s="35" t="s">
        <v>7</v>
      </c>
      <c r="B9" s="33">
        <v>482.81696072</v>
      </c>
      <c r="C9" s="33">
        <v>31.728070410000001</v>
      </c>
      <c r="D9" s="33">
        <v>1009.35774019</v>
      </c>
      <c r="E9" s="33">
        <v>239.61698938999999</v>
      </c>
      <c r="F9" s="33">
        <v>122.091698569999</v>
      </c>
      <c r="G9" s="33">
        <v>862.68900699999904</v>
      </c>
      <c r="H9" s="33">
        <v>18.382408719999901</v>
      </c>
      <c r="I9" s="33">
        <v>1.4147460000000001</v>
      </c>
      <c r="J9" s="33"/>
      <c r="K9" s="35" t="s">
        <v>7</v>
      </c>
      <c r="L9" s="33">
        <v>0</v>
      </c>
      <c r="M9" s="33">
        <v>0</v>
      </c>
      <c r="N9" s="33">
        <v>6.1356006026599995E-4</v>
      </c>
      <c r="O9" s="33">
        <v>1.26261096601</v>
      </c>
      <c r="P9" s="33">
        <v>23.722435825800002</v>
      </c>
      <c r="Q9" s="33">
        <v>482.83098184699998</v>
      </c>
      <c r="R9" s="33">
        <v>0.75665509053799995</v>
      </c>
      <c r="S9" s="33">
        <v>1.3659499612299999</v>
      </c>
      <c r="T9" s="33">
        <v>0.63825497985099999</v>
      </c>
      <c r="U9" s="33">
        <v>8.1663037922200008</v>
      </c>
      <c r="V9" s="33">
        <v>0</v>
      </c>
      <c r="W9" s="33">
        <v>1.4147450233000001</v>
      </c>
      <c r="X9" s="33">
        <v>0</v>
      </c>
      <c r="Y9" s="33">
        <v>3.4648389903200002E-5</v>
      </c>
      <c r="Z9" s="33">
        <v>0</v>
      </c>
      <c r="AA9" s="33">
        <v>0</v>
      </c>
      <c r="AB9" s="33">
        <v>31.7291592935</v>
      </c>
      <c r="AC9" s="33">
        <v>0</v>
      </c>
      <c r="AD9" s="33">
        <v>908.59526988699997</v>
      </c>
      <c r="AE9" s="33">
        <v>100.95498572299999</v>
      </c>
      <c r="AF9" s="33">
        <v>1009.55025561</v>
      </c>
      <c r="AG9" s="33">
        <v>0</v>
      </c>
      <c r="AH9" s="33">
        <v>0.49689597653000001</v>
      </c>
      <c r="AI9" s="33">
        <v>6.3488578107000002</v>
      </c>
      <c r="AJ9" s="33">
        <v>6.1351644201299997</v>
      </c>
      <c r="AK9" s="33">
        <v>3.7620460677800001</v>
      </c>
      <c r="AL9" s="33">
        <v>0.14529838136699999</v>
      </c>
      <c r="AM9" s="33">
        <v>5.5182408481099996</v>
      </c>
      <c r="AN9" s="33">
        <v>3.1053028886099998</v>
      </c>
      <c r="AO9" s="33">
        <v>0</v>
      </c>
      <c r="AP9" s="33">
        <v>1.79277238931</v>
      </c>
      <c r="AQ9" s="33">
        <v>239.61806445900001</v>
      </c>
      <c r="AR9" s="33">
        <v>122.092816446</v>
      </c>
      <c r="AS9" s="33">
        <v>117.525248013</v>
      </c>
      <c r="AT9" s="33">
        <v>95.850274141100002</v>
      </c>
      <c r="AU9" s="33">
        <v>2.0826969140800001E-2</v>
      </c>
      <c r="AV9" s="33">
        <v>3.0149099136300001E-2</v>
      </c>
      <c r="AW9" s="33">
        <v>64.713081380199995</v>
      </c>
      <c r="AX9" s="33">
        <v>2.20525883916E-2</v>
      </c>
      <c r="AY9" s="33">
        <v>3.5154233457299999</v>
      </c>
      <c r="AZ9" s="33">
        <v>0.36965812397699999</v>
      </c>
      <c r="BA9" s="33">
        <v>8.3823339557600005E-2</v>
      </c>
      <c r="BB9" s="33">
        <v>8.7740720886600005</v>
      </c>
      <c r="BC9" s="33">
        <v>11.565925712</v>
      </c>
      <c r="BD9" s="33">
        <v>11.8664060281</v>
      </c>
      <c r="BE9" s="33">
        <v>0.45888320937799998</v>
      </c>
      <c r="BF9" s="33">
        <v>863.031959938</v>
      </c>
      <c r="BG9" s="33">
        <v>6.61263347476</v>
      </c>
      <c r="BH9" s="33">
        <v>1.0365947690900001E-3</v>
      </c>
      <c r="BI9" s="33">
        <v>0.80792491849400005</v>
      </c>
      <c r="BJ9" s="33">
        <v>0</v>
      </c>
      <c r="BK9" s="33">
        <v>3.6399846465699999</v>
      </c>
      <c r="BL9" s="33">
        <v>18.383056303899998</v>
      </c>
      <c r="BM9" s="33">
        <v>0.64586220083000001</v>
      </c>
      <c r="BN9" s="33"/>
      <c r="BO9" s="33"/>
    </row>
    <row r="10" spans="1:67" x14ac:dyDescent="0.25">
      <c r="A10" s="35" t="s">
        <v>8</v>
      </c>
      <c r="B10" s="33"/>
      <c r="C10" s="33"/>
      <c r="D10" s="33"/>
      <c r="E10" s="33"/>
      <c r="F10" s="33"/>
      <c r="G10" s="33"/>
      <c r="H10" s="33"/>
      <c r="I10" s="33"/>
      <c r="J10" s="33"/>
      <c r="BN10" s="33"/>
      <c r="BO10" s="33"/>
    </row>
    <row r="11" spans="1:67" x14ac:dyDescent="0.25">
      <c r="A11" s="35" t="s">
        <v>9</v>
      </c>
      <c r="B11" s="33">
        <v>69273.756150679998</v>
      </c>
      <c r="C11" s="33">
        <v>4082.8570653399902</v>
      </c>
      <c r="D11" s="33">
        <v>49713.803627499903</v>
      </c>
      <c r="E11" s="33">
        <v>13871.898568999901</v>
      </c>
      <c r="F11" s="33">
        <v>8894.6464882099899</v>
      </c>
      <c r="G11" s="33">
        <v>70588.970434009898</v>
      </c>
      <c r="H11" s="33">
        <v>2077.82688756999</v>
      </c>
      <c r="I11" s="33">
        <v>270.67984398999897</v>
      </c>
      <c r="J11" s="33"/>
      <c r="K11" s="35" t="s">
        <v>9</v>
      </c>
      <c r="L11" s="33">
        <v>0</v>
      </c>
      <c r="M11" s="33">
        <v>0</v>
      </c>
      <c r="N11" s="33">
        <v>4.1958463983800001E-2</v>
      </c>
      <c r="O11" s="33">
        <v>100.948502142</v>
      </c>
      <c r="P11" s="33">
        <v>3035.6988546699999</v>
      </c>
      <c r="Q11" s="33">
        <v>69274.741129200003</v>
      </c>
      <c r="R11" s="33">
        <v>69.833798040100007</v>
      </c>
      <c r="S11" s="33">
        <v>145.23957263099999</v>
      </c>
      <c r="T11" s="33">
        <v>43.647691572100001</v>
      </c>
      <c r="U11" s="33">
        <v>1126.5082573100001</v>
      </c>
      <c r="V11" s="33">
        <v>0</v>
      </c>
      <c r="W11" s="33">
        <v>270.67985714000002</v>
      </c>
      <c r="X11" s="33">
        <v>0</v>
      </c>
      <c r="Y11" s="33">
        <v>2.3694443847399999E-3</v>
      </c>
      <c r="Z11" s="33">
        <v>0</v>
      </c>
      <c r="AA11" s="33">
        <v>0</v>
      </c>
      <c r="AB11" s="33">
        <v>4082.9209629299999</v>
      </c>
      <c r="AC11" s="33">
        <v>0</v>
      </c>
      <c r="AD11" s="33">
        <v>44744.029895</v>
      </c>
      <c r="AE11" s="33">
        <v>4971.5591593500003</v>
      </c>
      <c r="AF11" s="33">
        <v>49715.589054399999</v>
      </c>
      <c r="AG11" s="33">
        <v>0</v>
      </c>
      <c r="AH11" s="33">
        <v>34.684189114399999</v>
      </c>
      <c r="AI11" s="33">
        <v>512.56577161200005</v>
      </c>
      <c r="AJ11" s="33">
        <v>516.39380739299997</v>
      </c>
      <c r="AK11" s="33">
        <v>297.408072801</v>
      </c>
      <c r="AL11" s="33">
        <v>6.4117005958500002</v>
      </c>
      <c r="AM11" s="33">
        <v>421.54313883999998</v>
      </c>
      <c r="AN11" s="33">
        <v>250.702809132</v>
      </c>
      <c r="AO11" s="33">
        <v>0</v>
      </c>
      <c r="AP11" s="33">
        <v>56.620975748200003</v>
      </c>
      <c r="AQ11" s="33">
        <v>13872.060327699999</v>
      </c>
      <c r="AR11" s="33">
        <v>8894.8080613099992</v>
      </c>
      <c r="AS11" s="33">
        <v>4977.2522664300004</v>
      </c>
      <c r="AT11" s="33">
        <v>7203.1527233899997</v>
      </c>
      <c r="AU11" s="33">
        <v>0.268499441261</v>
      </c>
      <c r="AV11" s="33">
        <v>2.4340446031399998</v>
      </c>
      <c r="AW11" s="33">
        <v>5063.1283191900002</v>
      </c>
      <c r="AX11" s="33">
        <v>0.28430008701600001</v>
      </c>
      <c r="AY11" s="33">
        <v>147.28740095699999</v>
      </c>
      <c r="AZ11" s="33">
        <v>29.843860318299999</v>
      </c>
      <c r="BA11" s="33">
        <v>7.3750363072700003</v>
      </c>
      <c r="BB11" s="33">
        <v>367.10573133000003</v>
      </c>
      <c r="BC11" s="33">
        <v>799.15023674400004</v>
      </c>
      <c r="BD11" s="33">
        <v>895.63143143900004</v>
      </c>
      <c r="BE11" s="33">
        <v>37.0472668739</v>
      </c>
      <c r="BF11" s="33">
        <v>70592.406191899994</v>
      </c>
      <c r="BG11" s="33">
        <v>1239.6392396000001</v>
      </c>
      <c r="BH11" s="33">
        <v>7.0888370762700006E-2</v>
      </c>
      <c r="BI11" s="33">
        <v>112.422639014</v>
      </c>
      <c r="BJ11" s="33">
        <v>0</v>
      </c>
      <c r="BK11" s="33">
        <v>333.588357884</v>
      </c>
      <c r="BL11" s="33">
        <v>2077.8528641799999</v>
      </c>
      <c r="BM11" s="33">
        <v>105.96087619399999</v>
      </c>
      <c r="BN11" s="33"/>
      <c r="BO11" s="33"/>
    </row>
    <row r="12" spans="1:67" x14ac:dyDescent="0.25">
      <c r="A12" s="35" t="s">
        <v>10</v>
      </c>
      <c r="B12" s="33">
        <v>27573.410973499998</v>
      </c>
      <c r="C12" s="33">
        <v>1457.0494240400001</v>
      </c>
      <c r="D12" s="33">
        <v>28459.749275710001</v>
      </c>
      <c r="E12" s="33">
        <v>7916.35341572999</v>
      </c>
      <c r="F12" s="33">
        <v>6889.46080651999</v>
      </c>
      <c r="G12" s="33">
        <v>31166.381218999999</v>
      </c>
      <c r="H12" s="33">
        <v>1268.73488645</v>
      </c>
      <c r="I12" s="33">
        <v>234.90233799999999</v>
      </c>
      <c r="J12" s="33"/>
      <c r="K12" s="35" t="s">
        <v>10</v>
      </c>
      <c r="L12" s="33">
        <v>0</v>
      </c>
      <c r="M12" s="33">
        <v>0</v>
      </c>
      <c r="N12" s="33">
        <v>7.0756586347399994E-2</v>
      </c>
      <c r="O12" s="33">
        <v>117.480200854</v>
      </c>
      <c r="P12" s="33">
        <v>908.52969024000004</v>
      </c>
      <c r="Q12" s="33">
        <v>27575.164449799999</v>
      </c>
      <c r="R12" s="33">
        <v>87.259279688199996</v>
      </c>
      <c r="S12" s="33">
        <v>174.95860513900001</v>
      </c>
      <c r="T12" s="33">
        <v>73.605056051299997</v>
      </c>
      <c r="U12" s="33">
        <v>314.79444068999999</v>
      </c>
      <c r="V12" s="33">
        <v>0</v>
      </c>
      <c r="W12" s="33">
        <v>234.90671843499999</v>
      </c>
      <c r="X12" s="33">
        <v>0</v>
      </c>
      <c r="Y12" s="33">
        <v>3.9957205741200002E-3</v>
      </c>
      <c r="Z12" s="33">
        <v>0</v>
      </c>
      <c r="AA12" s="33">
        <v>0</v>
      </c>
      <c r="AB12" s="33">
        <v>1457.12932077</v>
      </c>
      <c r="AC12" s="33">
        <v>0</v>
      </c>
      <c r="AD12" s="33">
        <v>25615.1512673</v>
      </c>
      <c r="AE12" s="33">
        <v>2846.1279630600002</v>
      </c>
      <c r="AF12" s="33">
        <v>28461.279230299999</v>
      </c>
      <c r="AG12" s="33">
        <v>0</v>
      </c>
      <c r="AH12" s="33">
        <v>43.114346197700002</v>
      </c>
      <c r="AI12" s="33">
        <v>390.09569009699999</v>
      </c>
      <c r="AJ12" s="33">
        <v>412.73678075499998</v>
      </c>
      <c r="AK12" s="33">
        <v>227.50468081700001</v>
      </c>
      <c r="AL12" s="33">
        <v>5.8553143930699996</v>
      </c>
      <c r="AM12" s="33">
        <v>303.00431900900003</v>
      </c>
      <c r="AN12" s="33">
        <v>190.80057240599999</v>
      </c>
      <c r="AO12" s="33">
        <v>0</v>
      </c>
      <c r="AP12" s="33">
        <v>59.2595155371</v>
      </c>
      <c r="AQ12" s="33">
        <v>7916.4872063100001</v>
      </c>
      <c r="AR12" s="33">
        <v>6889.5951123499999</v>
      </c>
      <c r="AS12" s="33">
        <v>1026.89209396</v>
      </c>
      <c r="AT12" s="33">
        <v>5565.7560739399996</v>
      </c>
      <c r="AU12" s="33">
        <v>0.46358832440999997</v>
      </c>
      <c r="AV12" s="33">
        <v>1.8524638307200001</v>
      </c>
      <c r="AW12" s="33">
        <v>3873.98173946</v>
      </c>
      <c r="AX12" s="33">
        <v>0.49086963049400001</v>
      </c>
      <c r="AY12" s="33">
        <v>131.640846928</v>
      </c>
      <c r="AZ12" s="33">
        <v>22.7131078239</v>
      </c>
      <c r="BA12" s="33">
        <v>4.3427750459999999</v>
      </c>
      <c r="BB12" s="33">
        <v>328.154559538</v>
      </c>
      <c r="BC12" s="33">
        <v>632.90260365400002</v>
      </c>
      <c r="BD12" s="33">
        <v>688.33738481299997</v>
      </c>
      <c r="BE12" s="33">
        <v>28.1953571717</v>
      </c>
      <c r="BF12" s="33">
        <v>31167.4896414</v>
      </c>
      <c r="BG12" s="33">
        <v>675.28599810499998</v>
      </c>
      <c r="BH12" s="33">
        <v>0.119542598758</v>
      </c>
      <c r="BI12" s="33">
        <v>120.07509721</v>
      </c>
      <c r="BJ12" s="33">
        <v>0</v>
      </c>
      <c r="BK12" s="33">
        <v>370.096817515</v>
      </c>
      <c r="BL12" s="33">
        <v>1268.7812618800001</v>
      </c>
      <c r="BM12" s="33">
        <v>125.39583410900001</v>
      </c>
      <c r="BN12" s="33"/>
      <c r="BO12" s="33"/>
    </row>
    <row r="13" spans="1:67" x14ac:dyDescent="0.25">
      <c r="A13" s="35" t="s">
        <v>12</v>
      </c>
      <c r="B13" s="33">
        <v>1613.80958749</v>
      </c>
      <c r="C13" s="33">
        <v>83.121588029999899</v>
      </c>
      <c r="D13" s="33">
        <v>775.67873516999896</v>
      </c>
      <c r="E13" s="33">
        <v>27.881594150000002</v>
      </c>
      <c r="F13" s="33">
        <v>25.866105429999902</v>
      </c>
      <c r="G13" s="33">
        <v>138.96342799999999</v>
      </c>
      <c r="H13" s="33">
        <v>42.291027579999998</v>
      </c>
      <c r="I13" s="33">
        <v>0</v>
      </c>
      <c r="K13" s="35" t="s">
        <v>12</v>
      </c>
      <c r="L13" s="33">
        <v>0</v>
      </c>
      <c r="M13" s="33">
        <v>0</v>
      </c>
      <c r="N13" s="33">
        <v>5.1370604869900001E-3</v>
      </c>
      <c r="O13" s="33">
        <v>6.1985440972600001</v>
      </c>
      <c r="P13" s="33">
        <v>67.957808695899999</v>
      </c>
      <c r="Q13" s="33">
        <v>1614.0174410300001</v>
      </c>
      <c r="R13" s="33">
        <v>6.3351539283299996</v>
      </c>
      <c r="S13" s="33">
        <v>1.70955513818</v>
      </c>
      <c r="T13" s="33">
        <v>5.3438390975200001</v>
      </c>
      <c r="U13" s="33">
        <v>23.7091400871</v>
      </c>
      <c r="V13" s="33">
        <v>0</v>
      </c>
      <c r="W13" s="33">
        <v>0</v>
      </c>
      <c r="X13" s="33">
        <v>0</v>
      </c>
      <c r="Y13" s="33">
        <v>2.9009494801900002E-4</v>
      </c>
      <c r="Z13" s="33">
        <v>0</v>
      </c>
      <c r="AA13" s="33">
        <v>0</v>
      </c>
      <c r="AB13" s="33">
        <v>83.132065690900006</v>
      </c>
      <c r="AC13" s="33">
        <v>0</v>
      </c>
      <c r="AD13" s="33">
        <v>698.30942664500003</v>
      </c>
      <c r="AE13" s="33">
        <v>77.589960793399996</v>
      </c>
      <c r="AF13" s="33">
        <v>775.89938743899995</v>
      </c>
      <c r="AG13" s="33">
        <v>0</v>
      </c>
      <c r="AH13" s="33">
        <v>0.60282899775900001</v>
      </c>
      <c r="AI13" s="33">
        <v>0</v>
      </c>
      <c r="AJ13" s="33">
        <v>2.1422100892099998</v>
      </c>
      <c r="AK13" s="33">
        <v>0.15046708362200001</v>
      </c>
      <c r="AL13" s="33">
        <v>0.126708496704</v>
      </c>
      <c r="AM13" s="33">
        <v>1.72488310816</v>
      </c>
      <c r="AN13" s="33">
        <v>0</v>
      </c>
      <c r="AO13" s="33">
        <v>0</v>
      </c>
      <c r="AP13" s="33">
        <v>2.0989899707599999</v>
      </c>
      <c r="AQ13" s="33">
        <v>27.883685066000002</v>
      </c>
      <c r="AR13" s="33">
        <v>25.868153685900001</v>
      </c>
      <c r="AS13" s="33">
        <v>2.0155313800400001</v>
      </c>
      <c r="AT13" s="33">
        <v>13.508823013300001</v>
      </c>
      <c r="AU13" s="33">
        <v>3.3657221260699997E-2</v>
      </c>
      <c r="AV13" s="33">
        <v>0</v>
      </c>
      <c r="AW13" s="33">
        <v>4.3165634162900002</v>
      </c>
      <c r="AX13" s="33">
        <v>3.5637939083200003E-2</v>
      </c>
      <c r="AY13" s="33">
        <v>3.5403302278700002</v>
      </c>
      <c r="AZ13" s="33">
        <v>0</v>
      </c>
      <c r="BA13" s="33">
        <v>4.6317599687999998E-2</v>
      </c>
      <c r="BB13" s="33">
        <v>8.8531918167200008</v>
      </c>
      <c r="BC13" s="33">
        <v>3.2064645574899999</v>
      </c>
      <c r="BD13" s="33">
        <v>1.7349381480399999</v>
      </c>
      <c r="BE13" s="33">
        <v>0</v>
      </c>
      <c r="BF13" s="33">
        <v>139.01944917899999</v>
      </c>
      <c r="BG13" s="33">
        <v>0</v>
      </c>
      <c r="BH13" s="33">
        <v>8.6789208285299995E-3</v>
      </c>
      <c r="BI13" s="33">
        <v>1.5756339160000001E-2</v>
      </c>
      <c r="BJ13" s="33">
        <v>0</v>
      </c>
      <c r="BK13" s="33">
        <v>10.710958550999999</v>
      </c>
      <c r="BL13" s="33">
        <v>42.296514424900003</v>
      </c>
      <c r="BM13" s="33">
        <v>1.33270288835E-2</v>
      </c>
    </row>
    <row r="14" spans="1:67" x14ac:dyDescent="0.25">
      <c r="A14" s="35" t="s">
        <v>13</v>
      </c>
      <c r="B14" s="33">
        <v>23342.354570219999</v>
      </c>
      <c r="C14" s="33">
        <v>872.02784855000004</v>
      </c>
      <c r="D14" s="33">
        <v>36802.3315893299</v>
      </c>
      <c r="E14" s="33">
        <v>6590.1953162699901</v>
      </c>
      <c r="F14" s="33">
        <v>5773.4142154399997</v>
      </c>
      <c r="G14" s="33">
        <v>44153.668290139904</v>
      </c>
      <c r="H14" s="33">
        <v>2043.57985043999</v>
      </c>
      <c r="I14" s="33">
        <v>137.63875282000001</v>
      </c>
      <c r="J14" s="33"/>
      <c r="K14" s="35" t="s">
        <v>13</v>
      </c>
      <c r="L14" s="33">
        <v>0</v>
      </c>
      <c r="M14" s="33">
        <v>0</v>
      </c>
      <c r="N14" s="33">
        <v>4.9511238556400002E-2</v>
      </c>
      <c r="O14" s="33">
        <v>143.642255933</v>
      </c>
      <c r="P14" s="33">
        <v>210.92146282799999</v>
      </c>
      <c r="Q14" s="33">
        <v>23342.9239194</v>
      </c>
      <c r="R14" s="33">
        <v>61.058839452999997</v>
      </c>
      <c r="S14" s="33">
        <v>412.95661462599998</v>
      </c>
      <c r="T14" s="33">
        <v>51.504407917400002</v>
      </c>
      <c r="U14" s="33">
        <v>38.652065849000003</v>
      </c>
      <c r="V14" s="33">
        <v>0</v>
      </c>
      <c r="W14" s="33">
        <v>137.647344162</v>
      </c>
      <c r="X14" s="33">
        <v>0</v>
      </c>
      <c r="Y14" s="33">
        <v>2.79596959374E-3</v>
      </c>
      <c r="Z14" s="33">
        <v>0</v>
      </c>
      <c r="AA14" s="33">
        <v>0</v>
      </c>
      <c r="AB14" s="33">
        <v>872.04931526799999</v>
      </c>
      <c r="AC14" s="33">
        <v>0</v>
      </c>
      <c r="AD14" s="33">
        <v>33123.865542200001</v>
      </c>
      <c r="AE14" s="33">
        <v>3680.4298105399998</v>
      </c>
      <c r="AF14" s="33">
        <v>36804.2953528</v>
      </c>
      <c r="AG14" s="33">
        <v>0</v>
      </c>
      <c r="AH14" s="33">
        <v>97.280435702700004</v>
      </c>
      <c r="AI14" s="33">
        <v>332.83725487499999</v>
      </c>
      <c r="AJ14" s="33">
        <v>1024.0446223599999</v>
      </c>
      <c r="AK14" s="33">
        <v>193.58058929200001</v>
      </c>
      <c r="AL14" s="33">
        <v>4.5488422708499998</v>
      </c>
      <c r="AM14" s="33">
        <v>247.29055838599999</v>
      </c>
      <c r="AN14" s="33">
        <v>162.79476881299999</v>
      </c>
      <c r="AO14" s="33">
        <v>0</v>
      </c>
      <c r="AP14" s="33">
        <v>43.1562073845</v>
      </c>
      <c r="AQ14" s="33">
        <v>6590.4361684599999</v>
      </c>
      <c r="AR14" s="33">
        <v>5773.6547374800002</v>
      </c>
      <c r="AS14" s="33">
        <v>816.78143097899999</v>
      </c>
      <c r="AT14" s="33">
        <v>4697.6367440399999</v>
      </c>
      <c r="AU14" s="33">
        <v>0.27680105390300003</v>
      </c>
      <c r="AV14" s="33">
        <v>1.5805589095000001</v>
      </c>
      <c r="AW14" s="33">
        <v>3287.9378382</v>
      </c>
      <c r="AX14" s="33">
        <v>0.293090571099</v>
      </c>
      <c r="AY14" s="33">
        <v>98.502475200099994</v>
      </c>
      <c r="AZ14" s="33">
        <v>19.3792648282</v>
      </c>
      <c r="BA14" s="33">
        <v>3.2601079528199999</v>
      </c>
      <c r="BB14" s="33">
        <v>245.43936576300001</v>
      </c>
      <c r="BC14" s="33">
        <v>528.69256266800005</v>
      </c>
      <c r="BD14" s="33">
        <v>580.02796133799995</v>
      </c>
      <c r="BE14" s="33">
        <v>24.056832527400001</v>
      </c>
      <c r="BF14" s="33">
        <v>44160.272361700001</v>
      </c>
      <c r="BG14" s="33">
        <v>998.41398096600005</v>
      </c>
      <c r="BH14" s="33">
        <v>8.3648669930299999E-2</v>
      </c>
      <c r="BI14" s="33">
        <v>313.40128015300002</v>
      </c>
      <c r="BJ14" s="33">
        <v>0</v>
      </c>
      <c r="BK14" s="33">
        <v>685.51910329299994</v>
      </c>
      <c r="BL14" s="33">
        <v>2043.6072665300001</v>
      </c>
      <c r="BM14" s="33">
        <v>327.37127975499999</v>
      </c>
      <c r="BN14" s="33"/>
      <c r="BO14" s="33"/>
    </row>
    <row r="15" spans="1:67" x14ac:dyDescent="0.25">
      <c r="A15" s="35" t="s">
        <v>14</v>
      </c>
      <c r="B15" s="33">
        <v>15360.713109939999</v>
      </c>
      <c r="C15" s="33">
        <v>1039.95309732999</v>
      </c>
      <c r="D15" s="33">
        <v>94213.663250269994</v>
      </c>
      <c r="E15" s="33">
        <v>17719.225097459999</v>
      </c>
      <c r="F15" s="33">
        <v>13245.870252049999</v>
      </c>
      <c r="G15" s="33">
        <v>119155.30076082901</v>
      </c>
      <c r="H15" s="33">
        <v>1680.83767277999</v>
      </c>
      <c r="I15" s="33">
        <v>443.13625789000002</v>
      </c>
      <c r="J15" s="33"/>
      <c r="K15" s="35" t="s">
        <v>14</v>
      </c>
      <c r="L15" s="33">
        <v>0</v>
      </c>
      <c r="M15" s="33">
        <v>0</v>
      </c>
      <c r="N15" s="33">
        <v>1.2106900882E-4</v>
      </c>
      <c r="O15" s="33">
        <v>73.1156667156</v>
      </c>
      <c r="P15" s="33">
        <v>218.57412894800001</v>
      </c>
      <c r="Q15" s="33">
        <v>15360.7546606</v>
      </c>
      <c r="R15" s="33">
        <v>0.14930568639700001</v>
      </c>
      <c r="S15" s="33">
        <v>344.20108999000001</v>
      </c>
      <c r="T15" s="33">
        <v>0.12594203422700001</v>
      </c>
      <c r="U15" s="33">
        <v>93.402767409399999</v>
      </c>
      <c r="V15" s="33">
        <v>0</v>
      </c>
      <c r="W15" s="33">
        <v>443.13604470199999</v>
      </c>
      <c r="X15" s="33">
        <v>0</v>
      </c>
      <c r="Y15" s="33">
        <v>6.8368182725700004E-6</v>
      </c>
      <c r="Z15" s="33">
        <v>0</v>
      </c>
      <c r="AA15" s="33">
        <v>0</v>
      </c>
      <c r="AB15" s="33">
        <v>1039.9564961900001</v>
      </c>
      <c r="AC15" s="33">
        <v>0</v>
      </c>
      <c r="AD15" s="33">
        <v>84792.905459300004</v>
      </c>
      <c r="AE15" s="33">
        <v>9421.4346014099992</v>
      </c>
      <c r="AF15" s="33">
        <v>94214.340060699993</v>
      </c>
      <c r="AG15" s="33">
        <v>0</v>
      </c>
      <c r="AH15" s="33">
        <v>79.140378028300006</v>
      </c>
      <c r="AI15" s="33">
        <v>790.56353313800003</v>
      </c>
      <c r="AJ15" s="33">
        <v>871.139111662</v>
      </c>
      <c r="AK15" s="33">
        <v>456.86183479200002</v>
      </c>
      <c r="AL15" s="33">
        <v>8.3323554654300001</v>
      </c>
      <c r="AM15" s="33">
        <v>567.95661169899995</v>
      </c>
      <c r="AN15" s="33">
        <v>386.67429583699999</v>
      </c>
      <c r="AO15" s="33">
        <v>0</v>
      </c>
      <c r="AP15" s="33">
        <v>61.5528391251</v>
      </c>
      <c r="AQ15" s="33">
        <v>17719.459845099998</v>
      </c>
      <c r="AR15" s="33">
        <v>13246.107756699999</v>
      </c>
      <c r="AS15" s="33">
        <v>4473.3520883399997</v>
      </c>
      <c r="AT15" s="33">
        <v>10904.095505200001</v>
      </c>
      <c r="AU15" s="33">
        <v>7.8771042620900001E-4</v>
      </c>
      <c r="AV15" s="33">
        <v>3.7541851449600001</v>
      </c>
      <c r="AW15" s="33">
        <v>7731.4265579499997</v>
      </c>
      <c r="AX15" s="33">
        <v>8.3406507052000004E-4</v>
      </c>
      <c r="AY15" s="33">
        <v>168.55481553600001</v>
      </c>
      <c r="AZ15" s="33">
        <v>46.030129650500001</v>
      </c>
      <c r="BA15" s="33">
        <v>7.6185310887200002</v>
      </c>
      <c r="BB15" s="33">
        <v>419.40075131499998</v>
      </c>
      <c r="BC15" s="33">
        <v>1193.20356401</v>
      </c>
      <c r="BD15" s="33">
        <v>1347.03635747</v>
      </c>
      <c r="BE15" s="33">
        <v>57.140396743899998</v>
      </c>
      <c r="BF15" s="33">
        <v>119168.978303</v>
      </c>
      <c r="BG15" s="33">
        <v>2458.6294825599998</v>
      </c>
      <c r="BH15" s="33">
        <v>2.04537362642E-4</v>
      </c>
      <c r="BI15" s="33">
        <v>272.43970096300001</v>
      </c>
      <c r="BJ15" s="33">
        <v>0</v>
      </c>
      <c r="BK15" s="33">
        <v>506.14834811700001</v>
      </c>
      <c r="BL15" s="33">
        <v>1680.8380837100001</v>
      </c>
      <c r="BM15" s="33">
        <v>284.609957227</v>
      </c>
      <c r="BN15" s="33"/>
      <c r="BO15" s="33"/>
    </row>
    <row r="16" spans="1:67" x14ac:dyDescent="0.25">
      <c r="A16" s="35" t="s">
        <v>15</v>
      </c>
      <c r="B16" s="33">
        <v>4797.85529494</v>
      </c>
      <c r="C16" s="33">
        <v>272.38036161999901</v>
      </c>
      <c r="D16" s="33">
        <v>23634.496272409899</v>
      </c>
      <c r="E16" s="33">
        <v>2846.1542116999999</v>
      </c>
      <c r="F16" s="33">
        <v>2386.2910011199901</v>
      </c>
      <c r="G16" s="33">
        <v>17549.6474629</v>
      </c>
      <c r="H16" s="33">
        <v>534.03474211999901</v>
      </c>
      <c r="I16" s="33">
        <v>321.77682702999903</v>
      </c>
      <c r="J16" s="33"/>
      <c r="K16" s="35" t="s">
        <v>15</v>
      </c>
      <c r="L16" s="33">
        <v>0</v>
      </c>
      <c r="M16" s="33">
        <v>0</v>
      </c>
      <c r="N16" s="33">
        <v>6.7628356487399997E-6</v>
      </c>
      <c r="O16" s="33">
        <v>24.398013475399999</v>
      </c>
      <c r="P16" s="33">
        <v>8.6126142014999996</v>
      </c>
      <c r="Q16" s="33">
        <v>4797.9105789799996</v>
      </c>
      <c r="R16" s="33">
        <v>8.3400875268000007E-3</v>
      </c>
      <c r="S16" s="33">
        <v>115.03695112600001</v>
      </c>
      <c r="T16" s="33">
        <v>7.03503621422E-3</v>
      </c>
      <c r="U16" s="33">
        <v>3.6783309122099999</v>
      </c>
      <c r="V16" s="33">
        <v>0</v>
      </c>
      <c r="W16" s="33">
        <v>321.80839861300001</v>
      </c>
      <c r="X16" s="33">
        <v>0</v>
      </c>
      <c r="Y16" s="33">
        <v>3.8190603595699998E-7</v>
      </c>
      <c r="Z16" s="33">
        <v>0</v>
      </c>
      <c r="AA16" s="33">
        <v>0</v>
      </c>
      <c r="AB16" s="33">
        <v>272.38204742300002</v>
      </c>
      <c r="AC16" s="33">
        <v>0</v>
      </c>
      <c r="AD16" s="33">
        <v>21271.536380500002</v>
      </c>
      <c r="AE16" s="33">
        <v>2363.5040337800001</v>
      </c>
      <c r="AF16" s="33">
        <v>23635.040414300001</v>
      </c>
      <c r="AG16" s="33">
        <v>0</v>
      </c>
      <c r="AH16" s="33">
        <v>26.448478977600001</v>
      </c>
      <c r="AI16" s="33">
        <v>142.440814547</v>
      </c>
      <c r="AJ16" s="33">
        <v>291.16145705700001</v>
      </c>
      <c r="AK16" s="33">
        <v>82.315175128999996</v>
      </c>
      <c r="AL16" s="33">
        <v>1.50086683692</v>
      </c>
      <c r="AM16" s="33">
        <v>102.250531072</v>
      </c>
      <c r="AN16" s="33">
        <v>69.669553937499998</v>
      </c>
      <c r="AO16" s="33">
        <v>0</v>
      </c>
      <c r="AP16" s="33">
        <v>11.0833224815</v>
      </c>
      <c r="AQ16" s="33">
        <v>2846.2135391500001</v>
      </c>
      <c r="AR16" s="33">
        <v>2386.3500519499999</v>
      </c>
      <c r="AS16" s="33">
        <v>459.86348720000001</v>
      </c>
      <c r="AT16" s="33">
        <v>1964.5624759699999</v>
      </c>
      <c r="AU16" s="33">
        <v>2.9004629706200001E-5</v>
      </c>
      <c r="AV16" s="33">
        <v>0.67641505265199997</v>
      </c>
      <c r="AW16" s="33">
        <v>1392.9730943899999</v>
      </c>
      <c r="AX16" s="33">
        <v>3.0711312466600003E-5</v>
      </c>
      <c r="AY16" s="33">
        <v>30.338150087999999</v>
      </c>
      <c r="AZ16" s="33">
        <v>8.29353788411</v>
      </c>
      <c r="BA16" s="33">
        <v>1.3683662830500001</v>
      </c>
      <c r="BB16" s="33">
        <v>75.4874861598</v>
      </c>
      <c r="BC16" s="33">
        <v>214.97625471999999</v>
      </c>
      <c r="BD16" s="33">
        <v>242.68119247199999</v>
      </c>
      <c r="BE16" s="33">
        <v>10.295346220700001</v>
      </c>
      <c r="BF16" s="33">
        <v>17551.264441399999</v>
      </c>
      <c r="BG16" s="33">
        <v>426.29579904399998</v>
      </c>
      <c r="BH16" s="33">
        <v>1.1425645212400001E-5</v>
      </c>
      <c r="BI16" s="33">
        <v>91.062003929300005</v>
      </c>
      <c r="BJ16" s="33">
        <v>0</v>
      </c>
      <c r="BK16" s="33">
        <v>169.10814631299999</v>
      </c>
      <c r="BL16" s="33">
        <v>534.03625731399995</v>
      </c>
      <c r="BM16" s="33">
        <v>95.129938197499996</v>
      </c>
      <c r="BN16" s="33"/>
      <c r="BO16" s="33"/>
    </row>
    <row r="17" spans="1:67" x14ac:dyDescent="0.25">
      <c r="A17" s="35" t="s">
        <v>16</v>
      </c>
      <c r="B17" s="33">
        <v>6013.37311158999</v>
      </c>
      <c r="C17" s="33">
        <v>351.90175531</v>
      </c>
      <c r="D17" s="33">
        <v>27787.720096859899</v>
      </c>
      <c r="E17" s="33">
        <v>3754.77727399999</v>
      </c>
      <c r="F17" s="33">
        <v>3058.5517414000001</v>
      </c>
      <c r="G17" s="33">
        <v>14897.990859240001</v>
      </c>
      <c r="H17" s="33">
        <v>774.70670086999905</v>
      </c>
      <c r="I17" s="33">
        <v>22.0569599899999</v>
      </c>
      <c r="J17" s="33"/>
      <c r="K17" s="35" t="s">
        <v>16</v>
      </c>
      <c r="L17" s="33">
        <v>0</v>
      </c>
      <c r="M17" s="33">
        <v>0</v>
      </c>
      <c r="N17" s="33">
        <v>4.30509020762E-7</v>
      </c>
      <c r="O17" s="33">
        <v>36.888838724199999</v>
      </c>
      <c r="P17" s="33">
        <v>40.121398364699999</v>
      </c>
      <c r="Q17" s="33">
        <v>6013.37505556</v>
      </c>
      <c r="R17" s="33">
        <v>5.30914973241E-4</v>
      </c>
      <c r="S17" s="33">
        <v>161.41702100399999</v>
      </c>
      <c r="T17" s="33">
        <v>4.47836399411E-4</v>
      </c>
      <c r="U17" s="33">
        <v>6.5546563300400003</v>
      </c>
      <c r="V17" s="33">
        <v>0</v>
      </c>
      <c r="W17" s="33">
        <v>22.056960607699999</v>
      </c>
      <c r="X17" s="33">
        <v>0</v>
      </c>
      <c r="Y17" s="33">
        <v>2.4311042709E-8</v>
      </c>
      <c r="Z17" s="33">
        <v>0</v>
      </c>
      <c r="AA17" s="33">
        <v>0</v>
      </c>
      <c r="AB17" s="33">
        <v>351.90192417399999</v>
      </c>
      <c r="AC17" s="33">
        <v>0</v>
      </c>
      <c r="AD17" s="33">
        <v>25009.035234399998</v>
      </c>
      <c r="AE17" s="33">
        <v>2778.7818934400002</v>
      </c>
      <c r="AF17" s="33">
        <v>27787.817127800001</v>
      </c>
      <c r="AG17" s="33">
        <v>0</v>
      </c>
      <c r="AH17" s="33">
        <v>37.111477383900002</v>
      </c>
      <c r="AI17" s="33">
        <v>182.448423378</v>
      </c>
      <c r="AJ17" s="33">
        <v>430.902709845</v>
      </c>
      <c r="AK17" s="33">
        <v>105.43501900699999</v>
      </c>
      <c r="AL17" s="33">
        <v>1.92228571097</v>
      </c>
      <c r="AM17" s="33">
        <v>131.74610411399999</v>
      </c>
      <c r="AN17" s="33">
        <v>89.237754279900003</v>
      </c>
      <c r="AO17" s="33">
        <v>0</v>
      </c>
      <c r="AP17" s="33">
        <v>14.1941148885</v>
      </c>
      <c r="AQ17" s="33">
        <v>3754.8326745700001</v>
      </c>
      <c r="AR17" s="33">
        <v>3058.6074715700001</v>
      </c>
      <c r="AS17" s="33">
        <v>696.22520299999996</v>
      </c>
      <c r="AT17" s="33">
        <v>2516.86923587</v>
      </c>
      <c r="AU17" s="33">
        <v>1.8463951674699999E-6</v>
      </c>
      <c r="AV17" s="33">
        <v>0.86640080612299997</v>
      </c>
      <c r="AW17" s="33">
        <v>1784.5460101000001</v>
      </c>
      <c r="AX17" s="33">
        <v>1.9550576784200002E-6</v>
      </c>
      <c r="AY17" s="33">
        <v>39.0557641993</v>
      </c>
      <c r="AZ17" s="33">
        <v>10.6229594264</v>
      </c>
      <c r="BA17" s="33">
        <v>1.7952065001099999</v>
      </c>
      <c r="BB17" s="33">
        <v>97.180996775899999</v>
      </c>
      <c r="BC17" s="33">
        <v>275.35365132700002</v>
      </c>
      <c r="BD17" s="33">
        <v>311.01592831200003</v>
      </c>
      <c r="BE17" s="33">
        <v>13.1870184917</v>
      </c>
      <c r="BF17" s="33">
        <v>14897.987403499999</v>
      </c>
      <c r="BG17" s="33">
        <v>365.000358646</v>
      </c>
      <c r="BH17" s="33">
        <v>7.2733113708899996E-7</v>
      </c>
      <c r="BI17" s="33">
        <v>129.19103812200001</v>
      </c>
      <c r="BJ17" s="33">
        <v>0</v>
      </c>
      <c r="BK17" s="33">
        <v>244.070717957</v>
      </c>
      <c r="BL17" s="33">
        <v>774.70685045100004</v>
      </c>
      <c r="BM17" s="33">
        <v>133.48632933100001</v>
      </c>
      <c r="BN17" s="33"/>
      <c r="BO17" s="33"/>
    </row>
    <row r="18" spans="1:67" x14ac:dyDescent="0.25">
      <c r="A18" s="35" t="s">
        <v>17</v>
      </c>
      <c r="B18" s="33">
        <v>22738.749066589899</v>
      </c>
      <c r="C18" s="33">
        <v>705.83480546999999</v>
      </c>
      <c r="D18" s="33">
        <v>55790.135846719997</v>
      </c>
      <c r="E18" s="33">
        <v>11106.924688859999</v>
      </c>
      <c r="F18" s="33">
        <v>9010.5369158199992</v>
      </c>
      <c r="G18" s="33">
        <v>98542.695819619898</v>
      </c>
      <c r="H18" s="33">
        <v>1200.5271124400001</v>
      </c>
      <c r="I18" s="33">
        <v>366.92315117999999</v>
      </c>
      <c r="J18" s="33"/>
      <c r="K18" s="35" t="s">
        <v>17</v>
      </c>
      <c r="L18" s="33">
        <v>0</v>
      </c>
      <c r="M18" s="33">
        <v>0</v>
      </c>
      <c r="N18" s="33">
        <v>2.3534060754E-4</v>
      </c>
      <c r="O18" s="33">
        <v>57.032523278200003</v>
      </c>
      <c r="P18" s="33">
        <v>208.47656099599999</v>
      </c>
      <c r="Q18" s="33">
        <v>22738.843085100001</v>
      </c>
      <c r="R18" s="33">
        <v>27.7586907307</v>
      </c>
      <c r="S18" s="33">
        <v>254.881263835</v>
      </c>
      <c r="T18" s="33">
        <v>0.244813744739</v>
      </c>
      <c r="U18" s="33">
        <v>18.6503414335</v>
      </c>
      <c r="V18" s="33">
        <v>0</v>
      </c>
      <c r="W18" s="33">
        <v>366.92310075500001</v>
      </c>
      <c r="X18" s="33">
        <v>0</v>
      </c>
      <c r="Y18" s="33">
        <v>1.32899985121E-5</v>
      </c>
      <c r="Z18" s="33">
        <v>0</v>
      </c>
      <c r="AA18" s="33">
        <v>0</v>
      </c>
      <c r="AB18" s="33">
        <v>705.84099501000003</v>
      </c>
      <c r="AC18" s="33">
        <v>0</v>
      </c>
      <c r="AD18" s="33">
        <v>50211.184891500001</v>
      </c>
      <c r="AE18" s="33">
        <v>5579.0209085099996</v>
      </c>
      <c r="AF18" s="33">
        <v>55790.205800000003</v>
      </c>
      <c r="AG18" s="33">
        <v>0</v>
      </c>
      <c r="AH18" s="33">
        <v>57.9228004653</v>
      </c>
      <c r="AI18" s="33">
        <v>537.76085883799999</v>
      </c>
      <c r="AJ18" s="33">
        <v>634.50476441000001</v>
      </c>
      <c r="AK18" s="33">
        <v>310.773190709</v>
      </c>
      <c r="AL18" s="33">
        <v>5.6716430576399999</v>
      </c>
      <c r="AM18" s="33">
        <v>386.23673987900003</v>
      </c>
      <c r="AN18" s="33">
        <v>263.02541394999997</v>
      </c>
      <c r="AO18" s="33">
        <v>0</v>
      </c>
      <c r="AP18" s="33">
        <v>41.932229652099998</v>
      </c>
      <c r="AQ18" s="33">
        <v>11107.089431799999</v>
      </c>
      <c r="AR18" s="33">
        <v>9010.7020467500006</v>
      </c>
      <c r="AS18" s="33">
        <v>2096.3873850599998</v>
      </c>
      <c r="AT18" s="33">
        <v>7417.5331184699999</v>
      </c>
      <c r="AU18" s="33">
        <v>1.5374144547299999E-3</v>
      </c>
      <c r="AV18" s="33">
        <v>2.5536891161200002</v>
      </c>
      <c r="AW18" s="33">
        <v>5259.17096649</v>
      </c>
      <c r="AX18" s="33">
        <v>1.62788950431E-3</v>
      </c>
      <c r="AY18" s="33">
        <v>114.72121896500001</v>
      </c>
      <c r="AZ18" s="33">
        <v>31.310831555099998</v>
      </c>
      <c r="BA18" s="33">
        <v>5.1753396968800001</v>
      </c>
      <c r="BB18" s="33">
        <v>285.45198908499998</v>
      </c>
      <c r="BC18" s="33">
        <v>811.74197252600004</v>
      </c>
      <c r="BD18" s="33">
        <v>916.30485961900001</v>
      </c>
      <c r="BE18" s="33">
        <v>38.8683094565</v>
      </c>
      <c r="BF18" s="33">
        <v>98542.681393000006</v>
      </c>
      <c r="BG18" s="33">
        <v>2063.7249049299999</v>
      </c>
      <c r="BH18" s="33">
        <v>3.9760413302799999E-4</v>
      </c>
      <c r="BI18" s="33">
        <v>197.762106445</v>
      </c>
      <c r="BJ18" s="33">
        <v>0</v>
      </c>
      <c r="BK18" s="33">
        <v>375.55408729800001</v>
      </c>
      <c r="BL18" s="33">
        <v>1200.5291284699999</v>
      </c>
      <c r="BM18" s="33">
        <v>206.59630614</v>
      </c>
      <c r="BN18" s="33"/>
      <c r="BO18" s="33"/>
    </row>
    <row r="19" spans="1:67" x14ac:dyDescent="0.25">
      <c r="A19" s="35" t="s">
        <v>18</v>
      </c>
      <c r="B19" s="33">
        <v>24306.44669619</v>
      </c>
      <c r="C19" s="33">
        <v>1047.8303105</v>
      </c>
      <c r="D19" s="33">
        <v>19811.441137510999</v>
      </c>
      <c r="E19" s="33">
        <v>1020.84577074</v>
      </c>
      <c r="F19" s="33">
        <v>949.54120208999996</v>
      </c>
      <c r="G19" s="33">
        <v>12122.659468329901</v>
      </c>
      <c r="H19" s="33">
        <v>677.80100117999905</v>
      </c>
      <c r="I19" s="33">
        <v>12.92332961</v>
      </c>
      <c r="J19" s="33"/>
      <c r="K19" s="35" t="s">
        <v>18</v>
      </c>
      <c r="L19" s="33">
        <v>0</v>
      </c>
      <c r="M19" s="33">
        <v>0</v>
      </c>
      <c r="N19" s="33">
        <v>3.5139911462399999E-3</v>
      </c>
      <c r="O19" s="33">
        <v>37.591178733600003</v>
      </c>
      <c r="P19" s="33">
        <v>898.77547563999997</v>
      </c>
      <c r="Q19" s="33">
        <v>24306.844825200002</v>
      </c>
      <c r="R19" s="33">
        <v>24.720564080799999</v>
      </c>
      <c r="S19" s="33">
        <v>50.1086330491</v>
      </c>
      <c r="T19" s="33">
        <v>3.6554672139400002</v>
      </c>
      <c r="U19" s="33">
        <v>245.27440066700001</v>
      </c>
      <c r="V19" s="33">
        <v>0</v>
      </c>
      <c r="W19" s="33">
        <v>12.9233190121</v>
      </c>
      <c r="X19" s="33">
        <v>0</v>
      </c>
      <c r="Y19" s="33">
        <v>1.984408392E-4</v>
      </c>
      <c r="Z19" s="33">
        <v>0</v>
      </c>
      <c r="AA19" s="33">
        <v>0</v>
      </c>
      <c r="AB19" s="33">
        <v>1047.85938083</v>
      </c>
      <c r="AC19" s="33">
        <v>0</v>
      </c>
      <c r="AD19" s="33">
        <v>17830.598129900001</v>
      </c>
      <c r="AE19" s="33">
        <v>1981.17756938</v>
      </c>
      <c r="AF19" s="33">
        <v>19811.7756993</v>
      </c>
      <c r="AG19" s="33">
        <v>0</v>
      </c>
      <c r="AH19" s="33">
        <v>11.1543507465</v>
      </c>
      <c r="AI19" s="33">
        <v>41.900334175499999</v>
      </c>
      <c r="AJ19" s="33">
        <v>293.27251181000003</v>
      </c>
      <c r="AK19" s="33">
        <v>89.8637833266</v>
      </c>
      <c r="AL19" s="33">
        <v>0.79633360755500004</v>
      </c>
      <c r="AM19" s="33">
        <v>38.152874679500002</v>
      </c>
      <c r="AN19" s="33">
        <v>25.364970102099999</v>
      </c>
      <c r="AO19" s="33">
        <v>0</v>
      </c>
      <c r="AP19" s="33">
        <v>5.3959900457099996</v>
      </c>
      <c r="AQ19" s="33">
        <v>1020.85369717</v>
      </c>
      <c r="AR19" s="33">
        <v>949.54920578099996</v>
      </c>
      <c r="AS19" s="33">
        <v>71.304491387799999</v>
      </c>
      <c r="AT19" s="33">
        <v>649.30421548599998</v>
      </c>
      <c r="AU19" s="33">
        <v>5.2860133397300002</v>
      </c>
      <c r="AV19" s="33">
        <v>0.244784623235</v>
      </c>
      <c r="AW19" s="33">
        <v>330.712933432</v>
      </c>
      <c r="AX19" s="33">
        <v>1.0606004306200001</v>
      </c>
      <c r="AY19" s="33">
        <v>71.038153264300007</v>
      </c>
      <c r="AZ19" s="33">
        <v>3.4319339712199999</v>
      </c>
      <c r="BA19" s="33">
        <v>3.0590710793999998</v>
      </c>
      <c r="BB19" s="33">
        <v>177.51577182099999</v>
      </c>
      <c r="BC19" s="33">
        <v>68.991996084999997</v>
      </c>
      <c r="BD19" s="33">
        <v>81.517272715100006</v>
      </c>
      <c r="BE19" s="33">
        <v>5.2164231463300004</v>
      </c>
      <c r="BF19" s="33">
        <v>12122.682967999999</v>
      </c>
      <c r="BG19" s="33">
        <v>277.640632278</v>
      </c>
      <c r="BH19" s="33">
        <v>5.9368720884900002E-3</v>
      </c>
      <c r="BI19" s="33">
        <v>46.934277325899998</v>
      </c>
      <c r="BJ19" s="33">
        <v>0</v>
      </c>
      <c r="BK19" s="33">
        <v>133.09752127900001</v>
      </c>
      <c r="BL19" s="33">
        <v>677.81146968600001</v>
      </c>
      <c r="BM19" s="33">
        <v>37.4238947009</v>
      </c>
      <c r="BN19" s="33"/>
      <c r="BO19" s="33"/>
    </row>
    <row r="20" spans="1:67" x14ac:dyDescent="0.25">
      <c r="A20" s="35" t="s">
        <v>19</v>
      </c>
      <c r="B20" s="33">
        <v>10319.525181970001</v>
      </c>
      <c r="C20" s="33">
        <v>296.89700511999899</v>
      </c>
      <c r="D20" s="33">
        <v>3517.9578955799898</v>
      </c>
      <c r="E20" s="33">
        <v>297.40059626999903</v>
      </c>
      <c r="F20" s="33">
        <v>286.39906547999902</v>
      </c>
      <c r="G20" s="33">
        <v>1181.0998371200001</v>
      </c>
      <c r="H20" s="33">
        <v>281.06993520999902</v>
      </c>
      <c r="I20" s="33">
        <v>0</v>
      </c>
      <c r="J20" s="33"/>
      <c r="K20" s="35" t="s">
        <v>19</v>
      </c>
      <c r="L20" s="33">
        <v>0</v>
      </c>
      <c r="M20" s="33">
        <v>0</v>
      </c>
      <c r="N20" s="33">
        <v>6.0935868714800001E-2</v>
      </c>
      <c r="O20" s="33">
        <v>73.527547669200004</v>
      </c>
      <c r="P20" s="33">
        <v>292.682406539</v>
      </c>
      <c r="Q20" s="33">
        <v>10320.4173409</v>
      </c>
      <c r="R20" s="33">
        <v>75.148113421199994</v>
      </c>
      <c r="S20" s="33">
        <v>20.278876369900001</v>
      </c>
      <c r="T20" s="33">
        <v>63.388989844400001</v>
      </c>
      <c r="U20" s="33">
        <v>61.5362123556</v>
      </c>
      <c r="V20" s="33">
        <v>0</v>
      </c>
      <c r="W20" s="33">
        <v>0</v>
      </c>
      <c r="X20" s="33">
        <v>0</v>
      </c>
      <c r="Y20" s="33">
        <v>3.4411543194600002E-3</v>
      </c>
      <c r="Z20" s="33">
        <v>0</v>
      </c>
      <c r="AA20" s="33">
        <v>0</v>
      </c>
      <c r="AB20" s="33">
        <v>296.91472928799999</v>
      </c>
      <c r="AC20" s="33">
        <v>0</v>
      </c>
      <c r="AD20" s="33">
        <v>3167.2042275700001</v>
      </c>
      <c r="AE20" s="33">
        <v>351.91175444700002</v>
      </c>
      <c r="AF20" s="33">
        <v>3519.11598202</v>
      </c>
      <c r="AG20" s="33">
        <v>0</v>
      </c>
      <c r="AH20" s="33">
        <v>7.1508002568400002</v>
      </c>
      <c r="AI20" s="33">
        <v>0</v>
      </c>
      <c r="AJ20" s="33">
        <v>25.411048161099998</v>
      </c>
      <c r="AK20" s="33">
        <v>1.7848531997299999</v>
      </c>
      <c r="AL20" s="33">
        <v>1.50302607517</v>
      </c>
      <c r="AM20" s="33">
        <v>12.612310022799999</v>
      </c>
      <c r="AN20" s="33">
        <v>0</v>
      </c>
      <c r="AO20" s="33">
        <v>0</v>
      </c>
      <c r="AP20" s="33">
        <v>24.898392279399999</v>
      </c>
      <c r="AQ20" s="33">
        <v>297.41300334800002</v>
      </c>
      <c r="AR20" s="33">
        <v>286.41146564600001</v>
      </c>
      <c r="AS20" s="33">
        <v>11.0015377018</v>
      </c>
      <c r="AT20" s="33">
        <v>154.88777222499999</v>
      </c>
      <c r="AU20" s="33">
        <v>0.399244530057</v>
      </c>
      <c r="AV20" s="33">
        <v>0</v>
      </c>
      <c r="AW20" s="33">
        <v>47.867856651099999</v>
      </c>
      <c r="AX20" s="33">
        <v>0.42273954154900001</v>
      </c>
      <c r="AY20" s="33">
        <v>39.976344652599998</v>
      </c>
      <c r="AZ20" s="33">
        <v>0</v>
      </c>
      <c r="BA20" s="33">
        <v>0.120214879545</v>
      </c>
      <c r="BB20" s="33">
        <v>99.9689259986</v>
      </c>
      <c r="BC20" s="33">
        <v>38.035313745300002</v>
      </c>
      <c r="BD20" s="33">
        <v>18.8222425198</v>
      </c>
      <c r="BE20" s="33">
        <v>0</v>
      </c>
      <c r="BF20" s="33">
        <v>1181.5757271099999</v>
      </c>
      <c r="BG20" s="33">
        <v>0</v>
      </c>
      <c r="BH20" s="33">
        <v>0.102950334814</v>
      </c>
      <c r="BI20" s="33">
        <v>0.18690333033500001</v>
      </c>
      <c r="BJ20" s="33">
        <v>0</v>
      </c>
      <c r="BK20" s="33">
        <v>127.05435777300001</v>
      </c>
      <c r="BL20" s="33">
        <v>281.09459350999998</v>
      </c>
      <c r="BM20" s="33">
        <v>0.15808676047299999</v>
      </c>
      <c r="BN20" s="33"/>
      <c r="BO20" s="33"/>
    </row>
    <row r="21" spans="1:67" x14ac:dyDescent="0.25">
      <c r="A21" s="35" t="s">
        <v>20</v>
      </c>
      <c r="B21" s="33">
        <v>7332.3174069699999</v>
      </c>
      <c r="C21" s="33">
        <v>287.16173516999902</v>
      </c>
      <c r="D21" s="33">
        <v>11378.419485480001</v>
      </c>
      <c r="E21" s="33">
        <v>2438.8334317700001</v>
      </c>
      <c r="F21" s="33">
        <v>2073.5527768400002</v>
      </c>
      <c r="G21" s="33">
        <v>5502.7502557599901</v>
      </c>
      <c r="H21" s="33">
        <v>328.55931967999902</v>
      </c>
      <c r="I21" s="33">
        <v>79.233882999999906</v>
      </c>
      <c r="J21" s="33"/>
      <c r="K21" s="35" t="s">
        <v>20</v>
      </c>
      <c r="L21" s="33">
        <v>0</v>
      </c>
      <c r="M21" s="33">
        <v>0</v>
      </c>
      <c r="N21" s="33">
        <v>2.2361511588899999E-2</v>
      </c>
      <c r="O21" s="33">
        <v>36.205151716800003</v>
      </c>
      <c r="P21" s="33">
        <v>165.27854946299999</v>
      </c>
      <c r="Q21" s="33">
        <v>7332.3270811000002</v>
      </c>
      <c r="R21" s="33">
        <v>27.576890055700002</v>
      </c>
      <c r="S21" s="33">
        <v>50.941662513200001</v>
      </c>
      <c r="T21" s="33">
        <v>23.261681788099999</v>
      </c>
      <c r="U21" s="33">
        <v>47.346295062499998</v>
      </c>
      <c r="V21" s="33">
        <v>0</v>
      </c>
      <c r="W21" s="33">
        <v>79.233801788099996</v>
      </c>
      <c r="X21" s="33">
        <v>0</v>
      </c>
      <c r="Y21" s="33">
        <v>1.2627814191199999E-3</v>
      </c>
      <c r="Z21" s="33">
        <v>0</v>
      </c>
      <c r="AA21" s="33">
        <v>0</v>
      </c>
      <c r="AB21" s="33">
        <v>287.16269388900002</v>
      </c>
      <c r="AC21" s="33">
        <v>0</v>
      </c>
      <c r="AD21" s="33">
        <v>10240.606074400001</v>
      </c>
      <c r="AE21" s="33">
        <v>1137.84522087</v>
      </c>
      <c r="AF21" s="33">
        <v>11378.4512952</v>
      </c>
      <c r="AG21" s="33">
        <v>0</v>
      </c>
      <c r="AH21" s="33">
        <v>12.625212616300001</v>
      </c>
      <c r="AI21" s="33">
        <v>118.90094728</v>
      </c>
      <c r="AJ21" s="33">
        <v>119.42570493700001</v>
      </c>
      <c r="AK21" s="33">
        <v>69.204421989899998</v>
      </c>
      <c r="AL21" s="33">
        <v>1.6677464982600001</v>
      </c>
      <c r="AM21" s="33">
        <v>89.809009179</v>
      </c>
      <c r="AN21" s="33">
        <v>58.155907876900002</v>
      </c>
      <c r="AO21" s="33">
        <v>0</v>
      </c>
      <c r="AP21" s="33">
        <v>16.124936461000001</v>
      </c>
      <c r="AQ21" s="33">
        <v>2438.8634132400002</v>
      </c>
      <c r="AR21" s="33">
        <v>2073.58319269</v>
      </c>
      <c r="AS21" s="33">
        <v>365.28022055299999</v>
      </c>
      <c r="AT21" s="33">
        <v>1683.31966728</v>
      </c>
      <c r="AU21" s="33">
        <v>0.110236438687</v>
      </c>
      <c r="AV21" s="33">
        <v>0.56463011136300001</v>
      </c>
      <c r="AW21" s="33">
        <v>1176.39767566</v>
      </c>
      <c r="AX21" s="33">
        <v>0.116723760909</v>
      </c>
      <c r="AY21" s="33">
        <v>36.610812886200002</v>
      </c>
      <c r="AZ21" s="33">
        <v>6.9229424368399997</v>
      </c>
      <c r="BA21" s="33">
        <v>1.2287260501199999</v>
      </c>
      <c r="BB21" s="33">
        <v>91.236027643900002</v>
      </c>
      <c r="BC21" s="33">
        <v>189.94885040400001</v>
      </c>
      <c r="BD21" s="33">
        <v>207.98976253500001</v>
      </c>
      <c r="BE21" s="33">
        <v>8.5939312136399995</v>
      </c>
      <c r="BF21" s="33">
        <v>5502.74900454</v>
      </c>
      <c r="BG21" s="33">
        <v>117.39678757999999</v>
      </c>
      <c r="BH21" s="33">
        <v>3.7779541448399998E-2</v>
      </c>
      <c r="BI21" s="33">
        <v>34.503369427099997</v>
      </c>
      <c r="BJ21" s="33">
        <v>0</v>
      </c>
      <c r="BK21" s="33">
        <v>110.56708274099999</v>
      </c>
      <c r="BL21" s="33">
        <v>328.55946058400002</v>
      </c>
      <c r="BM21" s="33">
        <v>36.031057120200003</v>
      </c>
      <c r="BN21" s="33"/>
      <c r="BO21" s="33"/>
    </row>
    <row r="22" spans="1:67" x14ac:dyDescent="0.25">
      <c r="A22" s="35" t="s">
        <v>21</v>
      </c>
      <c r="B22" s="33">
        <v>9546.3687637799994</v>
      </c>
      <c r="C22" s="33">
        <v>669.56247044999895</v>
      </c>
      <c r="D22" s="33">
        <v>1917.40557347</v>
      </c>
      <c r="E22" s="33">
        <v>136.59239819999999</v>
      </c>
      <c r="F22" s="33">
        <v>123.37611665</v>
      </c>
      <c r="G22" s="33">
        <v>889.55966599999897</v>
      </c>
      <c r="H22" s="33">
        <v>249.55540206999899</v>
      </c>
      <c r="I22" s="33">
        <v>2.8735569999999901</v>
      </c>
      <c r="J22" s="33"/>
      <c r="K22" s="35" t="s">
        <v>129</v>
      </c>
      <c r="L22" s="33">
        <v>0</v>
      </c>
      <c r="M22" s="33">
        <v>0</v>
      </c>
      <c r="N22" s="33">
        <v>8.7995911090200003E-3</v>
      </c>
      <c r="O22" s="33">
        <v>11.170647366100001</v>
      </c>
      <c r="P22" s="33">
        <v>507.91436191600002</v>
      </c>
      <c r="Q22" s="33">
        <v>9546.8078881700003</v>
      </c>
      <c r="R22" s="33">
        <v>10.8519413162</v>
      </c>
      <c r="S22" s="33">
        <v>4.6515660993800001</v>
      </c>
      <c r="T22" s="33">
        <v>9.15384941656</v>
      </c>
      <c r="U22" s="33">
        <v>207.39419391000001</v>
      </c>
      <c r="V22" s="33">
        <v>0</v>
      </c>
      <c r="W22" s="33">
        <v>2.87356242728</v>
      </c>
      <c r="X22" s="33">
        <v>0</v>
      </c>
      <c r="Y22" s="33">
        <v>4.9693587760399999E-4</v>
      </c>
      <c r="Z22" s="33">
        <v>0</v>
      </c>
      <c r="AA22" s="33">
        <v>0</v>
      </c>
      <c r="AB22" s="33">
        <v>669.59107100899996</v>
      </c>
      <c r="AC22" s="33">
        <v>0</v>
      </c>
      <c r="AD22" s="33">
        <v>1725.9557469599999</v>
      </c>
      <c r="AE22" s="33">
        <v>191.772887556</v>
      </c>
      <c r="AF22" s="33">
        <v>1917.72863452</v>
      </c>
      <c r="AG22" s="33">
        <v>0</v>
      </c>
      <c r="AH22" s="33">
        <v>1.4287973757900001</v>
      </c>
      <c r="AI22" s="33">
        <v>4.0134882080300001</v>
      </c>
      <c r="AJ22" s="33">
        <v>9.6025709928499996</v>
      </c>
      <c r="AK22" s="33">
        <v>2.5528926155099998</v>
      </c>
      <c r="AL22" s="33">
        <v>0.23895102575499999</v>
      </c>
      <c r="AM22" s="33">
        <v>11.6986603641</v>
      </c>
      <c r="AN22" s="33">
        <v>1.9630459090500001</v>
      </c>
      <c r="AO22" s="33">
        <v>0</v>
      </c>
      <c r="AP22" s="33">
        <v>3.5700909562000001</v>
      </c>
      <c r="AQ22" s="33">
        <v>136.59548400700001</v>
      </c>
      <c r="AR22" s="33">
        <v>123.37921040099999</v>
      </c>
      <c r="AS22" s="33">
        <v>13.2162736068</v>
      </c>
      <c r="AT22" s="33">
        <v>80.510882623800001</v>
      </c>
      <c r="AU22" s="33">
        <v>5.22394816493E-2</v>
      </c>
      <c r="AV22" s="33">
        <v>1.90590118884E-2</v>
      </c>
      <c r="AW22" s="33">
        <v>48.5584866405</v>
      </c>
      <c r="AX22" s="33">
        <v>5.5313681002200001E-2</v>
      </c>
      <c r="AY22" s="33">
        <v>7.9295795873500001</v>
      </c>
      <c r="AZ22" s="33">
        <v>0.23368328400499999</v>
      </c>
      <c r="BA22" s="33">
        <v>0.44624990821600002</v>
      </c>
      <c r="BB22" s="33">
        <v>19.817540560499999</v>
      </c>
      <c r="BC22" s="33">
        <v>11.033967885999999</v>
      </c>
      <c r="BD22" s="33">
        <v>10.905876943899999</v>
      </c>
      <c r="BE22" s="33">
        <v>0.29008689297099999</v>
      </c>
      <c r="BF22" s="33">
        <v>889.589255159</v>
      </c>
      <c r="BG22" s="33">
        <v>16.488951498799999</v>
      </c>
      <c r="BH22" s="33">
        <v>1.4866766279599999E-2</v>
      </c>
      <c r="BI22" s="33">
        <v>1.4903861194300001</v>
      </c>
      <c r="BJ22" s="33">
        <v>0</v>
      </c>
      <c r="BK22" s="33">
        <v>21.358507203999999</v>
      </c>
      <c r="BL22" s="33">
        <v>249.566759074</v>
      </c>
      <c r="BM22" s="33">
        <v>1.44782090551</v>
      </c>
      <c r="BN22" s="33"/>
      <c r="BO22" s="33"/>
    </row>
    <row r="23" spans="1:67" x14ac:dyDescent="0.25">
      <c r="A23" s="35" t="s">
        <v>22</v>
      </c>
      <c r="B23" s="33">
        <v>23763.24523393</v>
      </c>
      <c r="C23" s="33">
        <v>937.55869561999896</v>
      </c>
      <c r="D23" s="33">
        <v>72782.39033753</v>
      </c>
      <c r="E23" s="33">
        <v>8920.1360565899904</v>
      </c>
      <c r="F23" s="33">
        <v>6731.9042971999897</v>
      </c>
      <c r="G23" s="33">
        <v>120450.75073792</v>
      </c>
      <c r="H23" s="33">
        <v>1403.5455085999999</v>
      </c>
      <c r="I23" s="33">
        <v>990.72809338000002</v>
      </c>
      <c r="J23" s="33"/>
      <c r="K23" s="35" t="s">
        <v>22</v>
      </c>
      <c r="L23" s="33">
        <v>0</v>
      </c>
      <c r="M23" s="33">
        <v>0</v>
      </c>
      <c r="N23" s="33">
        <v>8.1315048819999999E-2</v>
      </c>
      <c r="O23" s="33">
        <v>144.947353204</v>
      </c>
      <c r="P23" s="33">
        <v>414.35531022200001</v>
      </c>
      <c r="Q23" s="33">
        <v>23763.658972699999</v>
      </c>
      <c r="R23" s="33">
        <v>100.280335476</v>
      </c>
      <c r="S23" s="33">
        <v>247.93212283</v>
      </c>
      <c r="T23" s="33">
        <v>84.588594252600004</v>
      </c>
      <c r="U23" s="33">
        <v>92.295757565700001</v>
      </c>
      <c r="V23" s="33">
        <v>0</v>
      </c>
      <c r="W23" s="33">
        <v>990.78371476500001</v>
      </c>
      <c r="X23" s="33">
        <v>0</v>
      </c>
      <c r="Y23" s="33">
        <v>4.5919725217999996E-3</v>
      </c>
      <c r="Z23" s="33">
        <v>0</v>
      </c>
      <c r="AA23" s="33">
        <v>0</v>
      </c>
      <c r="AB23" s="33">
        <v>937.57487596999999</v>
      </c>
      <c r="AC23" s="33">
        <v>0</v>
      </c>
      <c r="AD23" s="33">
        <v>65505.6615771</v>
      </c>
      <c r="AE23" s="33">
        <v>7278.4072929699996</v>
      </c>
      <c r="AF23" s="33">
        <v>72784.068870000003</v>
      </c>
      <c r="AG23" s="33">
        <v>0</v>
      </c>
      <c r="AH23" s="33">
        <v>60.322865483400001</v>
      </c>
      <c r="AI23" s="33">
        <v>378.408719932</v>
      </c>
      <c r="AJ23" s="33">
        <v>592.94572819899997</v>
      </c>
      <c r="AK23" s="33">
        <v>221.12540249099999</v>
      </c>
      <c r="AL23" s="33">
        <v>6.0475403873799998</v>
      </c>
      <c r="AM23" s="33">
        <v>288.86256391299997</v>
      </c>
      <c r="AN23" s="33">
        <v>185.08433630600001</v>
      </c>
      <c r="AO23" s="33">
        <v>0</v>
      </c>
      <c r="AP23" s="33">
        <v>63.574434763299998</v>
      </c>
      <c r="AQ23" s="33">
        <v>8920.2559220599996</v>
      </c>
      <c r="AR23" s="33">
        <v>6732.0246433499997</v>
      </c>
      <c r="AS23" s="33">
        <v>2188.23127871</v>
      </c>
      <c r="AT23" s="33">
        <v>5431.3367410700002</v>
      </c>
      <c r="AU23" s="33">
        <v>0.54735701667799996</v>
      </c>
      <c r="AV23" s="33">
        <v>1.7969665933900001</v>
      </c>
      <c r="AW23" s="33">
        <v>3766.16555578</v>
      </c>
      <c r="AX23" s="33">
        <v>0.57956821786099999</v>
      </c>
      <c r="AY23" s="33">
        <v>135.37876196900001</v>
      </c>
      <c r="AZ23" s="33">
        <v>22.032638930499999</v>
      </c>
      <c r="BA23" s="33">
        <v>3.7964224366099999</v>
      </c>
      <c r="BB23" s="33">
        <v>337.53460602400003</v>
      </c>
      <c r="BC23" s="33">
        <v>623.24499197600005</v>
      </c>
      <c r="BD23" s="33">
        <v>670.49430991199995</v>
      </c>
      <c r="BE23" s="33">
        <v>27.350649929100001</v>
      </c>
      <c r="BF23" s="33">
        <v>120456.245691</v>
      </c>
      <c r="BG23" s="33">
        <v>2887.7535780600001</v>
      </c>
      <c r="BH23" s="33">
        <v>0.13738056430000001</v>
      </c>
      <c r="BI23" s="33">
        <v>175.09203908699999</v>
      </c>
      <c r="BJ23" s="33">
        <v>0</v>
      </c>
      <c r="BK23" s="33">
        <v>494.21332030299999</v>
      </c>
      <c r="BL23" s="33">
        <v>1403.5572427899999</v>
      </c>
      <c r="BM23" s="33">
        <v>182.864338463</v>
      </c>
      <c r="BN23" s="33"/>
      <c r="BO23" s="33"/>
    </row>
    <row r="24" spans="1:67" x14ac:dyDescent="0.25">
      <c r="A24" s="35" t="s">
        <v>23</v>
      </c>
      <c r="B24" s="33">
        <v>7797.3132714800004</v>
      </c>
      <c r="C24" s="33">
        <v>339.11183862000001</v>
      </c>
      <c r="D24" s="33">
        <v>26042.210080749901</v>
      </c>
      <c r="E24" s="33">
        <v>10836.7448328099</v>
      </c>
      <c r="F24" s="33">
        <v>7956.5179209599901</v>
      </c>
      <c r="G24" s="33">
        <v>20210.636404999899</v>
      </c>
      <c r="H24" s="33">
        <v>664.76238063999995</v>
      </c>
      <c r="I24" s="33">
        <v>151.283693999999</v>
      </c>
      <c r="J24" s="33"/>
      <c r="K24" s="35" t="s">
        <v>23</v>
      </c>
      <c r="L24" s="33">
        <v>0</v>
      </c>
      <c r="M24" s="33">
        <v>0</v>
      </c>
      <c r="N24" s="33">
        <v>2.28686133555E-2</v>
      </c>
      <c r="O24" s="33">
        <v>53.816036295300002</v>
      </c>
      <c r="P24" s="33">
        <v>85.487257419900004</v>
      </c>
      <c r="Q24" s="33">
        <v>7797.4920818500004</v>
      </c>
      <c r="R24" s="33">
        <v>28.2023027605</v>
      </c>
      <c r="S24" s="33">
        <v>131.170200607</v>
      </c>
      <c r="T24" s="33">
        <v>23.7892249523</v>
      </c>
      <c r="U24" s="33">
        <v>12.574957944199999</v>
      </c>
      <c r="V24" s="33">
        <v>0</v>
      </c>
      <c r="W24" s="33">
        <v>151.29461669400001</v>
      </c>
      <c r="X24" s="33">
        <v>0</v>
      </c>
      <c r="Y24" s="33">
        <v>1.2914206448900001E-3</v>
      </c>
      <c r="Z24" s="33">
        <v>0</v>
      </c>
      <c r="AA24" s="33">
        <v>0</v>
      </c>
      <c r="AB24" s="33">
        <v>339.11796819900002</v>
      </c>
      <c r="AC24" s="33">
        <v>0</v>
      </c>
      <c r="AD24" s="33">
        <v>23439.071269</v>
      </c>
      <c r="AE24" s="33">
        <v>2604.34123503</v>
      </c>
      <c r="AF24" s="33">
        <v>26043.412504</v>
      </c>
      <c r="AG24" s="33">
        <v>0</v>
      </c>
      <c r="AH24" s="33">
        <v>31.091261035399999</v>
      </c>
      <c r="AI24" s="33">
        <v>468.64548341400001</v>
      </c>
      <c r="AJ24" s="33">
        <v>322.47868732000001</v>
      </c>
      <c r="AK24" s="33">
        <v>271.495110522</v>
      </c>
      <c r="AL24" s="33">
        <v>5.5017237551299996</v>
      </c>
      <c r="AM24" s="33">
        <v>340.34441604300002</v>
      </c>
      <c r="AN24" s="33">
        <v>229.22023948699999</v>
      </c>
      <c r="AO24" s="33">
        <v>0</v>
      </c>
      <c r="AP24" s="33">
        <v>45.803462758899997</v>
      </c>
      <c r="AQ24" s="33">
        <v>10836.9082858</v>
      </c>
      <c r="AR24" s="33">
        <v>7956.6788647499998</v>
      </c>
      <c r="AS24" s="33">
        <v>2880.2294210099999</v>
      </c>
      <c r="AT24" s="33">
        <v>6521.1641211599999</v>
      </c>
      <c r="AU24" s="33">
        <v>0.14983218880400001</v>
      </c>
      <c r="AV24" s="33">
        <v>2.2254784752800001</v>
      </c>
      <c r="AW24" s="33">
        <v>4600.6425161899997</v>
      </c>
      <c r="AX24" s="33">
        <v>0.158649683471</v>
      </c>
      <c r="AY24" s="33">
        <v>114.60280110399999</v>
      </c>
      <c r="AZ24" s="33">
        <v>27.286626667499998</v>
      </c>
      <c r="BA24" s="33">
        <v>4.5033541142400004</v>
      </c>
      <c r="BB24" s="33">
        <v>285.34004310699999</v>
      </c>
      <c r="BC24" s="33">
        <v>721.55995982299999</v>
      </c>
      <c r="BD24" s="33">
        <v>805.32693031899998</v>
      </c>
      <c r="BE24" s="33">
        <v>33.872785686299999</v>
      </c>
      <c r="BF24" s="33">
        <v>20215.272436700001</v>
      </c>
      <c r="BG24" s="33">
        <v>483.68584590799998</v>
      </c>
      <c r="BH24" s="33">
        <v>3.8636239893400003E-2</v>
      </c>
      <c r="BI24" s="33">
        <v>97.893669142700006</v>
      </c>
      <c r="BJ24" s="33">
        <v>0</v>
      </c>
      <c r="BK24" s="33">
        <v>229.37027316699999</v>
      </c>
      <c r="BL24" s="33">
        <v>664.76886549000005</v>
      </c>
      <c r="BM24" s="33">
        <v>102.239146232</v>
      </c>
      <c r="BN24" s="33"/>
      <c r="BO24" s="33"/>
    </row>
    <row r="25" spans="1:67" x14ac:dyDescent="0.25">
      <c r="A25" s="35" t="s">
        <v>24</v>
      </c>
      <c r="B25" s="33">
        <v>12678.020262059899</v>
      </c>
      <c r="C25" s="33">
        <v>1013.93799562999</v>
      </c>
      <c r="D25" s="33">
        <v>15530.06745339</v>
      </c>
      <c r="E25" s="33">
        <v>1158.54284459</v>
      </c>
      <c r="F25" s="33">
        <v>855.44435422000004</v>
      </c>
      <c r="G25" s="33">
        <v>10252.889336</v>
      </c>
      <c r="H25" s="33">
        <v>462.10114943999997</v>
      </c>
      <c r="I25" s="33">
        <v>24.392154999999999</v>
      </c>
      <c r="J25" s="33"/>
      <c r="K25" s="35" t="s">
        <v>24</v>
      </c>
      <c r="L25" s="33">
        <v>1.1193715263099999</v>
      </c>
      <c r="M25" s="33">
        <v>0</v>
      </c>
      <c r="N25" s="33">
        <v>1.31890297107</v>
      </c>
      <c r="O25" s="33">
        <v>15.0489271225</v>
      </c>
      <c r="P25" s="33">
        <v>764.696955527</v>
      </c>
      <c r="Q25" s="33">
        <v>12678.6290028</v>
      </c>
      <c r="R25" s="33">
        <v>8.3755342709500002</v>
      </c>
      <c r="S25" s="33">
        <v>11.3972172878</v>
      </c>
      <c r="T25" s="33">
        <v>5.9729650282</v>
      </c>
      <c r="U25" s="33">
        <v>299.28580272400001</v>
      </c>
      <c r="V25" s="33">
        <v>0</v>
      </c>
      <c r="W25" s="33">
        <v>24.392370802599999</v>
      </c>
      <c r="X25" s="33">
        <v>0</v>
      </c>
      <c r="Y25" s="33">
        <v>0.419899536548</v>
      </c>
      <c r="Z25" s="33">
        <v>0.25121591004600002</v>
      </c>
      <c r="AA25" s="33">
        <v>0.87907303511400003</v>
      </c>
      <c r="AB25" s="33">
        <v>1013.98891756</v>
      </c>
      <c r="AC25" s="33">
        <v>0</v>
      </c>
      <c r="AD25" s="33">
        <v>13977.908345</v>
      </c>
      <c r="AE25" s="33">
        <v>1553.1010278700001</v>
      </c>
      <c r="AF25" s="33">
        <v>15531.0093729</v>
      </c>
      <c r="AG25" s="33">
        <v>0.24480594445199999</v>
      </c>
      <c r="AH25" s="33">
        <v>6.1218902557500003</v>
      </c>
      <c r="AI25" s="33">
        <v>35.265369035299997</v>
      </c>
      <c r="AJ25" s="33">
        <v>97.347271042399996</v>
      </c>
      <c r="AK25" s="33">
        <v>20.523113524100001</v>
      </c>
      <c r="AL25" s="33">
        <v>0.49250701970400002</v>
      </c>
      <c r="AM25" s="33">
        <v>46.178286689099998</v>
      </c>
      <c r="AN25" s="33">
        <v>17.248723729600002</v>
      </c>
      <c r="AO25" s="33">
        <v>2.8325376969399998</v>
      </c>
      <c r="AP25" s="33">
        <v>4.74716040741</v>
      </c>
      <c r="AQ25" s="33">
        <v>1158.5912974</v>
      </c>
      <c r="AR25" s="33">
        <v>855.49285084999997</v>
      </c>
      <c r="AS25" s="33">
        <v>303.09844655199998</v>
      </c>
      <c r="AT25" s="33">
        <v>680.06832145400006</v>
      </c>
      <c r="AU25" s="33">
        <v>3.2127766758700001E-2</v>
      </c>
      <c r="AV25" s="33">
        <v>0.16746615132500001</v>
      </c>
      <c r="AW25" s="33">
        <v>516.90805768500002</v>
      </c>
      <c r="AX25" s="33">
        <v>3.4018404806100001E-2</v>
      </c>
      <c r="AY25" s="33">
        <v>20.931336561399998</v>
      </c>
      <c r="AZ25" s="33">
        <v>2.0533077360199998</v>
      </c>
      <c r="BA25" s="33">
        <v>1.26831474724</v>
      </c>
      <c r="BB25" s="33">
        <v>52.231261959299999</v>
      </c>
      <c r="BC25" s="33">
        <v>56.283696666499999</v>
      </c>
      <c r="BD25" s="33">
        <v>75.746666000499999</v>
      </c>
      <c r="BE25" s="33">
        <v>2.5489122484400002</v>
      </c>
      <c r="BF25" s="33">
        <v>10256.0229387</v>
      </c>
      <c r="BG25" s="33">
        <v>191.57188238099999</v>
      </c>
      <c r="BH25" s="33">
        <v>0.43495241836600002</v>
      </c>
      <c r="BI25" s="33">
        <v>13.8768208101</v>
      </c>
      <c r="BJ25" s="33">
        <v>0</v>
      </c>
      <c r="BK25" s="33">
        <v>48.956480941199999</v>
      </c>
      <c r="BL25" s="33">
        <v>462.119889822</v>
      </c>
      <c r="BM25" s="33">
        <v>10.3173724841</v>
      </c>
      <c r="BN25" s="33"/>
      <c r="BO25" s="33"/>
    </row>
    <row r="26" spans="1:67" x14ac:dyDescent="0.25">
      <c r="A26" s="35" t="s">
        <v>25</v>
      </c>
      <c r="B26" s="33">
        <v>14867.486062489899</v>
      </c>
      <c r="C26" s="33">
        <v>805.84546724999996</v>
      </c>
      <c r="D26" s="33">
        <v>59555.326210959996</v>
      </c>
      <c r="E26" s="33">
        <v>5438.2632570300002</v>
      </c>
      <c r="F26" s="33">
        <v>4978.0100430499997</v>
      </c>
      <c r="G26" s="33">
        <v>68722.457289159895</v>
      </c>
      <c r="H26" s="33">
        <v>1845.89649544999</v>
      </c>
      <c r="I26" s="33">
        <v>560.85248511999998</v>
      </c>
      <c r="J26" s="33"/>
      <c r="K26" s="35" t="s">
        <v>25</v>
      </c>
      <c r="L26" s="33">
        <v>0</v>
      </c>
      <c r="M26" s="33">
        <v>0</v>
      </c>
      <c r="N26" s="33">
        <v>1.3158571960899999E-2</v>
      </c>
      <c r="O26" s="33">
        <v>97.832721759400002</v>
      </c>
      <c r="P26" s="33">
        <v>70.702166697699994</v>
      </c>
      <c r="Q26" s="33">
        <v>14867.5618349</v>
      </c>
      <c r="R26" s="33">
        <v>16.227663267000001</v>
      </c>
      <c r="S26" s="33">
        <v>390.91978769100001</v>
      </c>
      <c r="T26" s="33">
        <v>13.6883755481</v>
      </c>
      <c r="U26" s="33">
        <v>16.497406038699999</v>
      </c>
      <c r="V26" s="33">
        <v>0</v>
      </c>
      <c r="W26" s="33">
        <v>560.88666575800005</v>
      </c>
      <c r="X26" s="33">
        <v>0</v>
      </c>
      <c r="Y26" s="33">
        <v>7.4308807187299999E-4</v>
      </c>
      <c r="Z26" s="33">
        <v>0</v>
      </c>
      <c r="AA26" s="33">
        <v>0</v>
      </c>
      <c r="AB26" s="33">
        <v>805.85012802100005</v>
      </c>
      <c r="AC26" s="33">
        <v>0</v>
      </c>
      <c r="AD26" s="33">
        <v>53601.581584300002</v>
      </c>
      <c r="AE26" s="33">
        <v>5955.7316422499998</v>
      </c>
      <c r="AF26" s="33">
        <v>59557.313226500002</v>
      </c>
      <c r="AG26" s="33">
        <v>0</v>
      </c>
      <c r="AH26" s="33">
        <v>90.413921336399994</v>
      </c>
      <c r="AI26" s="33">
        <v>295.16917743599998</v>
      </c>
      <c r="AJ26" s="33">
        <v>983.84129550600005</v>
      </c>
      <c r="AK26" s="33">
        <v>170.78063067100001</v>
      </c>
      <c r="AL26" s="33">
        <v>3.2829466212899998</v>
      </c>
      <c r="AM26" s="33">
        <v>213.400350782</v>
      </c>
      <c r="AN26" s="33">
        <v>144.370852662</v>
      </c>
      <c r="AO26" s="33">
        <v>0</v>
      </c>
      <c r="AP26" s="33">
        <v>25.829862711499999</v>
      </c>
      <c r="AQ26" s="33">
        <v>5438.4010573599999</v>
      </c>
      <c r="AR26" s="33">
        <v>4978.14827117</v>
      </c>
      <c r="AS26" s="33">
        <v>460.25278618800002</v>
      </c>
      <c r="AT26" s="33">
        <v>4088.8644637000002</v>
      </c>
      <c r="AU26" s="33">
        <v>4.5964108742999998E-2</v>
      </c>
      <c r="AV26" s="33">
        <v>1.4016831488999999</v>
      </c>
      <c r="AW26" s="33">
        <v>2892.0822322099998</v>
      </c>
      <c r="AX26" s="33">
        <v>4.8669020872300003E-2</v>
      </c>
      <c r="AY26" s="33">
        <v>67.480331902299994</v>
      </c>
      <c r="AZ26" s="33">
        <v>17.186065316000001</v>
      </c>
      <c r="BA26" s="33">
        <v>2.8528975333400002</v>
      </c>
      <c r="BB26" s="33">
        <v>167.96242415399999</v>
      </c>
      <c r="BC26" s="33">
        <v>449.85198004099999</v>
      </c>
      <c r="BD26" s="33">
        <v>505.06813500099997</v>
      </c>
      <c r="BE26" s="33">
        <v>21.334254552299999</v>
      </c>
      <c r="BF26" s="33">
        <v>68727.234969800003</v>
      </c>
      <c r="BG26" s="33">
        <v>1661.9268492599999</v>
      </c>
      <c r="BH26" s="33">
        <v>2.2231425380099999E-2</v>
      </c>
      <c r="BI26" s="33">
        <v>306.02769190499998</v>
      </c>
      <c r="BJ26" s="33">
        <v>0</v>
      </c>
      <c r="BK26" s="33">
        <v>595.62800293199996</v>
      </c>
      <c r="BL26" s="33">
        <v>1845.9025790200001</v>
      </c>
      <c r="BM26" s="33">
        <v>319.69048129399999</v>
      </c>
      <c r="BN26" s="33"/>
      <c r="BO26" s="33"/>
    </row>
    <row r="27" spans="1:67" x14ac:dyDescent="0.25">
      <c r="A27" s="35" t="s">
        <v>26</v>
      </c>
      <c r="B27" s="33">
        <v>3053.6479697700001</v>
      </c>
      <c r="C27" s="33">
        <v>170.90679165</v>
      </c>
      <c r="D27" s="33">
        <v>15960.09160482</v>
      </c>
      <c r="E27" s="33">
        <v>1860.56575385</v>
      </c>
      <c r="F27" s="33">
        <v>1833.9325595</v>
      </c>
      <c r="G27" s="33">
        <v>12425.08690568</v>
      </c>
      <c r="H27" s="33">
        <v>343.503493829999</v>
      </c>
      <c r="I27" s="33">
        <v>20.0222289999999</v>
      </c>
      <c r="J27" s="33"/>
      <c r="K27" s="35" t="s">
        <v>26</v>
      </c>
      <c r="L27" s="33">
        <v>0</v>
      </c>
      <c r="M27" s="33">
        <v>0</v>
      </c>
      <c r="N27" s="33">
        <v>1.8892119071599999E-3</v>
      </c>
      <c r="O27" s="33">
        <v>17.7624122802</v>
      </c>
      <c r="P27" s="33">
        <v>4.74632818135</v>
      </c>
      <c r="Q27" s="33">
        <v>3053.7015593699998</v>
      </c>
      <c r="R27" s="33">
        <v>2.3298110647799999</v>
      </c>
      <c r="S27" s="33">
        <v>73.653543413600005</v>
      </c>
      <c r="T27" s="33">
        <v>1.9652451687400001</v>
      </c>
      <c r="U27" s="33">
        <v>5.5954361783700002E-2</v>
      </c>
      <c r="V27" s="33">
        <v>0</v>
      </c>
      <c r="W27" s="33">
        <v>20.0222014796</v>
      </c>
      <c r="X27" s="33">
        <v>0</v>
      </c>
      <c r="Y27" s="33">
        <v>1.0668577787299999E-4</v>
      </c>
      <c r="Z27" s="33">
        <v>0</v>
      </c>
      <c r="AA27" s="33">
        <v>0</v>
      </c>
      <c r="AB27" s="33">
        <v>170.90736995399999</v>
      </c>
      <c r="AC27" s="33">
        <v>0</v>
      </c>
      <c r="AD27" s="33">
        <v>14364.1149816</v>
      </c>
      <c r="AE27" s="33">
        <v>1596.0128531299999</v>
      </c>
      <c r="AF27" s="33">
        <v>15960.127834700001</v>
      </c>
      <c r="AG27" s="33">
        <v>0</v>
      </c>
      <c r="AH27" s="33">
        <v>17.010855128100001</v>
      </c>
      <c r="AI27" s="33">
        <v>108.037038908</v>
      </c>
      <c r="AJ27" s="33">
        <v>185.61733823099999</v>
      </c>
      <c r="AK27" s="33">
        <v>67.742351350800007</v>
      </c>
      <c r="AL27" s="33">
        <v>1.2063734638600001</v>
      </c>
      <c r="AM27" s="33">
        <v>77.230130757300003</v>
      </c>
      <c r="AN27" s="33">
        <v>53.232645521000002</v>
      </c>
      <c r="AO27" s="33">
        <v>0</v>
      </c>
      <c r="AP27" s="33">
        <v>9.2330632618500008</v>
      </c>
      <c r="AQ27" s="33">
        <v>1860.59789241</v>
      </c>
      <c r="AR27" s="33">
        <v>1833.96481612</v>
      </c>
      <c r="AS27" s="33">
        <v>26.6330762857</v>
      </c>
      <c r="AT27" s="33">
        <v>1498.9732199699999</v>
      </c>
      <c r="AU27" s="33">
        <v>0.43420198669499999</v>
      </c>
      <c r="AV27" s="33">
        <v>0.51671226744300003</v>
      </c>
      <c r="AW27" s="33">
        <v>1050.89897795</v>
      </c>
      <c r="AX27" s="33">
        <v>9.6158788009099994E-2</v>
      </c>
      <c r="AY27" s="33">
        <v>28.706184266899999</v>
      </c>
      <c r="AZ27" s="33">
        <v>6.3699304588399999</v>
      </c>
      <c r="BA27" s="33">
        <v>1.18268939916</v>
      </c>
      <c r="BB27" s="33">
        <v>71.496803214500005</v>
      </c>
      <c r="BC27" s="33">
        <v>164.51558310799999</v>
      </c>
      <c r="BD27" s="33">
        <v>185.08197278</v>
      </c>
      <c r="BE27" s="33">
        <v>7.98406957026</v>
      </c>
      <c r="BF27" s="33">
        <v>12425.0896521</v>
      </c>
      <c r="BG27" s="33">
        <v>304.76560745699999</v>
      </c>
      <c r="BH27" s="33">
        <v>3.1917579589599999E-3</v>
      </c>
      <c r="BI27" s="33">
        <v>57.812644576899999</v>
      </c>
      <c r="BJ27" s="33">
        <v>0</v>
      </c>
      <c r="BK27" s="33">
        <v>111.281162388</v>
      </c>
      <c r="BL27" s="33">
        <v>343.50460188699998</v>
      </c>
      <c r="BM27" s="33">
        <v>60.3940313278</v>
      </c>
      <c r="BN27" s="33"/>
      <c r="BO27" s="33"/>
    </row>
    <row r="28" spans="1:67" x14ac:dyDescent="0.25">
      <c r="A28" s="35" t="s">
        <v>27</v>
      </c>
      <c r="B28" s="33">
        <v>5976.0072959399904</v>
      </c>
      <c r="C28" s="33">
        <v>274.82460785999899</v>
      </c>
      <c r="D28" s="33">
        <v>37530.392801139998</v>
      </c>
      <c r="E28" s="33">
        <v>2198.7044194199898</v>
      </c>
      <c r="F28" s="33">
        <v>1894.55785006</v>
      </c>
      <c r="G28" s="33">
        <v>25251.407678999902</v>
      </c>
      <c r="H28" s="33">
        <v>569.13075789999903</v>
      </c>
      <c r="I28" s="33">
        <v>37.919666999999897</v>
      </c>
      <c r="J28" s="33"/>
      <c r="K28" s="35" t="s">
        <v>27</v>
      </c>
      <c r="L28" s="33">
        <v>0</v>
      </c>
      <c r="M28" s="33">
        <v>0</v>
      </c>
      <c r="N28" s="33">
        <v>0</v>
      </c>
      <c r="O28" s="33">
        <v>26.1120053173</v>
      </c>
      <c r="P28" s="33">
        <v>3.1887421520800001</v>
      </c>
      <c r="Q28" s="33">
        <v>5976.4930538899998</v>
      </c>
      <c r="R28" s="33">
        <v>0</v>
      </c>
      <c r="S28" s="33">
        <v>123.1572597</v>
      </c>
      <c r="T28" s="33">
        <v>0</v>
      </c>
      <c r="U28" s="33">
        <v>1.3644824307200001</v>
      </c>
      <c r="V28" s="33">
        <v>0</v>
      </c>
      <c r="W28" s="33">
        <v>37.920928353100003</v>
      </c>
      <c r="X28" s="33">
        <v>0</v>
      </c>
      <c r="Y28" s="33">
        <v>0</v>
      </c>
      <c r="Z28" s="33">
        <v>0</v>
      </c>
      <c r="AA28" s="33">
        <v>0</v>
      </c>
      <c r="AB28" s="33">
        <v>274.82658565399998</v>
      </c>
      <c r="AC28" s="33">
        <v>0</v>
      </c>
      <c r="AD28" s="33">
        <v>33777.978913899999</v>
      </c>
      <c r="AE28" s="33">
        <v>3753.1089960300001</v>
      </c>
      <c r="AF28" s="33">
        <v>37531.087910000002</v>
      </c>
      <c r="AG28" s="33">
        <v>0</v>
      </c>
      <c r="AH28" s="33">
        <v>28.3151336337</v>
      </c>
      <c r="AI28" s="33">
        <v>113.098155113</v>
      </c>
      <c r="AJ28" s="33">
        <v>311.71713307900001</v>
      </c>
      <c r="AK28" s="33">
        <v>65.358227191899999</v>
      </c>
      <c r="AL28" s="33">
        <v>1.19160332187</v>
      </c>
      <c r="AM28" s="33">
        <v>81.130837226300002</v>
      </c>
      <c r="AN28" s="33">
        <v>55.317686696000003</v>
      </c>
      <c r="AO28" s="33">
        <v>0</v>
      </c>
      <c r="AP28" s="33">
        <v>8.7987326433999993</v>
      </c>
      <c r="AQ28" s="33">
        <v>2198.7498746699998</v>
      </c>
      <c r="AR28" s="33">
        <v>1894.6034054500001</v>
      </c>
      <c r="AS28" s="33">
        <v>304.14646922600002</v>
      </c>
      <c r="AT28" s="33">
        <v>1559.81781684</v>
      </c>
      <c r="AU28" s="33">
        <v>0</v>
      </c>
      <c r="AV28" s="33">
        <v>0.537074291569</v>
      </c>
      <c r="AW28" s="33">
        <v>1105.99570926</v>
      </c>
      <c r="AX28" s="33">
        <v>0</v>
      </c>
      <c r="AY28" s="33">
        <v>24.071947947400002</v>
      </c>
      <c r="AZ28" s="33">
        <v>6.5850782540299999</v>
      </c>
      <c r="BA28" s="33">
        <v>1.08344383752</v>
      </c>
      <c r="BB28" s="33">
        <v>59.895703047600001</v>
      </c>
      <c r="BC28" s="33">
        <v>170.68916301900001</v>
      </c>
      <c r="BD28" s="33">
        <v>192.675604491</v>
      </c>
      <c r="BE28" s="33">
        <v>8.1745159181599991</v>
      </c>
      <c r="BF28" s="33">
        <v>25252.677593600001</v>
      </c>
      <c r="BG28" s="33">
        <v>618.690466431</v>
      </c>
      <c r="BH28" s="33">
        <v>0</v>
      </c>
      <c r="BI28" s="33">
        <v>97.491811037299996</v>
      </c>
      <c r="BJ28" s="33">
        <v>0</v>
      </c>
      <c r="BK28" s="33">
        <v>181.03373953799999</v>
      </c>
      <c r="BL28" s="33">
        <v>569.13366465700005</v>
      </c>
      <c r="BM28" s="33">
        <v>101.84695822499999</v>
      </c>
      <c r="BN28" s="33"/>
      <c r="BO28" s="33"/>
    </row>
    <row r="29" spans="1:67" x14ac:dyDescent="0.25">
      <c r="A29" s="35" t="s">
        <v>28</v>
      </c>
      <c r="B29" s="33">
        <v>6951.3696337199999</v>
      </c>
      <c r="C29" s="33">
        <v>531.18895674999897</v>
      </c>
      <c r="D29" s="33">
        <v>7745.3763121099901</v>
      </c>
      <c r="E29" s="33">
        <v>410.85223128000001</v>
      </c>
      <c r="F29" s="33">
        <v>335.91790013999901</v>
      </c>
      <c r="G29" s="33">
        <v>3278.2743289999898</v>
      </c>
      <c r="H29" s="33">
        <v>235.103767879999</v>
      </c>
      <c r="I29" s="33">
        <v>16.73387</v>
      </c>
      <c r="J29" s="33"/>
      <c r="K29" s="35" t="s">
        <v>28</v>
      </c>
      <c r="L29" s="33">
        <v>0</v>
      </c>
      <c r="M29" s="33">
        <v>0</v>
      </c>
      <c r="N29" s="33">
        <v>0</v>
      </c>
      <c r="O29" s="33">
        <v>3.5624109640800001</v>
      </c>
      <c r="P29" s="33">
        <v>366.90943737700002</v>
      </c>
      <c r="Q29" s="33">
        <v>6952.0752872900002</v>
      </c>
      <c r="R29" s="33">
        <v>0</v>
      </c>
      <c r="S29" s="33">
        <v>16.802125772899998</v>
      </c>
      <c r="T29" s="33">
        <v>0</v>
      </c>
      <c r="U29" s="33">
        <v>157.00299805899999</v>
      </c>
      <c r="V29" s="33">
        <v>0</v>
      </c>
      <c r="W29" s="33">
        <v>16.733949411800001</v>
      </c>
      <c r="X29" s="33">
        <v>0</v>
      </c>
      <c r="Y29" s="33">
        <v>0</v>
      </c>
      <c r="Z29" s="33">
        <v>0</v>
      </c>
      <c r="AA29" s="33">
        <v>0</v>
      </c>
      <c r="AB29" s="33">
        <v>531.24362403099997</v>
      </c>
      <c r="AC29" s="33">
        <v>0</v>
      </c>
      <c r="AD29" s="33">
        <v>6971.0770967300004</v>
      </c>
      <c r="AE29" s="33">
        <v>774.56417015</v>
      </c>
      <c r="AF29" s="33">
        <v>7745.6412668800003</v>
      </c>
      <c r="AG29" s="33">
        <v>0</v>
      </c>
      <c r="AH29" s="33">
        <v>3.8629805953899998</v>
      </c>
      <c r="AI29" s="33">
        <v>19.1829781687</v>
      </c>
      <c r="AJ29" s="33">
        <v>42.5270369737</v>
      </c>
      <c r="AK29" s="33">
        <v>11.085640613500001</v>
      </c>
      <c r="AL29" s="33">
        <v>0.202112093233</v>
      </c>
      <c r="AM29" s="33">
        <v>19.361171774100001</v>
      </c>
      <c r="AN29" s="33">
        <v>9.3826307511699998</v>
      </c>
      <c r="AO29" s="33">
        <v>0</v>
      </c>
      <c r="AP29" s="33">
        <v>1.4923851243099999</v>
      </c>
      <c r="AQ29" s="33">
        <v>410.87179405000001</v>
      </c>
      <c r="AR29" s="33">
        <v>335.93446942100002</v>
      </c>
      <c r="AS29" s="33">
        <v>74.937324629499997</v>
      </c>
      <c r="AT29" s="33">
        <v>268.38725674900002</v>
      </c>
      <c r="AU29" s="33">
        <v>0</v>
      </c>
      <c r="AV29" s="33">
        <v>9.1095046986000003E-2</v>
      </c>
      <c r="AW29" s="33">
        <v>189.971972128</v>
      </c>
      <c r="AX29" s="33">
        <v>0</v>
      </c>
      <c r="AY29" s="33">
        <v>5.5238340277900004</v>
      </c>
      <c r="AZ29" s="33">
        <v>1.1169171525099999</v>
      </c>
      <c r="BA29" s="33">
        <v>0.49003208488900002</v>
      </c>
      <c r="BB29" s="33">
        <v>13.761387344599999</v>
      </c>
      <c r="BC29" s="33">
        <v>28.951194232700001</v>
      </c>
      <c r="BD29" s="33">
        <v>33.9346214678</v>
      </c>
      <c r="BE29" s="33">
        <v>1.38650829434</v>
      </c>
      <c r="BF29" s="33">
        <v>3278.2822109899998</v>
      </c>
      <c r="BG29" s="33">
        <v>75.105100472999993</v>
      </c>
      <c r="BH29" s="33">
        <v>0</v>
      </c>
      <c r="BI29" s="33">
        <v>13.300646475600001</v>
      </c>
      <c r="BJ29" s="33">
        <v>0</v>
      </c>
      <c r="BK29" s="33">
        <v>24.6981238021</v>
      </c>
      <c r="BL29" s="33">
        <v>235.12354350999999</v>
      </c>
      <c r="BM29" s="33">
        <v>13.894797543499999</v>
      </c>
      <c r="BN29" s="33"/>
      <c r="BO29" s="33"/>
    </row>
    <row r="30" spans="1:67" x14ac:dyDescent="0.25">
      <c r="A30" s="35" t="s">
        <v>29</v>
      </c>
      <c r="B30" s="33">
        <v>5264.4692908699899</v>
      </c>
      <c r="C30" s="33">
        <v>248.63728566999899</v>
      </c>
      <c r="D30" s="33">
        <v>557.14150759999904</v>
      </c>
      <c r="E30" s="33">
        <v>102.38463676000001</v>
      </c>
      <c r="F30" s="33">
        <v>95.990884309999899</v>
      </c>
      <c r="G30" s="33">
        <v>353.687409</v>
      </c>
      <c r="H30" s="33">
        <v>138.98021996</v>
      </c>
      <c r="I30" s="33">
        <v>0</v>
      </c>
      <c r="J30" s="33"/>
      <c r="K30" s="35" t="s">
        <v>29</v>
      </c>
      <c r="L30" s="33">
        <v>0</v>
      </c>
      <c r="M30" s="33">
        <v>0</v>
      </c>
      <c r="N30" s="33">
        <v>1.9453746049399999E-2</v>
      </c>
      <c r="O30" s="33">
        <v>23.473604336400001</v>
      </c>
      <c r="P30" s="33">
        <v>208.065209006</v>
      </c>
      <c r="Q30" s="33">
        <v>5265.0303312899996</v>
      </c>
      <c r="R30" s="33">
        <v>23.990974590499999</v>
      </c>
      <c r="S30" s="33">
        <v>6.4740092660100004</v>
      </c>
      <c r="T30" s="33">
        <v>20.2368760976</v>
      </c>
      <c r="U30" s="33">
        <v>68.694864938899997</v>
      </c>
      <c r="V30" s="33">
        <v>0</v>
      </c>
      <c r="W30" s="33">
        <v>0</v>
      </c>
      <c r="X30" s="33">
        <v>0</v>
      </c>
      <c r="Y30" s="33">
        <v>1.0985794949E-3</v>
      </c>
      <c r="Z30" s="33">
        <v>0</v>
      </c>
      <c r="AA30" s="33">
        <v>0</v>
      </c>
      <c r="AB30" s="33">
        <v>248.65671310799999</v>
      </c>
      <c r="AC30" s="33">
        <v>0</v>
      </c>
      <c r="AD30" s="33">
        <v>501.60449847500001</v>
      </c>
      <c r="AE30" s="33">
        <v>55.733855909699997</v>
      </c>
      <c r="AF30" s="33">
        <v>557.338354385</v>
      </c>
      <c r="AG30" s="33">
        <v>0</v>
      </c>
      <c r="AH30" s="33">
        <v>2.2828873613599998</v>
      </c>
      <c r="AI30" s="33">
        <v>0</v>
      </c>
      <c r="AJ30" s="33">
        <v>8.1124613712899993</v>
      </c>
      <c r="AK30" s="33">
        <v>0.56981310657700002</v>
      </c>
      <c r="AL30" s="33">
        <v>0.47983956840100001</v>
      </c>
      <c r="AM30" s="33">
        <v>5.7786422548900003</v>
      </c>
      <c r="AN30" s="33">
        <v>0</v>
      </c>
      <c r="AO30" s="33">
        <v>0</v>
      </c>
      <c r="AP30" s="33">
        <v>7.94878456015</v>
      </c>
      <c r="AQ30" s="33">
        <v>102.393274847</v>
      </c>
      <c r="AR30" s="33">
        <v>95.999510400199995</v>
      </c>
      <c r="AS30" s="33">
        <v>6.3937644471599997</v>
      </c>
      <c r="AT30" s="33">
        <v>50.643247670699999</v>
      </c>
      <c r="AU30" s="33">
        <v>0.127458384688</v>
      </c>
      <c r="AV30" s="33">
        <v>0</v>
      </c>
      <c r="AW30" s="33">
        <v>16.0264344315</v>
      </c>
      <c r="AX30" s="33">
        <v>0.13495905851500001</v>
      </c>
      <c r="AY30" s="33">
        <v>13.213224826599999</v>
      </c>
      <c r="AZ30" s="33">
        <v>0</v>
      </c>
      <c r="BA30" s="33">
        <v>0.13420059393700001</v>
      </c>
      <c r="BB30" s="33">
        <v>33.042022847200002</v>
      </c>
      <c r="BC30" s="33">
        <v>12.1427349363</v>
      </c>
      <c r="BD30" s="33">
        <v>6.4013970335700003</v>
      </c>
      <c r="BE30" s="33">
        <v>0</v>
      </c>
      <c r="BF30" s="33">
        <v>353.77437691900002</v>
      </c>
      <c r="BG30" s="33">
        <v>0</v>
      </c>
      <c r="BH30" s="33">
        <v>3.2866879186400001E-2</v>
      </c>
      <c r="BI30" s="33">
        <v>5.9668760187700003E-2</v>
      </c>
      <c r="BJ30" s="33">
        <v>0</v>
      </c>
      <c r="BK30" s="33">
        <v>40.561949502300003</v>
      </c>
      <c r="BL30" s="33">
        <v>138.99532614</v>
      </c>
      <c r="BM30" s="33">
        <v>5.04689935026E-2</v>
      </c>
      <c r="BN30" s="33"/>
      <c r="BO30" s="33"/>
    </row>
    <row r="31" spans="1:67" x14ac:dyDescent="0.25">
      <c r="A31" s="35" t="s">
        <v>30</v>
      </c>
      <c r="B31" s="33">
        <v>7407.8125448999999</v>
      </c>
      <c r="C31" s="33">
        <v>426.15945897</v>
      </c>
      <c r="D31" s="33">
        <v>6097.0199610099899</v>
      </c>
      <c r="E31" s="33">
        <v>1564.8806646400001</v>
      </c>
      <c r="F31" s="33">
        <v>1264.7385592099899</v>
      </c>
      <c r="G31" s="33">
        <v>7005.2416359999897</v>
      </c>
      <c r="H31" s="33">
        <v>263.737251659999</v>
      </c>
      <c r="I31" s="33">
        <v>41.623455999999898</v>
      </c>
      <c r="J31" s="33"/>
      <c r="K31" s="35" t="s">
        <v>30</v>
      </c>
      <c r="L31" s="33">
        <v>0</v>
      </c>
      <c r="M31" s="33">
        <v>0</v>
      </c>
      <c r="N31" s="33">
        <v>1.6269120565399999E-2</v>
      </c>
      <c r="O31" s="33">
        <v>24.004497064500001</v>
      </c>
      <c r="P31" s="33">
        <v>295.94933507600001</v>
      </c>
      <c r="Q31" s="33">
        <v>7407.8935965299997</v>
      </c>
      <c r="R31" s="33">
        <v>20.063587912700001</v>
      </c>
      <c r="S31" s="33">
        <v>26.042121978000001</v>
      </c>
      <c r="T31" s="33">
        <v>16.9240555085</v>
      </c>
      <c r="U31" s="33">
        <v>109.630375003</v>
      </c>
      <c r="V31" s="33">
        <v>0</v>
      </c>
      <c r="W31" s="33">
        <v>41.623485772199999</v>
      </c>
      <c r="X31" s="33">
        <v>0</v>
      </c>
      <c r="Y31" s="33">
        <v>9.1874039763699996E-4</v>
      </c>
      <c r="Z31" s="33">
        <v>0</v>
      </c>
      <c r="AA31" s="33">
        <v>0</v>
      </c>
      <c r="AB31" s="33">
        <v>426.16325665099998</v>
      </c>
      <c r="AC31" s="33">
        <v>0</v>
      </c>
      <c r="AD31" s="33">
        <v>5487.3746285899997</v>
      </c>
      <c r="AE31" s="33">
        <v>609.70819415599999</v>
      </c>
      <c r="AF31" s="33">
        <v>6097.0828227499997</v>
      </c>
      <c r="AG31" s="33">
        <v>0</v>
      </c>
      <c r="AH31" s="33">
        <v>6.6517487023499999</v>
      </c>
      <c r="AI31" s="33">
        <v>70.680154263199995</v>
      </c>
      <c r="AJ31" s="33">
        <v>58.994782291299998</v>
      </c>
      <c r="AK31" s="33">
        <v>41.294343730999998</v>
      </c>
      <c r="AL31" s="33">
        <v>1.1228154240999999</v>
      </c>
      <c r="AM31" s="33">
        <v>57.208095694999997</v>
      </c>
      <c r="AN31" s="33">
        <v>34.570528666500003</v>
      </c>
      <c r="AO31" s="33">
        <v>0</v>
      </c>
      <c r="AP31" s="33">
        <v>11.7625926747</v>
      </c>
      <c r="AQ31" s="33">
        <v>1564.89933346</v>
      </c>
      <c r="AR31" s="33">
        <v>1264.7572017699999</v>
      </c>
      <c r="AS31" s="33">
        <v>300.142131694</v>
      </c>
      <c r="AT31" s="33">
        <v>1016.04095895</v>
      </c>
      <c r="AU31" s="33">
        <v>0.10044073857499999</v>
      </c>
      <c r="AV31" s="33">
        <v>0.33564237130199998</v>
      </c>
      <c r="AW31" s="33">
        <v>704.64567698899998</v>
      </c>
      <c r="AX31" s="33">
        <v>0.10635155517100001</v>
      </c>
      <c r="AY31" s="33">
        <v>25.9582830634</v>
      </c>
      <c r="AZ31" s="33">
        <v>4.1153129668100004</v>
      </c>
      <c r="BA31" s="33">
        <v>0.88960032384700005</v>
      </c>
      <c r="BB31" s="33">
        <v>64.725188570499995</v>
      </c>
      <c r="BC31" s="33">
        <v>116.240201269</v>
      </c>
      <c r="BD31" s="33">
        <v>125.893358225</v>
      </c>
      <c r="BE31" s="33">
        <v>5.10862284308</v>
      </c>
      <c r="BF31" s="33">
        <v>7005.2774476699997</v>
      </c>
      <c r="BG31" s="33">
        <v>100.210993892</v>
      </c>
      <c r="BH31" s="33">
        <v>2.7486424159699999E-2</v>
      </c>
      <c r="BI31" s="33">
        <v>16.379061744000001</v>
      </c>
      <c r="BJ31" s="33">
        <v>0</v>
      </c>
      <c r="BK31" s="33">
        <v>64.243720278699996</v>
      </c>
      <c r="BL31" s="33">
        <v>263.73870470399999</v>
      </c>
      <c r="BM31" s="33">
        <v>17.1008193909</v>
      </c>
      <c r="BN31" s="33"/>
      <c r="BO31" s="33"/>
    </row>
    <row r="32" spans="1:67" x14ac:dyDescent="0.25">
      <c r="A32" s="35" t="s">
        <v>31</v>
      </c>
      <c r="B32" s="33">
        <v>3307.83390963999</v>
      </c>
      <c r="C32" s="33">
        <v>216.65828200000001</v>
      </c>
      <c r="D32" s="33">
        <v>6553.8226601699898</v>
      </c>
      <c r="E32" s="33">
        <v>2093.3522290999999</v>
      </c>
      <c r="F32" s="33">
        <v>1990.17535557</v>
      </c>
      <c r="G32" s="33">
        <v>4212.5302109999902</v>
      </c>
      <c r="H32" s="33">
        <v>176.53812718999899</v>
      </c>
      <c r="I32" s="33">
        <v>4.2282830000000002</v>
      </c>
      <c r="J32" s="33"/>
      <c r="K32" s="35" t="s">
        <v>31</v>
      </c>
      <c r="L32" s="33">
        <v>0</v>
      </c>
      <c r="M32" s="33">
        <v>0</v>
      </c>
      <c r="N32" s="33">
        <v>0</v>
      </c>
      <c r="O32" s="33">
        <v>7.8413357819999998</v>
      </c>
      <c r="P32" s="33">
        <v>142.014089348</v>
      </c>
      <c r="Q32" s="33">
        <v>3307.9268474800001</v>
      </c>
      <c r="R32" s="33">
        <v>0</v>
      </c>
      <c r="S32" s="33">
        <v>21.501927303999999</v>
      </c>
      <c r="T32" s="33">
        <v>0</v>
      </c>
      <c r="U32" s="33">
        <v>47.644820006499998</v>
      </c>
      <c r="V32" s="33">
        <v>0</v>
      </c>
      <c r="W32" s="33">
        <v>4.2282783716200001</v>
      </c>
      <c r="X32" s="33">
        <v>0</v>
      </c>
      <c r="Y32" s="33">
        <v>0</v>
      </c>
      <c r="Z32" s="33">
        <v>0</v>
      </c>
      <c r="AA32" s="33">
        <v>0</v>
      </c>
      <c r="AB32" s="33">
        <v>216.66563681900001</v>
      </c>
      <c r="AC32" s="33">
        <v>0</v>
      </c>
      <c r="AD32" s="33">
        <v>5898.44453256</v>
      </c>
      <c r="AE32" s="33">
        <v>655.38275207599997</v>
      </c>
      <c r="AF32" s="33">
        <v>6553.8272846399996</v>
      </c>
      <c r="AG32" s="33">
        <v>0</v>
      </c>
      <c r="AH32" s="33">
        <v>4.9753472849199998</v>
      </c>
      <c r="AI32" s="33">
        <v>118.410633002</v>
      </c>
      <c r="AJ32" s="33">
        <v>82.080404968300002</v>
      </c>
      <c r="AK32" s="33">
        <v>68.428255852999996</v>
      </c>
      <c r="AL32" s="33">
        <v>1.2475755612099999</v>
      </c>
      <c r="AM32" s="33">
        <v>87.480751878299998</v>
      </c>
      <c r="AN32" s="33">
        <v>57.916088786700001</v>
      </c>
      <c r="AO32" s="33">
        <v>0</v>
      </c>
      <c r="AP32" s="33">
        <v>9.2120293369000006</v>
      </c>
      <c r="AQ32" s="33">
        <v>2093.3857367599999</v>
      </c>
      <c r="AR32" s="33">
        <v>1990.2089650999999</v>
      </c>
      <c r="AS32" s="33">
        <v>103.17677165800001</v>
      </c>
      <c r="AT32" s="33">
        <v>1634.8180893199999</v>
      </c>
      <c r="AU32" s="33">
        <v>0</v>
      </c>
      <c r="AV32" s="33">
        <v>0.56230161709000004</v>
      </c>
      <c r="AW32" s="33">
        <v>1159.02562481</v>
      </c>
      <c r="AX32" s="33">
        <v>0</v>
      </c>
      <c r="AY32" s="33">
        <v>25.855928262799999</v>
      </c>
      <c r="AZ32" s="33">
        <v>6.8943942948799997</v>
      </c>
      <c r="BA32" s="33">
        <v>1.27318909512</v>
      </c>
      <c r="BB32" s="33">
        <v>64.342309510999996</v>
      </c>
      <c r="BC32" s="33">
        <v>178.70683064599999</v>
      </c>
      <c r="BD32" s="33">
        <v>202.294625293</v>
      </c>
      <c r="BE32" s="33">
        <v>8.5584908221599996</v>
      </c>
      <c r="BF32" s="33">
        <v>4212.5517465700004</v>
      </c>
      <c r="BG32" s="33">
        <v>102.40025681100001</v>
      </c>
      <c r="BH32" s="33">
        <v>0</v>
      </c>
      <c r="BI32" s="33">
        <v>18.708899704899999</v>
      </c>
      <c r="BJ32" s="33">
        <v>0</v>
      </c>
      <c r="BK32" s="33">
        <v>39.969588647400002</v>
      </c>
      <c r="BL32" s="33">
        <v>176.540311143</v>
      </c>
      <c r="BM32" s="33">
        <v>17.717551137800001</v>
      </c>
      <c r="BN32" s="33"/>
      <c r="BO32" s="33"/>
    </row>
    <row r="33" spans="1:67" x14ac:dyDescent="0.25">
      <c r="A33" s="35" t="s">
        <v>32</v>
      </c>
      <c r="B33" s="33">
        <v>19989.733715999999</v>
      </c>
      <c r="C33" s="33">
        <v>1214.9139171700001</v>
      </c>
      <c r="D33" s="33">
        <v>11875.240819250001</v>
      </c>
      <c r="E33" s="33">
        <v>862.44048258999896</v>
      </c>
      <c r="F33" s="33">
        <v>675.11615214999904</v>
      </c>
      <c r="G33" s="33">
        <v>3625.617522</v>
      </c>
      <c r="H33" s="33">
        <v>636.44550016000005</v>
      </c>
      <c r="I33" s="33">
        <v>18.689274999999999</v>
      </c>
      <c r="J33" s="33"/>
      <c r="K33" s="35" t="s">
        <v>32</v>
      </c>
      <c r="L33" s="33">
        <v>0</v>
      </c>
      <c r="M33" s="33">
        <v>0</v>
      </c>
      <c r="N33" s="33">
        <v>2.9846057416899999E-2</v>
      </c>
      <c r="O33" s="33">
        <v>51.434202539700003</v>
      </c>
      <c r="P33" s="33">
        <v>1047.7806539200001</v>
      </c>
      <c r="Q33" s="33">
        <v>19989.444678299998</v>
      </c>
      <c r="R33" s="33">
        <v>36.807030531499997</v>
      </c>
      <c r="S33" s="33">
        <v>19.232244488199999</v>
      </c>
      <c r="T33" s="33">
        <v>31.047513762600001</v>
      </c>
      <c r="U33" s="33">
        <v>363.57925727200001</v>
      </c>
      <c r="V33" s="33">
        <v>0</v>
      </c>
      <c r="W33" s="33">
        <v>18.6892560575</v>
      </c>
      <c r="X33" s="33">
        <v>0</v>
      </c>
      <c r="Y33" s="33">
        <v>1.68544587178E-3</v>
      </c>
      <c r="Z33" s="33">
        <v>0</v>
      </c>
      <c r="AA33" s="33">
        <v>0</v>
      </c>
      <c r="AB33" s="33">
        <v>1214.9024201300001</v>
      </c>
      <c r="AC33" s="33">
        <v>0</v>
      </c>
      <c r="AD33" s="33">
        <v>10687.628118099999</v>
      </c>
      <c r="AE33" s="33">
        <v>1187.51422589</v>
      </c>
      <c r="AF33" s="33">
        <v>11875.142344</v>
      </c>
      <c r="AG33" s="33">
        <v>0</v>
      </c>
      <c r="AH33" s="33">
        <v>5.6405333851600004</v>
      </c>
      <c r="AI33" s="33">
        <v>29.4422202748</v>
      </c>
      <c r="AJ33" s="33">
        <v>148.79115139999999</v>
      </c>
      <c r="AK33" s="33">
        <v>17.896698821499999</v>
      </c>
      <c r="AL33" s="33">
        <v>1.05323184537</v>
      </c>
      <c r="AM33" s="33">
        <v>42.8345877374</v>
      </c>
      <c r="AN33" s="33">
        <v>14.400549722499999</v>
      </c>
      <c r="AO33" s="33">
        <v>0</v>
      </c>
      <c r="AP33" s="33">
        <v>14.5991611502</v>
      </c>
      <c r="AQ33" s="33">
        <v>862.43573864999996</v>
      </c>
      <c r="AR33" s="33">
        <v>675.11119734900001</v>
      </c>
      <c r="AS33" s="33">
        <v>187.32454130100001</v>
      </c>
      <c r="AT33" s="33">
        <v>493.18968499599998</v>
      </c>
      <c r="AU33" s="33">
        <v>0.19736841644200001</v>
      </c>
      <c r="AV33" s="33">
        <v>0.139813516537</v>
      </c>
      <c r="AW33" s="33">
        <v>318.160178965</v>
      </c>
      <c r="AX33" s="33">
        <v>0.20898325998600001</v>
      </c>
      <c r="AY33" s="33">
        <v>30.011707510000001</v>
      </c>
      <c r="AZ33" s="33">
        <v>1.71425731246</v>
      </c>
      <c r="BA33" s="33">
        <v>1.18799910194</v>
      </c>
      <c r="BB33" s="33">
        <v>74.969163790799996</v>
      </c>
      <c r="BC33" s="33">
        <v>63.237508046899997</v>
      </c>
      <c r="BD33" s="33">
        <v>62.929761722400002</v>
      </c>
      <c r="BE33" s="33">
        <v>2.1280264444400001</v>
      </c>
      <c r="BF33" s="33">
        <v>3625.7240423500002</v>
      </c>
      <c r="BG33" s="33">
        <v>70.163417516799996</v>
      </c>
      <c r="BH33" s="33">
        <v>5.0424489310099997E-2</v>
      </c>
      <c r="BI33" s="33">
        <v>14.5838076446</v>
      </c>
      <c r="BJ33" s="33">
        <v>0</v>
      </c>
      <c r="BK33" s="33">
        <v>110.208225219</v>
      </c>
      <c r="BL33" s="33">
        <v>636.43813866100004</v>
      </c>
      <c r="BM33" s="33">
        <v>7.7680601021499998</v>
      </c>
      <c r="BN33" s="33"/>
      <c r="BO33" s="33"/>
    </row>
    <row r="34" spans="1:67" x14ac:dyDescent="0.25">
      <c r="A34" s="35" t="s">
        <v>33</v>
      </c>
      <c r="B34" s="33">
        <v>28672.21828822</v>
      </c>
      <c r="C34" s="33">
        <v>1206.86489375</v>
      </c>
      <c r="D34" s="33">
        <v>34417.2256221399</v>
      </c>
      <c r="E34" s="33">
        <v>7826.3296463799998</v>
      </c>
      <c r="F34" s="33">
        <v>6738.9992237300003</v>
      </c>
      <c r="G34" s="33">
        <v>32282.27128443</v>
      </c>
      <c r="H34" s="33">
        <v>1238.7605773799901</v>
      </c>
      <c r="I34" s="33">
        <v>1055.35510999999</v>
      </c>
      <c r="J34" s="33"/>
      <c r="K34" s="35" t="s">
        <v>33</v>
      </c>
      <c r="L34" s="33">
        <v>0</v>
      </c>
      <c r="M34" s="33">
        <v>0</v>
      </c>
      <c r="N34" s="33">
        <v>0.102075567273</v>
      </c>
      <c r="O34" s="33">
        <v>152.798492391</v>
      </c>
      <c r="P34" s="33">
        <v>777.98380717500004</v>
      </c>
      <c r="Q34" s="33">
        <v>28672.205024499999</v>
      </c>
      <c r="R34" s="33">
        <v>125.882995807</v>
      </c>
      <c r="S34" s="33">
        <v>173.720555042</v>
      </c>
      <c r="T34" s="33">
        <v>106.184905306</v>
      </c>
      <c r="U34" s="33">
        <v>226.19090484099999</v>
      </c>
      <c r="V34" s="33">
        <v>0</v>
      </c>
      <c r="W34" s="33">
        <v>1055.3141879499999</v>
      </c>
      <c r="X34" s="33">
        <v>0</v>
      </c>
      <c r="Y34" s="33">
        <v>5.76434640717E-3</v>
      </c>
      <c r="Z34" s="33">
        <v>0</v>
      </c>
      <c r="AA34" s="33">
        <v>0</v>
      </c>
      <c r="AB34" s="33">
        <v>1206.86085585</v>
      </c>
      <c r="AC34" s="33">
        <v>0</v>
      </c>
      <c r="AD34" s="33">
        <v>30975.790083200001</v>
      </c>
      <c r="AE34" s="33">
        <v>3441.7545572200002</v>
      </c>
      <c r="AF34" s="33">
        <v>34417.544640400003</v>
      </c>
      <c r="AG34" s="33">
        <v>0</v>
      </c>
      <c r="AH34" s="33">
        <v>44.108695603500003</v>
      </c>
      <c r="AI34" s="33">
        <v>376.41119768300001</v>
      </c>
      <c r="AJ34" s="33">
        <v>396.283086336</v>
      </c>
      <c r="AK34" s="33">
        <v>220.149435324</v>
      </c>
      <c r="AL34" s="33">
        <v>6.1767141718599996</v>
      </c>
      <c r="AM34" s="33">
        <v>293.25439480199998</v>
      </c>
      <c r="AN34" s="33">
        <v>184.10731879799999</v>
      </c>
      <c r="AO34" s="33">
        <v>0</v>
      </c>
      <c r="AP34" s="33">
        <v>65.907461551899999</v>
      </c>
      <c r="AQ34" s="33">
        <v>7826.4028853999998</v>
      </c>
      <c r="AR34" s="33">
        <v>6739.07333088</v>
      </c>
      <c r="AS34" s="33">
        <v>1087.3295545200001</v>
      </c>
      <c r="AT34" s="33">
        <v>5422.3815681599999</v>
      </c>
      <c r="AU34" s="33">
        <v>0.58725893537200002</v>
      </c>
      <c r="AV34" s="33">
        <v>1.78748186566</v>
      </c>
      <c r="AW34" s="33">
        <v>3753.3555789400002</v>
      </c>
      <c r="AX34" s="33">
        <v>0.62181838579799997</v>
      </c>
      <c r="AY34" s="33">
        <v>140.12330825999999</v>
      </c>
      <c r="AZ34" s="33">
        <v>21.9163351547</v>
      </c>
      <c r="BA34" s="33">
        <v>4.0389083479599996</v>
      </c>
      <c r="BB34" s="33">
        <v>349.403800203</v>
      </c>
      <c r="BC34" s="33">
        <v>624.03167116999998</v>
      </c>
      <c r="BD34" s="33">
        <v>669.99465936299998</v>
      </c>
      <c r="BE34" s="33">
        <v>27.2062690775</v>
      </c>
      <c r="BF34" s="33">
        <v>32284.006815299999</v>
      </c>
      <c r="BG34" s="33">
        <v>687.57997283400005</v>
      </c>
      <c r="BH34" s="33">
        <v>0.17245558870800001</v>
      </c>
      <c r="BI34" s="33">
        <v>110.94038512100001</v>
      </c>
      <c r="BJ34" s="33">
        <v>0</v>
      </c>
      <c r="BK34" s="33">
        <v>418.257990581</v>
      </c>
      <c r="BL34" s="33">
        <v>1238.7599857299999</v>
      </c>
      <c r="BM34" s="33">
        <v>115.834169434</v>
      </c>
      <c r="BN34" s="33"/>
      <c r="BO34" s="33"/>
    </row>
    <row r="35" spans="1:67" x14ac:dyDescent="0.25">
      <c r="A35" s="35" t="s">
        <v>34</v>
      </c>
      <c r="B35" s="33">
        <v>10062.083233739901</v>
      </c>
      <c r="C35" s="33">
        <v>292.21560790000001</v>
      </c>
      <c r="D35" s="33">
        <v>50342.117648740001</v>
      </c>
      <c r="E35" s="33">
        <v>2666.5877702899902</v>
      </c>
      <c r="F35" s="33">
        <v>2342.8369376999899</v>
      </c>
      <c r="G35" s="33">
        <v>14866.304316</v>
      </c>
      <c r="H35" s="33">
        <v>712.70401905999904</v>
      </c>
      <c r="I35" s="33">
        <v>20.1380079999999</v>
      </c>
      <c r="J35" s="33"/>
      <c r="K35" s="35" t="s">
        <v>34</v>
      </c>
      <c r="L35" s="33">
        <v>0.15377780413</v>
      </c>
      <c r="M35" s="33">
        <v>0</v>
      </c>
      <c r="N35" s="33">
        <v>0.180515484758</v>
      </c>
      <c r="O35" s="33">
        <v>32.6702996175</v>
      </c>
      <c r="P35" s="33">
        <v>0.91556517429200002</v>
      </c>
      <c r="Q35" s="33">
        <v>10062.226975</v>
      </c>
      <c r="R35" s="33">
        <v>0.31985392340000002</v>
      </c>
      <c r="S35" s="33">
        <v>153.06308670600001</v>
      </c>
      <c r="T35" s="33">
        <v>0.119788898097</v>
      </c>
      <c r="U35" s="33">
        <v>0.25606218177000001</v>
      </c>
      <c r="V35" s="33">
        <v>0</v>
      </c>
      <c r="W35" s="33">
        <v>20.138034067500001</v>
      </c>
      <c r="X35" s="33">
        <v>0</v>
      </c>
      <c r="Y35" s="33">
        <v>5.7647186108700003E-2</v>
      </c>
      <c r="Z35" s="33">
        <v>3.45116718861E-2</v>
      </c>
      <c r="AA35" s="33">
        <v>0.12076546768300001</v>
      </c>
      <c r="AB35" s="33">
        <v>292.21585226299999</v>
      </c>
      <c r="AC35" s="33">
        <v>0</v>
      </c>
      <c r="AD35" s="33">
        <v>45307.866092299999</v>
      </c>
      <c r="AE35" s="33">
        <v>5034.2077864399998</v>
      </c>
      <c r="AF35" s="33">
        <v>50342.073878800002</v>
      </c>
      <c r="AG35" s="33">
        <v>3.3631113675800003E-2</v>
      </c>
      <c r="AH35" s="33">
        <v>35.644354251599999</v>
      </c>
      <c r="AI35" s="33">
        <v>129.39217733999999</v>
      </c>
      <c r="AJ35" s="33">
        <v>390.79570134199997</v>
      </c>
      <c r="AK35" s="33">
        <v>122.006368161</v>
      </c>
      <c r="AL35" s="33">
        <v>1.5565392086500001</v>
      </c>
      <c r="AM35" s="33">
        <v>89.406037007400002</v>
      </c>
      <c r="AN35" s="33">
        <v>66.797249954500003</v>
      </c>
      <c r="AO35" s="33">
        <v>0.46955645210199998</v>
      </c>
      <c r="AP35" s="33">
        <v>10.5711673363</v>
      </c>
      <c r="AQ35" s="33">
        <v>2666.6270246200002</v>
      </c>
      <c r="AR35" s="33">
        <v>2342.8761380300002</v>
      </c>
      <c r="AS35" s="33">
        <v>323.75088659199997</v>
      </c>
      <c r="AT35" s="33">
        <v>1851.41855315</v>
      </c>
      <c r="AU35" s="33">
        <v>3.7924118306599999</v>
      </c>
      <c r="AV35" s="33">
        <v>0.64746081780499998</v>
      </c>
      <c r="AW35" s="33">
        <v>1229.17207153</v>
      </c>
      <c r="AX35" s="33">
        <v>0.74668433129400003</v>
      </c>
      <c r="AY35" s="33">
        <v>69.242112941200006</v>
      </c>
      <c r="AZ35" s="33">
        <v>8.2488284969399999</v>
      </c>
      <c r="BA35" s="33">
        <v>2.6451299640800001</v>
      </c>
      <c r="BB35" s="33">
        <v>172.795723057</v>
      </c>
      <c r="BC35" s="33">
        <v>197.847218704</v>
      </c>
      <c r="BD35" s="33">
        <v>226.61069484800001</v>
      </c>
      <c r="BE35" s="33">
        <v>10.928808159300001</v>
      </c>
      <c r="BF35" s="33">
        <v>14866.380021700001</v>
      </c>
      <c r="BG35" s="33">
        <v>381.23247144099997</v>
      </c>
      <c r="BH35" s="33">
        <v>5.8615324724299998E-2</v>
      </c>
      <c r="BI35" s="33">
        <v>121.608898927</v>
      </c>
      <c r="BJ35" s="33">
        <v>0</v>
      </c>
      <c r="BK35" s="33">
        <v>226.42298725200001</v>
      </c>
      <c r="BL35" s="33">
        <v>712.70403185199996</v>
      </c>
      <c r="BM35" s="33">
        <v>126.884390411</v>
      </c>
      <c r="BN35" s="33"/>
      <c r="BO35" s="33"/>
    </row>
    <row r="36" spans="1:67" x14ac:dyDescent="0.25">
      <c r="A36" s="35" t="s">
        <v>35</v>
      </c>
      <c r="B36" s="33">
        <v>21105.791465009999</v>
      </c>
      <c r="C36" s="33">
        <v>1067.1182282</v>
      </c>
      <c r="D36" s="33">
        <v>62774.132366969898</v>
      </c>
      <c r="E36" s="33">
        <v>19106.7148541399</v>
      </c>
      <c r="F36" s="33">
        <v>14778.654375279901</v>
      </c>
      <c r="G36" s="33">
        <v>105077.48162019</v>
      </c>
      <c r="H36" s="33">
        <v>1258.7241954799899</v>
      </c>
      <c r="I36" s="33">
        <v>739.06883917999903</v>
      </c>
      <c r="J36" s="33"/>
      <c r="K36" s="35" t="s">
        <v>35</v>
      </c>
      <c r="L36" s="33">
        <v>0</v>
      </c>
      <c r="M36" s="33">
        <v>0</v>
      </c>
      <c r="N36" s="33">
        <v>3.3682179670500001E-3</v>
      </c>
      <c r="O36" s="33">
        <v>54.037963605500003</v>
      </c>
      <c r="P36" s="33">
        <v>379.20802306799999</v>
      </c>
      <c r="Q36" s="33">
        <v>21106.605743700002</v>
      </c>
      <c r="R36" s="33">
        <v>4.15383087894</v>
      </c>
      <c r="S36" s="33">
        <v>237.00915266000001</v>
      </c>
      <c r="T36" s="33">
        <v>3.5038430761499999</v>
      </c>
      <c r="U36" s="33">
        <v>158.783078335</v>
      </c>
      <c r="V36" s="33">
        <v>0</v>
      </c>
      <c r="W36" s="33">
        <v>739.06868445999999</v>
      </c>
      <c r="X36" s="33">
        <v>0</v>
      </c>
      <c r="Y36" s="33">
        <v>1.9021093472800001E-4</v>
      </c>
      <c r="Z36" s="33">
        <v>0</v>
      </c>
      <c r="AA36" s="33">
        <v>0</v>
      </c>
      <c r="AB36" s="33">
        <v>1067.18192888</v>
      </c>
      <c r="AC36" s="33">
        <v>0</v>
      </c>
      <c r="AD36" s="33">
        <v>56497.260464600004</v>
      </c>
      <c r="AE36" s="33">
        <v>6277.4738267100001</v>
      </c>
      <c r="AF36" s="33">
        <v>62774.734291300003</v>
      </c>
      <c r="AG36" s="33">
        <v>0</v>
      </c>
      <c r="AH36" s="33">
        <v>54.705693166800003</v>
      </c>
      <c r="AI36" s="33">
        <v>880.65356477199998</v>
      </c>
      <c r="AJ36" s="33">
        <v>598.42224340400003</v>
      </c>
      <c r="AK36" s="33">
        <v>508.999982391</v>
      </c>
      <c r="AL36" s="33">
        <v>9.3456031917400004</v>
      </c>
      <c r="AM36" s="33">
        <v>637.51065556100002</v>
      </c>
      <c r="AN36" s="33">
        <v>430.738427833</v>
      </c>
      <c r="AO36" s="33">
        <v>0</v>
      </c>
      <c r="AP36" s="33">
        <v>69.622816007300003</v>
      </c>
      <c r="AQ36" s="33">
        <v>19106.981913399999</v>
      </c>
      <c r="AR36" s="33">
        <v>14778.921695700001</v>
      </c>
      <c r="AS36" s="33">
        <v>4328.0602177199999</v>
      </c>
      <c r="AT36" s="33">
        <v>12156.1871808</v>
      </c>
      <c r="AU36" s="33">
        <v>1.7804097097799999E-2</v>
      </c>
      <c r="AV36" s="33">
        <v>4.1819981598</v>
      </c>
      <c r="AW36" s="33">
        <v>8616.3288284099999</v>
      </c>
      <c r="AX36" s="33">
        <v>1.88518257434E-2</v>
      </c>
      <c r="AY36" s="33">
        <v>190.56317865299999</v>
      </c>
      <c r="AZ36" s="33">
        <v>51.275569924000003</v>
      </c>
      <c r="BA36" s="33">
        <v>8.7267898720599995</v>
      </c>
      <c r="BB36" s="33">
        <v>474.19648448700002</v>
      </c>
      <c r="BC36" s="33">
        <v>1330.7896949799999</v>
      </c>
      <c r="BD36" s="33">
        <v>1502.3005849399999</v>
      </c>
      <c r="BE36" s="33">
        <v>63.6519309615</v>
      </c>
      <c r="BF36" s="33">
        <v>105084.576313</v>
      </c>
      <c r="BG36" s="33">
        <v>2252.00440278</v>
      </c>
      <c r="BH36" s="33">
        <v>5.6906127152599999E-3</v>
      </c>
      <c r="BI36" s="33">
        <v>186.592229046</v>
      </c>
      <c r="BJ36" s="33">
        <v>0</v>
      </c>
      <c r="BK36" s="33">
        <v>353.638349678</v>
      </c>
      <c r="BL36" s="33">
        <v>1258.74411396</v>
      </c>
      <c r="BM36" s="33">
        <v>194.925742638</v>
      </c>
      <c r="BN36" s="33"/>
      <c r="BO36" s="33"/>
    </row>
    <row r="37" spans="1:67" x14ac:dyDescent="0.25">
      <c r="A37" s="35" t="s">
        <v>36</v>
      </c>
      <c r="B37" s="33">
        <v>27747.474819859999</v>
      </c>
      <c r="C37" s="33">
        <v>1006.67661275</v>
      </c>
      <c r="D37" s="33">
        <v>51463.552052949897</v>
      </c>
      <c r="E37" s="33">
        <v>2211.3328793300002</v>
      </c>
      <c r="F37" s="33">
        <v>1985.21680454999</v>
      </c>
      <c r="G37" s="33">
        <v>19628.348286690001</v>
      </c>
      <c r="H37" s="33">
        <v>970.13640299999997</v>
      </c>
      <c r="I37" s="33">
        <v>32.01432861</v>
      </c>
      <c r="J37" s="33"/>
      <c r="K37" s="35" t="s">
        <v>36</v>
      </c>
      <c r="L37" s="33">
        <v>0</v>
      </c>
      <c r="M37" s="33">
        <v>0</v>
      </c>
      <c r="N37" s="33">
        <v>1.9388744875600001E-5</v>
      </c>
      <c r="O37" s="33">
        <v>43.7276950547</v>
      </c>
      <c r="P37" s="33">
        <v>670.53541905700001</v>
      </c>
      <c r="Q37" s="33">
        <v>27748.145517000001</v>
      </c>
      <c r="R37" s="33">
        <v>2.3910383934900001E-2</v>
      </c>
      <c r="S37" s="33">
        <v>130.55831973700001</v>
      </c>
      <c r="T37" s="33">
        <v>2.01688937978E-2</v>
      </c>
      <c r="U37" s="33">
        <v>223.07744063199999</v>
      </c>
      <c r="V37" s="33">
        <v>0</v>
      </c>
      <c r="W37" s="33">
        <v>32.014398768500001</v>
      </c>
      <c r="X37" s="33">
        <v>0</v>
      </c>
      <c r="Y37" s="33">
        <v>1.0948861742600001E-6</v>
      </c>
      <c r="Z37" s="33">
        <v>0</v>
      </c>
      <c r="AA37" s="33">
        <v>0</v>
      </c>
      <c r="AB37" s="33">
        <v>1006.70394694</v>
      </c>
      <c r="AC37" s="33">
        <v>0</v>
      </c>
      <c r="AD37" s="33">
        <v>46317.423953500002</v>
      </c>
      <c r="AE37" s="33">
        <v>5146.3807660800003</v>
      </c>
      <c r="AF37" s="33">
        <v>51463.804719599997</v>
      </c>
      <c r="AG37" s="33">
        <v>0</v>
      </c>
      <c r="AH37" s="33">
        <v>30.017502514099998</v>
      </c>
      <c r="AI37" s="33">
        <v>116.61014208899999</v>
      </c>
      <c r="AJ37" s="33">
        <v>464.848621127</v>
      </c>
      <c r="AK37" s="33">
        <v>67.388140342400007</v>
      </c>
      <c r="AL37" s="33">
        <v>1.2289189784900001</v>
      </c>
      <c r="AM37" s="33">
        <v>95.849213553699997</v>
      </c>
      <c r="AN37" s="33">
        <v>57.035445727199999</v>
      </c>
      <c r="AO37" s="33">
        <v>0</v>
      </c>
      <c r="AP37" s="33">
        <v>9.0771430443599996</v>
      </c>
      <c r="AQ37" s="33">
        <v>2211.3730146399998</v>
      </c>
      <c r="AR37" s="33">
        <v>1985.2568925</v>
      </c>
      <c r="AS37" s="33">
        <v>226.116122136</v>
      </c>
      <c r="AT37" s="33">
        <v>1616.6079462</v>
      </c>
      <c r="AU37" s="33">
        <v>8.3154307004600002E-5</v>
      </c>
      <c r="AV37" s="33">
        <v>0.55375169111</v>
      </c>
      <c r="AW37" s="33">
        <v>1145.5331707</v>
      </c>
      <c r="AX37" s="33">
        <v>8.8048468614499996E-5</v>
      </c>
      <c r="AY37" s="33">
        <v>27.965810801500002</v>
      </c>
      <c r="AZ37" s="33">
        <v>6.7895609094099996</v>
      </c>
      <c r="BA37" s="33">
        <v>1.78410632021</v>
      </c>
      <c r="BB37" s="33">
        <v>69.621535095699997</v>
      </c>
      <c r="BC37" s="33">
        <v>175.997425728</v>
      </c>
      <c r="BD37" s="33">
        <v>201.394091334</v>
      </c>
      <c r="BE37" s="33">
        <v>8.4283513499500007</v>
      </c>
      <c r="BF37" s="33">
        <v>19628.626611399999</v>
      </c>
      <c r="BG37" s="33">
        <v>479.92175365200001</v>
      </c>
      <c r="BH37" s="33">
        <v>3.2756674944999999E-5</v>
      </c>
      <c r="BI37" s="33">
        <v>111.841398998</v>
      </c>
      <c r="BJ37" s="33">
        <v>0</v>
      </c>
      <c r="BK37" s="33">
        <v>232.82098385800001</v>
      </c>
      <c r="BL37" s="33">
        <v>970.16084121400002</v>
      </c>
      <c r="BM37" s="33">
        <v>107.962169585</v>
      </c>
      <c r="BN37" s="33"/>
      <c r="BO37" s="33"/>
    </row>
    <row r="38" spans="1:67" x14ac:dyDescent="0.25">
      <c r="A38" s="35" t="s">
        <v>37</v>
      </c>
      <c r="B38" s="33">
        <v>6356.3234303299896</v>
      </c>
      <c r="C38" s="33">
        <v>280.26760297999903</v>
      </c>
      <c r="D38" s="33">
        <v>2597.66250089699</v>
      </c>
      <c r="E38" s="33">
        <v>133.74073730000001</v>
      </c>
      <c r="F38" s="33">
        <v>126.181224739999</v>
      </c>
      <c r="G38" s="33">
        <v>587.39502038999899</v>
      </c>
      <c r="H38" s="33">
        <v>168.708886379999</v>
      </c>
      <c r="I38" s="33">
        <v>0</v>
      </c>
      <c r="J38" s="33"/>
      <c r="K38" s="35" t="s">
        <v>37</v>
      </c>
      <c r="L38" s="33">
        <v>0</v>
      </c>
      <c r="M38" s="33">
        <v>0</v>
      </c>
      <c r="N38" s="33">
        <v>2.5879724132200001E-2</v>
      </c>
      <c r="O38" s="33">
        <v>31.2273999658</v>
      </c>
      <c r="P38" s="33">
        <v>239.19476906899999</v>
      </c>
      <c r="Q38" s="33">
        <v>6357.9180811799997</v>
      </c>
      <c r="R38" s="33">
        <v>31.9156557857</v>
      </c>
      <c r="S38" s="33">
        <v>8.61250717327</v>
      </c>
      <c r="T38" s="33">
        <v>26.921537524200001</v>
      </c>
      <c r="U38" s="33">
        <v>75.297529916200006</v>
      </c>
      <c r="V38" s="33">
        <v>0</v>
      </c>
      <c r="W38" s="33">
        <v>0</v>
      </c>
      <c r="X38" s="33">
        <v>0</v>
      </c>
      <c r="Y38" s="33">
        <v>1.4614640114199999E-3</v>
      </c>
      <c r="Z38" s="33">
        <v>0</v>
      </c>
      <c r="AA38" s="33">
        <v>0</v>
      </c>
      <c r="AB38" s="33">
        <v>280.32323598800002</v>
      </c>
      <c r="AC38" s="33">
        <v>0</v>
      </c>
      <c r="AD38" s="33">
        <v>2338.6590390400002</v>
      </c>
      <c r="AE38" s="33">
        <v>259.85111138399998</v>
      </c>
      <c r="AF38" s="33">
        <v>2598.5101504300001</v>
      </c>
      <c r="AG38" s="33">
        <v>0</v>
      </c>
      <c r="AH38" s="33">
        <v>3.03697197293</v>
      </c>
      <c r="AI38" s="33">
        <v>0</v>
      </c>
      <c r="AJ38" s="33">
        <v>10.792166139900001</v>
      </c>
      <c r="AK38" s="33">
        <v>0.75803273075099997</v>
      </c>
      <c r="AL38" s="33">
        <v>0.63834026476600003</v>
      </c>
      <c r="AM38" s="33">
        <v>7.1127136545900003</v>
      </c>
      <c r="AN38" s="33">
        <v>0</v>
      </c>
      <c r="AO38" s="33">
        <v>0</v>
      </c>
      <c r="AP38" s="33">
        <v>10.574432722199999</v>
      </c>
      <c r="AQ38" s="33">
        <v>133.77295316300001</v>
      </c>
      <c r="AR38" s="33">
        <v>126.213448046</v>
      </c>
      <c r="AS38" s="33">
        <v>7.5595051174799996</v>
      </c>
      <c r="AT38" s="33">
        <v>66.979633183700003</v>
      </c>
      <c r="AU38" s="33">
        <v>0.16956046649000001</v>
      </c>
      <c r="AV38" s="33">
        <v>0</v>
      </c>
      <c r="AW38" s="33">
        <v>21.076042727299999</v>
      </c>
      <c r="AX38" s="33">
        <v>0.179539010852</v>
      </c>
      <c r="AY38" s="33">
        <v>17.429954827700001</v>
      </c>
      <c r="AZ38" s="33">
        <v>0</v>
      </c>
      <c r="BA38" s="33">
        <v>0.147099206654</v>
      </c>
      <c r="BB38" s="33">
        <v>43.586805645799998</v>
      </c>
      <c r="BC38" s="33">
        <v>16.153731974399999</v>
      </c>
      <c r="BD38" s="33">
        <v>8.3871963551899995</v>
      </c>
      <c r="BE38" s="33">
        <v>0</v>
      </c>
      <c r="BF38" s="33">
        <v>587.59170174300004</v>
      </c>
      <c r="BG38" s="33">
        <v>0</v>
      </c>
      <c r="BH38" s="33">
        <v>4.3723365413600002E-2</v>
      </c>
      <c r="BI38" s="33">
        <v>7.9378677361199995E-2</v>
      </c>
      <c r="BJ38" s="33">
        <v>0</v>
      </c>
      <c r="BK38" s="33">
        <v>53.960444881599997</v>
      </c>
      <c r="BL38" s="33">
        <v>168.751963964</v>
      </c>
      <c r="BM38" s="33">
        <v>6.7139808007400006E-2</v>
      </c>
      <c r="BN38" s="33"/>
      <c r="BO38" s="33"/>
    </row>
    <row r="39" spans="1:67" x14ac:dyDescent="0.25">
      <c r="A39" s="35" t="s">
        <v>38</v>
      </c>
      <c r="B39" s="33">
        <v>29542.51527588</v>
      </c>
      <c r="C39" s="33">
        <v>1753.1490201199999</v>
      </c>
      <c r="D39" s="33">
        <v>104226.398115951</v>
      </c>
      <c r="E39" s="33">
        <v>11622.34937439</v>
      </c>
      <c r="F39" s="33">
        <v>10227.458279979901</v>
      </c>
      <c r="G39" s="33">
        <v>65793.028083259996</v>
      </c>
      <c r="H39" s="33">
        <v>1582.0789450699999</v>
      </c>
      <c r="I39" s="33">
        <v>399.39601021999999</v>
      </c>
      <c r="J39" s="33"/>
      <c r="K39" s="35" t="s">
        <v>130</v>
      </c>
      <c r="L39" s="33">
        <v>0</v>
      </c>
      <c r="M39" s="33">
        <v>0</v>
      </c>
      <c r="N39" s="33">
        <v>5.1026148755E-2</v>
      </c>
      <c r="O39" s="33">
        <v>110.972038149</v>
      </c>
      <c r="P39" s="33">
        <v>911.85063425700002</v>
      </c>
      <c r="Q39" s="33">
        <v>29542.391284400001</v>
      </c>
      <c r="R39" s="33">
        <v>66.036344187899999</v>
      </c>
      <c r="S39" s="33">
        <v>248.53060235699999</v>
      </c>
      <c r="T39" s="33">
        <v>53.080313769299998</v>
      </c>
      <c r="U39" s="33">
        <v>328.88342512100002</v>
      </c>
      <c r="V39" s="33">
        <v>0</v>
      </c>
      <c r="W39" s="33">
        <v>399.39552282300002</v>
      </c>
      <c r="X39" s="33">
        <v>0</v>
      </c>
      <c r="Y39" s="33">
        <v>2.8815093355500001E-3</v>
      </c>
      <c r="Z39" s="33">
        <v>0</v>
      </c>
      <c r="AA39" s="33">
        <v>0</v>
      </c>
      <c r="AB39" s="33">
        <v>1753.1398222</v>
      </c>
      <c r="AC39" s="33">
        <v>0</v>
      </c>
      <c r="AD39" s="33">
        <v>93804.2301572</v>
      </c>
      <c r="AE39" s="33">
        <v>10422.692881200001</v>
      </c>
      <c r="AF39" s="33">
        <v>104226.92303799999</v>
      </c>
      <c r="AG39" s="33">
        <v>0</v>
      </c>
      <c r="AH39" s="33">
        <v>59.145842170000002</v>
      </c>
      <c r="AI39" s="33">
        <v>585.38609075299996</v>
      </c>
      <c r="AJ39" s="33">
        <v>606.15242534399999</v>
      </c>
      <c r="AK39" s="33">
        <v>408.11639230600002</v>
      </c>
      <c r="AL39" s="33">
        <v>7.4558782024600001</v>
      </c>
      <c r="AM39" s="33">
        <v>431.23795584599998</v>
      </c>
      <c r="AN39" s="33">
        <v>291.41972689300002</v>
      </c>
      <c r="AO39" s="33">
        <v>0</v>
      </c>
      <c r="AP39" s="33">
        <v>62.963347238399997</v>
      </c>
      <c r="AQ39" s="33">
        <v>11622.5137808</v>
      </c>
      <c r="AR39" s="33">
        <v>10227.6232105</v>
      </c>
      <c r="AS39" s="33">
        <v>1394.8905702899999</v>
      </c>
      <c r="AT39" s="33">
        <v>8239.4159073899991</v>
      </c>
      <c r="AU39" s="33">
        <v>5.7782548732699999</v>
      </c>
      <c r="AV39" s="33">
        <v>2.82781492782</v>
      </c>
      <c r="AW39" s="33">
        <v>5668.9123539299999</v>
      </c>
      <c r="AX39" s="33">
        <v>1.3683332133399999</v>
      </c>
      <c r="AY39" s="33">
        <v>212.76883379700001</v>
      </c>
      <c r="AZ39" s="33">
        <v>35.122794016699999</v>
      </c>
      <c r="BA39" s="33">
        <v>8.1982676116299995</v>
      </c>
      <c r="BB39" s="33">
        <v>530.49523822799995</v>
      </c>
      <c r="BC39" s="33">
        <v>912.69551649799996</v>
      </c>
      <c r="BD39" s="33">
        <v>1018.27584139</v>
      </c>
      <c r="BE39" s="33">
        <v>44.601480596499997</v>
      </c>
      <c r="BF39" s="33">
        <v>65793.574072400006</v>
      </c>
      <c r="BG39" s="33">
        <v>1249.3582583800001</v>
      </c>
      <c r="BH39" s="33">
        <v>8.6208527666100002E-2</v>
      </c>
      <c r="BI39" s="33">
        <v>183.00615365100001</v>
      </c>
      <c r="BJ39" s="33">
        <v>0</v>
      </c>
      <c r="BK39" s="33">
        <v>446.81475901099998</v>
      </c>
      <c r="BL39" s="33">
        <v>1582.07727914</v>
      </c>
      <c r="BM39" s="33">
        <v>191.15001014200001</v>
      </c>
      <c r="BN39" s="33"/>
      <c r="BO39" s="33"/>
    </row>
    <row r="40" spans="1:67" x14ac:dyDescent="0.25">
      <c r="A40" s="35" t="s">
        <v>39</v>
      </c>
      <c r="B40" s="33">
        <v>2151.8315048199902</v>
      </c>
      <c r="C40" s="33">
        <v>168.047793699999</v>
      </c>
      <c r="D40" s="33">
        <v>304.17436526</v>
      </c>
      <c r="E40" s="33">
        <v>8.1309572899999907</v>
      </c>
      <c r="F40" s="33">
        <v>4.9834899299999904</v>
      </c>
      <c r="G40" s="33">
        <v>0</v>
      </c>
      <c r="H40" s="33">
        <v>53.795787609999898</v>
      </c>
      <c r="I40" s="33">
        <v>0</v>
      </c>
      <c r="J40" s="33"/>
      <c r="K40" s="35" t="s">
        <v>39</v>
      </c>
      <c r="L40" s="33">
        <v>0</v>
      </c>
      <c r="M40" s="33">
        <v>0</v>
      </c>
      <c r="N40" s="33">
        <v>0</v>
      </c>
      <c r="O40" s="33">
        <v>0</v>
      </c>
      <c r="P40" s="33">
        <v>125.193945704</v>
      </c>
      <c r="Q40" s="33">
        <v>2151.8830532299999</v>
      </c>
      <c r="R40" s="33">
        <v>0</v>
      </c>
      <c r="S40" s="33">
        <v>0</v>
      </c>
      <c r="T40" s="33">
        <v>0</v>
      </c>
      <c r="U40" s="33">
        <v>53.571322004700001</v>
      </c>
      <c r="V40" s="33">
        <v>0</v>
      </c>
      <c r="W40" s="33">
        <v>0</v>
      </c>
      <c r="X40" s="33">
        <v>0</v>
      </c>
      <c r="Y40" s="33">
        <v>0</v>
      </c>
      <c r="Z40" s="33">
        <v>0</v>
      </c>
      <c r="AA40" s="33">
        <v>0</v>
      </c>
      <c r="AB40" s="33">
        <v>168.05183884799999</v>
      </c>
      <c r="AC40" s="33">
        <v>0</v>
      </c>
      <c r="AD40" s="33">
        <v>273.76435873499997</v>
      </c>
      <c r="AE40" s="33">
        <v>30.418219758300001</v>
      </c>
      <c r="AF40" s="33">
        <v>304.18257849299999</v>
      </c>
      <c r="AG40" s="33">
        <v>0</v>
      </c>
      <c r="AH40" s="33">
        <v>0</v>
      </c>
      <c r="AI40" s="33">
        <v>0</v>
      </c>
      <c r="AJ40" s="33">
        <v>0</v>
      </c>
      <c r="AK40" s="33">
        <v>0</v>
      </c>
      <c r="AL40" s="33">
        <v>0</v>
      </c>
      <c r="AM40" s="33">
        <v>1.9137065871900001</v>
      </c>
      <c r="AN40" s="33">
        <v>0</v>
      </c>
      <c r="AO40" s="33">
        <v>0</v>
      </c>
      <c r="AP40" s="33">
        <v>0</v>
      </c>
      <c r="AQ40" s="33">
        <v>8.1310676504600004</v>
      </c>
      <c r="AR40" s="33">
        <v>4.9836090835700002</v>
      </c>
      <c r="AS40" s="33">
        <v>3.1474585668900001</v>
      </c>
      <c r="AT40" s="33">
        <v>1.3057056897999999</v>
      </c>
      <c r="AU40" s="33">
        <v>0</v>
      </c>
      <c r="AV40" s="33">
        <v>0</v>
      </c>
      <c r="AW40" s="33">
        <v>0.81332631359600005</v>
      </c>
      <c r="AX40" s="33">
        <v>0</v>
      </c>
      <c r="AY40" s="33">
        <v>0.49238027723099997</v>
      </c>
      <c r="AZ40" s="33">
        <v>0</v>
      </c>
      <c r="BA40" s="33">
        <v>0.104655781985</v>
      </c>
      <c r="BB40" s="33">
        <v>1.2309509206</v>
      </c>
      <c r="BC40" s="33">
        <v>0</v>
      </c>
      <c r="BD40" s="33">
        <v>0.42859010400300002</v>
      </c>
      <c r="BE40" s="33">
        <v>0</v>
      </c>
      <c r="BF40" s="33">
        <v>0</v>
      </c>
      <c r="BG40" s="33">
        <v>0</v>
      </c>
      <c r="BH40" s="33">
        <v>0</v>
      </c>
      <c r="BI40" s="33">
        <v>0</v>
      </c>
      <c r="BJ40" s="33">
        <v>0</v>
      </c>
      <c r="BK40" s="33">
        <v>0</v>
      </c>
      <c r="BL40" s="33">
        <v>53.797083112700001</v>
      </c>
      <c r="BM40" s="33">
        <v>0</v>
      </c>
      <c r="BN40" s="33"/>
      <c r="BO40" s="33"/>
    </row>
    <row r="41" spans="1:67" x14ac:dyDescent="0.25">
      <c r="A41" s="35" t="s">
        <v>40</v>
      </c>
      <c r="B41" s="33">
        <v>5781.9820861599901</v>
      </c>
      <c r="C41" s="33">
        <v>263.43903709</v>
      </c>
      <c r="D41" s="33">
        <v>10605.1155367559</v>
      </c>
      <c r="E41" s="33">
        <v>5695.5422528499903</v>
      </c>
      <c r="F41" s="33">
        <v>3681.1341417599901</v>
      </c>
      <c r="G41" s="33">
        <v>16170.01328264</v>
      </c>
      <c r="H41" s="33">
        <v>328.58986425999899</v>
      </c>
      <c r="I41" s="33">
        <v>94.314926999999997</v>
      </c>
      <c r="J41" s="33"/>
      <c r="K41" s="35" t="s">
        <v>40</v>
      </c>
      <c r="L41" s="33">
        <v>0</v>
      </c>
      <c r="M41" s="33">
        <v>0</v>
      </c>
      <c r="N41" s="33">
        <v>1.7911909581900001E-2</v>
      </c>
      <c r="O41" s="33">
        <v>32.217063480500002</v>
      </c>
      <c r="P41" s="33">
        <v>122.931898969</v>
      </c>
      <c r="Q41" s="33">
        <v>5782.1583790599998</v>
      </c>
      <c r="R41" s="33">
        <v>22.089591619699998</v>
      </c>
      <c r="S41" s="33">
        <v>55.850397772199997</v>
      </c>
      <c r="T41" s="33">
        <v>18.633037739100001</v>
      </c>
      <c r="U41" s="33">
        <v>33.7733321264</v>
      </c>
      <c r="V41" s="33">
        <v>0</v>
      </c>
      <c r="W41" s="33">
        <v>94.322516860099995</v>
      </c>
      <c r="X41" s="33">
        <v>0</v>
      </c>
      <c r="Y41" s="33">
        <v>1.0115134630200001E-3</v>
      </c>
      <c r="Z41" s="33">
        <v>0</v>
      </c>
      <c r="AA41" s="33">
        <v>0</v>
      </c>
      <c r="AB41" s="33">
        <v>263.453716171</v>
      </c>
      <c r="AC41" s="33">
        <v>0</v>
      </c>
      <c r="AD41" s="33">
        <v>9544.8259218300009</v>
      </c>
      <c r="AE41" s="33">
        <v>1060.53617141</v>
      </c>
      <c r="AF41" s="33">
        <v>10605.362093199999</v>
      </c>
      <c r="AG41" s="33">
        <v>0</v>
      </c>
      <c r="AH41" s="33">
        <v>13.572075206399999</v>
      </c>
      <c r="AI41" s="33">
        <v>215.05510797700001</v>
      </c>
      <c r="AJ41" s="33">
        <v>133.96189087499999</v>
      </c>
      <c r="AK41" s="33">
        <v>124.76318451900001</v>
      </c>
      <c r="AL41" s="33">
        <v>2.6743408044699999</v>
      </c>
      <c r="AM41" s="33">
        <v>158.220810266</v>
      </c>
      <c r="AN41" s="33">
        <v>105.186083698</v>
      </c>
      <c r="AO41" s="33">
        <v>0</v>
      </c>
      <c r="AP41" s="33">
        <v>23.497966906399999</v>
      </c>
      <c r="AQ41" s="33">
        <v>5696.8514894999998</v>
      </c>
      <c r="AR41" s="33">
        <v>3681.7790292999998</v>
      </c>
      <c r="AS41" s="33">
        <v>2015.0724602099999</v>
      </c>
      <c r="AT41" s="33">
        <v>3008.4340960899999</v>
      </c>
      <c r="AU41" s="33">
        <v>0.108512578912</v>
      </c>
      <c r="AV41" s="33">
        <v>1.0212426885400001</v>
      </c>
      <c r="AW41" s="33">
        <v>2116.2733848399998</v>
      </c>
      <c r="AX41" s="33">
        <v>0.114898385996</v>
      </c>
      <c r="AY41" s="33">
        <v>56.7725985991</v>
      </c>
      <c r="AZ41" s="33">
        <v>12.521466568599999</v>
      </c>
      <c r="BA41" s="33">
        <v>2.12145233656</v>
      </c>
      <c r="BB41" s="33">
        <v>141.39877709800001</v>
      </c>
      <c r="BC41" s="33">
        <v>334.90170052399998</v>
      </c>
      <c r="BD41" s="33">
        <v>371.60389350399998</v>
      </c>
      <c r="BE41" s="33">
        <v>15.543764658800001</v>
      </c>
      <c r="BF41" s="33">
        <v>16170.049470600001</v>
      </c>
      <c r="BG41" s="33">
        <v>357.536684869</v>
      </c>
      <c r="BH41" s="33">
        <v>3.0261912377099999E-2</v>
      </c>
      <c r="BI41" s="33">
        <v>39.561572601100004</v>
      </c>
      <c r="BJ41" s="33">
        <v>0</v>
      </c>
      <c r="BK41" s="33">
        <v>110.748547848</v>
      </c>
      <c r="BL41" s="33">
        <v>328.60764065699999</v>
      </c>
      <c r="BM41" s="33">
        <v>41.303433795899998</v>
      </c>
      <c r="BN41" s="33"/>
      <c r="BO41" s="33"/>
    </row>
    <row r="42" spans="1:67" x14ac:dyDescent="0.25">
      <c r="A42" s="35" t="s">
        <v>41</v>
      </c>
      <c r="B42" s="33">
        <v>1013.98912501</v>
      </c>
      <c r="C42" s="33">
        <v>70.108325199999896</v>
      </c>
      <c r="D42" s="33">
        <v>13269.612193360001</v>
      </c>
      <c r="E42" s="33">
        <v>212.54604420999999</v>
      </c>
      <c r="F42" s="33">
        <v>203.81539724000001</v>
      </c>
      <c r="G42" s="33">
        <v>11323.632713000001</v>
      </c>
      <c r="H42" s="33">
        <v>123.19217666999999</v>
      </c>
      <c r="I42" s="33">
        <v>31.961866000000001</v>
      </c>
      <c r="J42" s="33"/>
      <c r="K42" s="35" t="s">
        <v>41</v>
      </c>
      <c r="L42" s="33">
        <v>0</v>
      </c>
      <c r="M42" s="33">
        <v>0</v>
      </c>
      <c r="N42" s="33">
        <v>0</v>
      </c>
      <c r="O42" s="33">
        <v>5.0767713641699999</v>
      </c>
      <c r="P42" s="33">
        <v>29.799920092200001</v>
      </c>
      <c r="Q42" s="33">
        <v>1013.96852425</v>
      </c>
      <c r="R42" s="33">
        <v>0</v>
      </c>
      <c r="S42" s="33">
        <v>23.9445698679</v>
      </c>
      <c r="T42" s="33">
        <v>0</v>
      </c>
      <c r="U42" s="33">
        <v>12.7515966071</v>
      </c>
      <c r="V42" s="33">
        <v>0</v>
      </c>
      <c r="W42" s="33">
        <v>31.961836596800001</v>
      </c>
      <c r="X42" s="33">
        <v>0</v>
      </c>
      <c r="Y42" s="33">
        <v>0</v>
      </c>
      <c r="Z42" s="33">
        <v>0</v>
      </c>
      <c r="AA42" s="33">
        <v>0</v>
      </c>
      <c r="AB42" s="33">
        <v>70.106753456299998</v>
      </c>
      <c r="AC42" s="33">
        <v>0</v>
      </c>
      <c r="AD42" s="33">
        <v>11942.7037922</v>
      </c>
      <c r="AE42" s="33">
        <v>1326.96712312</v>
      </c>
      <c r="AF42" s="33">
        <v>13269.670915299999</v>
      </c>
      <c r="AG42" s="33">
        <v>0</v>
      </c>
      <c r="AH42" s="33">
        <v>5.5051079774699998</v>
      </c>
      <c r="AI42" s="33">
        <v>12.0969429576</v>
      </c>
      <c r="AJ42" s="33">
        <v>60.604973192099997</v>
      </c>
      <c r="AK42" s="33">
        <v>6.9906946484999999</v>
      </c>
      <c r="AL42" s="33">
        <v>0.12745348005099999</v>
      </c>
      <c r="AM42" s="33">
        <v>9.1280350149299991</v>
      </c>
      <c r="AN42" s="33">
        <v>5.9167625904300003</v>
      </c>
      <c r="AO42" s="33">
        <v>0</v>
      </c>
      <c r="AP42" s="33">
        <v>0.94111047724600005</v>
      </c>
      <c r="AQ42" s="33">
        <v>212.54947364399999</v>
      </c>
      <c r="AR42" s="33">
        <v>203.818856326</v>
      </c>
      <c r="AS42" s="33">
        <v>8.7306173186299993</v>
      </c>
      <c r="AT42" s="33">
        <v>167.14486361600001</v>
      </c>
      <c r="AU42" s="33">
        <v>0</v>
      </c>
      <c r="AV42" s="33">
        <v>5.744516576E-2</v>
      </c>
      <c r="AW42" s="33">
        <v>118.488332615</v>
      </c>
      <c r="AX42" s="33">
        <v>0</v>
      </c>
      <c r="AY42" s="33">
        <v>2.6905881979199999</v>
      </c>
      <c r="AZ42" s="33">
        <v>0.70433704613699999</v>
      </c>
      <c r="BA42" s="33">
        <v>0.14051101386299999</v>
      </c>
      <c r="BB42" s="33">
        <v>6.69607484484</v>
      </c>
      <c r="BC42" s="33">
        <v>18.256859368299999</v>
      </c>
      <c r="BD42" s="33">
        <v>20.709371835999999</v>
      </c>
      <c r="BE42" s="33">
        <v>0.87434406907100004</v>
      </c>
      <c r="BF42" s="33">
        <v>11323.6300577</v>
      </c>
      <c r="BG42" s="33">
        <v>277.42883194400002</v>
      </c>
      <c r="BH42" s="33">
        <v>0</v>
      </c>
      <c r="BI42" s="33">
        <v>18.954640317900001</v>
      </c>
      <c r="BJ42" s="33">
        <v>0</v>
      </c>
      <c r="BK42" s="33">
        <v>35.197119443799998</v>
      </c>
      <c r="BL42" s="33">
        <v>123.191564344</v>
      </c>
      <c r="BM42" s="33">
        <v>19.801389416199999</v>
      </c>
      <c r="BN42" s="33"/>
      <c r="BO42" s="33"/>
    </row>
    <row r="43" spans="1:67" x14ac:dyDescent="0.25">
      <c r="A43" s="35" t="s">
        <v>42</v>
      </c>
      <c r="B43" s="33">
        <v>7000.7068319599903</v>
      </c>
      <c r="C43" s="33">
        <v>429.33864729999902</v>
      </c>
      <c r="D43" s="33">
        <v>15544.72202958</v>
      </c>
      <c r="E43" s="33">
        <v>7221.4441660399898</v>
      </c>
      <c r="F43" s="33">
        <v>5449.8034415399998</v>
      </c>
      <c r="G43" s="33">
        <v>39715.036264360002</v>
      </c>
      <c r="H43" s="33">
        <v>638.89353673999904</v>
      </c>
      <c r="I43" s="33">
        <v>101.05620498</v>
      </c>
      <c r="J43" s="33"/>
      <c r="K43" s="35" t="s">
        <v>42</v>
      </c>
      <c r="L43" s="33">
        <v>0</v>
      </c>
      <c r="M43" s="33">
        <v>0</v>
      </c>
      <c r="N43" s="33">
        <v>4.8337814880199999E-3</v>
      </c>
      <c r="O43" s="33">
        <v>31.975305630800001</v>
      </c>
      <c r="P43" s="33">
        <v>135.34373575399999</v>
      </c>
      <c r="Q43" s="33">
        <v>7001.3888699500003</v>
      </c>
      <c r="R43" s="33">
        <v>5.9611677614899996</v>
      </c>
      <c r="S43" s="33">
        <v>124.910592409</v>
      </c>
      <c r="T43" s="33">
        <v>5.02836354036</v>
      </c>
      <c r="U43" s="33">
        <v>52.861103013899999</v>
      </c>
      <c r="V43" s="33">
        <v>0</v>
      </c>
      <c r="W43" s="33">
        <v>101.056145097</v>
      </c>
      <c r="X43" s="33">
        <v>0</v>
      </c>
      <c r="Y43" s="33">
        <v>2.7297405502299998E-4</v>
      </c>
      <c r="Z43" s="33">
        <v>0</v>
      </c>
      <c r="AA43" s="33">
        <v>0</v>
      </c>
      <c r="AB43" s="33">
        <v>429.39048529899998</v>
      </c>
      <c r="AC43" s="33">
        <v>0</v>
      </c>
      <c r="AD43" s="33">
        <v>13990.6110725</v>
      </c>
      <c r="AE43" s="33">
        <v>1554.5124184900001</v>
      </c>
      <c r="AF43" s="33">
        <v>15545.123491</v>
      </c>
      <c r="AG43" s="33">
        <v>0</v>
      </c>
      <c r="AH43" s="33">
        <v>28.915626529200001</v>
      </c>
      <c r="AI43" s="33">
        <v>323.67635172799999</v>
      </c>
      <c r="AJ43" s="33">
        <v>314.09922637699998</v>
      </c>
      <c r="AK43" s="33">
        <v>187.19648716200001</v>
      </c>
      <c r="AL43" s="33">
        <v>3.5343326146899998</v>
      </c>
      <c r="AM43" s="33">
        <v>234.79740116799999</v>
      </c>
      <c r="AN43" s="33">
        <v>158.31406584699999</v>
      </c>
      <c r="AO43" s="33">
        <v>0</v>
      </c>
      <c r="AP43" s="33">
        <v>27.2365096487</v>
      </c>
      <c r="AQ43" s="33">
        <v>7221.5431758900004</v>
      </c>
      <c r="AR43" s="33">
        <v>5449.9030295700004</v>
      </c>
      <c r="AS43" s="33">
        <v>1771.64014632</v>
      </c>
      <c r="AT43" s="33">
        <v>4477.9083745899998</v>
      </c>
      <c r="AU43" s="33">
        <v>3.2957601984699998E-2</v>
      </c>
      <c r="AV43" s="33">
        <v>1.53705587427</v>
      </c>
      <c r="AW43" s="33">
        <v>3169.8740911099999</v>
      </c>
      <c r="AX43" s="33">
        <v>3.4897051645299999E-2</v>
      </c>
      <c r="AY43" s="33">
        <v>72.594974090400001</v>
      </c>
      <c r="AZ43" s="33">
        <v>18.8458775372</v>
      </c>
      <c r="BA43" s="33">
        <v>3.19635665738</v>
      </c>
      <c r="BB43" s="33">
        <v>180.676498116</v>
      </c>
      <c r="BC43" s="33">
        <v>491.63626799100001</v>
      </c>
      <c r="BD43" s="33">
        <v>553.32439903700003</v>
      </c>
      <c r="BE43" s="33">
        <v>23.394700166700002</v>
      </c>
      <c r="BF43" s="33">
        <v>39715.028886</v>
      </c>
      <c r="BG43" s="33">
        <v>896.05555544200001</v>
      </c>
      <c r="BH43" s="33">
        <v>8.1666087176099997E-3</v>
      </c>
      <c r="BI43" s="33">
        <v>97.621144055399995</v>
      </c>
      <c r="BJ43" s="33">
        <v>0</v>
      </c>
      <c r="BK43" s="33">
        <v>191.32516979299999</v>
      </c>
      <c r="BL43" s="33">
        <v>638.91055574699999</v>
      </c>
      <c r="BM43" s="33">
        <v>101.979117557</v>
      </c>
      <c r="BN43" s="33"/>
      <c r="BO43" s="33"/>
    </row>
    <row r="44" spans="1:67" x14ac:dyDescent="0.25">
      <c r="A44" s="35" t="s">
        <v>43</v>
      </c>
      <c r="B44" s="33">
        <v>85525.345003480106</v>
      </c>
      <c r="C44" s="33">
        <v>5446.06655486</v>
      </c>
      <c r="D44" s="33">
        <v>140436.72837157</v>
      </c>
      <c r="E44" s="33">
        <v>34301.095921829998</v>
      </c>
      <c r="F44" s="33">
        <v>23681.8443774099</v>
      </c>
      <c r="G44" s="33">
        <v>144519.55926176999</v>
      </c>
      <c r="H44" s="33">
        <v>5171.6177247999904</v>
      </c>
      <c r="I44" s="33">
        <v>131.66507346999899</v>
      </c>
      <c r="J44" s="33"/>
      <c r="K44" s="35" t="s">
        <v>43</v>
      </c>
      <c r="L44" s="33">
        <v>1.7078877637300001</v>
      </c>
      <c r="M44" s="33">
        <v>0</v>
      </c>
      <c r="N44" s="33">
        <v>2.0470140529199998</v>
      </c>
      <c r="O44" s="33">
        <v>251.33888797399999</v>
      </c>
      <c r="P44" s="33">
        <v>3261.9475786500002</v>
      </c>
      <c r="Q44" s="33">
        <v>85529.007178600004</v>
      </c>
      <c r="R44" s="33">
        <v>66.471174161299999</v>
      </c>
      <c r="S44" s="33">
        <v>754.66462529900002</v>
      </c>
      <c r="T44" s="33">
        <v>45.2009469399</v>
      </c>
      <c r="U44" s="33">
        <v>1163.04552734</v>
      </c>
      <c r="V44" s="33">
        <v>0</v>
      </c>
      <c r="W44" s="33">
        <v>131.66567014899999</v>
      </c>
      <c r="X44" s="33">
        <v>0</v>
      </c>
      <c r="Y44" s="33">
        <v>0.64262296022499998</v>
      </c>
      <c r="Z44" s="33">
        <v>0.38329325937399999</v>
      </c>
      <c r="AA44" s="33">
        <v>1.3412473082800001</v>
      </c>
      <c r="AB44" s="33">
        <v>5446.3013150899997</v>
      </c>
      <c r="AC44" s="33">
        <v>0</v>
      </c>
      <c r="AD44" s="33">
        <v>126396.278955</v>
      </c>
      <c r="AE44" s="33">
        <v>14044.032024300001</v>
      </c>
      <c r="AF44" s="33">
        <v>140440.310979</v>
      </c>
      <c r="AG44" s="33">
        <v>0.37351434159300001</v>
      </c>
      <c r="AH44" s="33">
        <v>180.13268554800001</v>
      </c>
      <c r="AI44" s="33">
        <v>1023.9361358800001</v>
      </c>
      <c r="AJ44" s="33">
        <v>2260.99707038</v>
      </c>
      <c r="AK44" s="33">
        <v>2547.30218818</v>
      </c>
      <c r="AL44" s="33">
        <v>19.848880658100001</v>
      </c>
      <c r="AM44" s="33">
        <v>607.63258751800004</v>
      </c>
      <c r="AN44" s="33">
        <v>646.05085449299997</v>
      </c>
      <c r="AO44" s="33">
        <v>5.3849708929300002</v>
      </c>
      <c r="AP44" s="33">
        <v>118.17399612</v>
      </c>
      <c r="AQ44" s="33">
        <v>34301.280172999999</v>
      </c>
      <c r="AR44" s="33">
        <v>23682.0270838</v>
      </c>
      <c r="AS44" s="33">
        <v>10619.2530892</v>
      </c>
      <c r="AT44" s="33">
        <v>16171.038408500001</v>
      </c>
      <c r="AU44" s="33">
        <v>157.20116011600001</v>
      </c>
      <c r="AV44" s="33">
        <v>6.2282758955200004</v>
      </c>
      <c r="AW44" s="33">
        <v>7760.9283472999996</v>
      </c>
      <c r="AX44" s="33">
        <v>31.194796259899999</v>
      </c>
      <c r="AY44" s="33">
        <v>1947.8665983999999</v>
      </c>
      <c r="AZ44" s="33">
        <v>89.204280305200001</v>
      </c>
      <c r="BA44" s="33">
        <v>69.170559315899993</v>
      </c>
      <c r="BB44" s="33">
        <v>4867.8104114600001</v>
      </c>
      <c r="BC44" s="33">
        <v>1678.47571008</v>
      </c>
      <c r="BD44" s="33">
        <v>1966.37511696</v>
      </c>
      <c r="BE44" s="33">
        <v>139.242808849</v>
      </c>
      <c r="BF44" s="33">
        <v>144521.03686200001</v>
      </c>
      <c r="BG44" s="33">
        <v>3816.5608914899999</v>
      </c>
      <c r="BH44" s="33">
        <v>0.72224173975399997</v>
      </c>
      <c r="BI44" s="33">
        <v>610.70798211500005</v>
      </c>
      <c r="BJ44" s="33">
        <v>0</v>
      </c>
      <c r="BK44" s="33">
        <v>1294.4895337400001</v>
      </c>
      <c r="BL44" s="33">
        <v>5171.6929177299999</v>
      </c>
      <c r="BM44" s="33">
        <v>614.06848344299999</v>
      </c>
      <c r="BN44" s="33"/>
      <c r="BO44" s="33"/>
    </row>
    <row r="45" spans="1:67" x14ac:dyDescent="0.25">
      <c r="A45" s="35" t="s">
        <v>44</v>
      </c>
      <c r="B45" s="33">
        <v>5425.0771717499902</v>
      </c>
      <c r="C45" s="33">
        <v>365.07506869999901</v>
      </c>
      <c r="D45" s="33">
        <v>49218.249644519899</v>
      </c>
      <c r="E45" s="33">
        <v>4301.6799724800003</v>
      </c>
      <c r="F45" s="33">
        <v>3232.0926821799899</v>
      </c>
      <c r="G45" s="33">
        <v>14502.181881</v>
      </c>
      <c r="H45" s="33">
        <v>443.264459049999</v>
      </c>
      <c r="I45" s="33">
        <v>36.679606</v>
      </c>
      <c r="J45" s="33"/>
      <c r="K45" s="35" t="s">
        <v>44</v>
      </c>
      <c r="L45" s="33">
        <v>0</v>
      </c>
      <c r="M45" s="33">
        <v>0</v>
      </c>
      <c r="N45" s="33">
        <v>0</v>
      </c>
      <c r="O45" s="33">
        <v>17.872019438999999</v>
      </c>
      <c r="P45" s="33">
        <v>127.267462315</v>
      </c>
      <c r="Q45" s="33">
        <v>5425.8419599099998</v>
      </c>
      <c r="R45" s="33">
        <v>0</v>
      </c>
      <c r="S45" s="33">
        <v>84.293359318900002</v>
      </c>
      <c r="T45" s="33">
        <v>0</v>
      </c>
      <c r="U45" s="33">
        <v>54.4585769352</v>
      </c>
      <c r="V45" s="33">
        <v>0</v>
      </c>
      <c r="W45" s="33">
        <v>36.681754978100003</v>
      </c>
      <c r="X45" s="33">
        <v>0</v>
      </c>
      <c r="Y45" s="33">
        <v>0</v>
      </c>
      <c r="Z45" s="33">
        <v>0</v>
      </c>
      <c r="AA45" s="33">
        <v>0</v>
      </c>
      <c r="AB45" s="33">
        <v>365.13427658099999</v>
      </c>
      <c r="AC45" s="33">
        <v>0</v>
      </c>
      <c r="AD45" s="33">
        <v>44296.9442643</v>
      </c>
      <c r="AE45" s="33">
        <v>4921.8830235900004</v>
      </c>
      <c r="AF45" s="33">
        <v>49218.8272879</v>
      </c>
      <c r="AG45" s="33">
        <v>0</v>
      </c>
      <c r="AH45" s="33">
        <v>19.379924980999998</v>
      </c>
      <c r="AI45" s="33">
        <v>192.65434525500001</v>
      </c>
      <c r="AJ45" s="33">
        <v>213.35071591100001</v>
      </c>
      <c r="AK45" s="33">
        <v>111.332913132</v>
      </c>
      <c r="AL45" s="33">
        <v>2.0298081460800002</v>
      </c>
      <c r="AM45" s="33">
        <v>140.062757651</v>
      </c>
      <c r="AN45" s="33">
        <v>94.229598373000002</v>
      </c>
      <c r="AO45" s="33">
        <v>0</v>
      </c>
      <c r="AP45" s="33">
        <v>14.9879913138</v>
      </c>
      <c r="AQ45" s="33">
        <v>4301.75279606</v>
      </c>
      <c r="AR45" s="33">
        <v>3232.1668569200001</v>
      </c>
      <c r="AS45" s="33">
        <v>1069.5859391399999</v>
      </c>
      <c r="AT45" s="33">
        <v>2658.30509351</v>
      </c>
      <c r="AU45" s="33">
        <v>0</v>
      </c>
      <c r="AV45" s="33">
        <v>0.91486531853999997</v>
      </c>
      <c r="AW45" s="33">
        <v>1884.77349942</v>
      </c>
      <c r="AX45" s="33">
        <v>0</v>
      </c>
      <c r="AY45" s="33">
        <v>41.483957076000003</v>
      </c>
      <c r="AZ45" s="33">
        <v>11.217192954</v>
      </c>
      <c r="BA45" s="33">
        <v>1.94741743305</v>
      </c>
      <c r="BB45" s="33">
        <v>103.225832967</v>
      </c>
      <c r="BC45" s="33">
        <v>290.75638497099999</v>
      </c>
      <c r="BD45" s="33">
        <v>328.62575535299999</v>
      </c>
      <c r="BE45" s="33">
        <v>13.9246827273</v>
      </c>
      <c r="BF45" s="33">
        <v>14502.485729800001</v>
      </c>
      <c r="BG45" s="33">
        <v>327.75617202699999</v>
      </c>
      <c r="BH45" s="33">
        <v>0</v>
      </c>
      <c r="BI45" s="33">
        <v>66.726996593600006</v>
      </c>
      <c r="BJ45" s="33">
        <v>0</v>
      </c>
      <c r="BK45" s="33">
        <v>123.906136452</v>
      </c>
      <c r="BL45" s="33">
        <v>443.28637257000003</v>
      </c>
      <c r="BM45" s="33">
        <v>69.707783667100003</v>
      </c>
      <c r="BN45" s="33"/>
      <c r="BO45" s="33"/>
    </row>
    <row r="46" spans="1:67" x14ac:dyDescent="0.25">
      <c r="A46" s="35" t="s">
        <v>45</v>
      </c>
      <c r="B46" s="33">
        <v>2225.5832266900002</v>
      </c>
      <c r="C46" s="33">
        <v>29.629098899999999</v>
      </c>
      <c r="D46" s="33">
        <v>453.24867726999901</v>
      </c>
      <c r="E46" s="33">
        <v>81.604245669999898</v>
      </c>
      <c r="F46" s="33">
        <v>79.508189279999996</v>
      </c>
      <c r="G46" s="33">
        <v>313.82375157000001</v>
      </c>
      <c r="H46" s="33">
        <v>62.177575519999898</v>
      </c>
      <c r="I46" s="33">
        <v>0</v>
      </c>
      <c r="J46" s="33"/>
      <c r="K46" s="35" t="s">
        <v>45</v>
      </c>
      <c r="L46" s="33">
        <v>0</v>
      </c>
      <c r="M46" s="33">
        <v>0</v>
      </c>
      <c r="N46" s="33">
        <v>1.7259425172099999E-2</v>
      </c>
      <c r="O46" s="33">
        <v>20.825822499200001</v>
      </c>
      <c r="P46" s="33">
        <v>42.322466924499999</v>
      </c>
      <c r="Q46" s="33">
        <v>2225.6948396600001</v>
      </c>
      <c r="R46" s="33">
        <v>21.2848252661</v>
      </c>
      <c r="S46" s="33">
        <v>5.7437547143399996</v>
      </c>
      <c r="T46" s="33">
        <v>17.954209015899998</v>
      </c>
      <c r="U46" s="33">
        <v>6.6498574119700005E-2</v>
      </c>
      <c r="V46" s="33">
        <v>0</v>
      </c>
      <c r="W46" s="33">
        <v>0</v>
      </c>
      <c r="X46" s="33">
        <v>0</v>
      </c>
      <c r="Y46" s="33">
        <v>9.7465798375900002E-4</v>
      </c>
      <c r="Z46" s="33">
        <v>0</v>
      </c>
      <c r="AA46" s="33">
        <v>0</v>
      </c>
      <c r="AB46" s="33">
        <v>29.6306182103</v>
      </c>
      <c r="AC46" s="33">
        <v>0</v>
      </c>
      <c r="AD46" s="33">
        <v>407.99262210400002</v>
      </c>
      <c r="AE46" s="33">
        <v>45.332534323399997</v>
      </c>
      <c r="AF46" s="33">
        <v>453.32515642800001</v>
      </c>
      <c r="AG46" s="33">
        <v>0</v>
      </c>
      <c r="AH46" s="33">
        <v>2.0253807608400001</v>
      </c>
      <c r="AI46" s="33">
        <v>0</v>
      </c>
      <c r="AJ46" s="33">
        <v>7.1973807783800003</v>
      </c>
      <c r="AK46" s="33">
        <v>0.50553844243500001</v>
      </c>
      <c r="AL46" s="33">
        <v>0.42571498161900001</v>
      </c>
      <c r="AM46" s="33">
        <v>2.9520419752799998</v>
      </c>
      <c r="AN46" s="33">
        <v>0</v>
      </c>
      <c r="AO46" s="33">
        <v>0</v>
      </c>
      <c r="AP46" s="33">
        <v>7.0521802985099997</v>
      </c>
      <c r="AQ46" s="33">
        <v>81.603534860699995</v>
      </c>
      <c r="AR46" s="33">
        <v>79.507491213899996</v>
      </c>
      <c r="AS46" s="33">
        <v>2.0960436467800001</v>
      </c>
      <c r="AT46" s="33">
        <v>43.4469709368</v>
      </c>
      <c r="AU46" s="33">
        <v>0.113081511037</v>
      </c>
      <c r="AV46" s="33">
        <v>0</v>
      </c>
      <c r="AW46" s="33">
        <v>13.2944090618</v>
      </c>
      <c r="AX46" s="33">
        <v>0.119736064948</v>
      </c>
      <c r="AY46" s="33">
        <v>11.163250275199999</v>
      </c>
      <c r="AZ46" s="33">
        <v>0</v>
      </c>
      <c r="BA46" s="33">
        <v>1.29652666347E-4</v>
      </c>
      <c r="BB46" s="33">
        <v>27.916074669899999</v>
      </c>
      <c r="BC46" s="33">
        <v>10.773059651400001</v>
      </c>
      <c r="BD46" s="33">
        <v>5.1922739793000003</v>
      </c>
      <c r="BE46" s="33">
        <v>0</v>
      </c>
      <c r="BF46" s="33">
        <v>313.84925424699998</v>
      </c>
      <c r="BG46" s="33">
        <v>0</v>
      </c>
      <c r="BH46" s="33">
        <v>2.91594580791E-2</v>
      </c>
      <c r="BI46" s="33">
        <v>5.2938166725300002E-2</v>
      </c>
      <c r="BJ46" s="33">
        <v>0</v>
      </c>
      <c r="BK46" s="33">
        <v>35.986677157400003</v>
      </c>
      <c r="BL46" s="33">
        <v>62.1806576034</v>
      </c>
      <c r="BM46" s="33">
        <v>4.4776212185600003E-2</v>
      </c>
      <c r="BN46" s="33"/>
      <c r="BO46" s="33"/>
    </row>
    <row r="47" spans="1:67" x14ac:dyDescent="0.25">
      <c r="A47" s="35" t="s">
        <v>46</v>
      </c>
      <c r="B47" s="33">
        <v>35600.652781609999</v>
      </c>
      <c r="C47" s="33">
        <v>887.45119880000004</v>
      </c>
      <c r="D47" s="33">
        <v>20792.821765050001</v>
      </c>
      <c r="E47" s="33">
        <v>2735.9588397100001</v>
      </c>
      <c r="F47" s="33">
        <v>2342.2569243599901</v>
      </c>
      <c r="G47" s="33">
        <v>7743.2327813299898</v>
      </c>
      <c r="H47" s="33">
        <v>726.89264187999902</v>
      </c>
      <c r="I47" s="33">
        <v>100.19305899</v>
      </c>
      <c r="J47" s="33"/>
      <c r="K47" s="35" t="s">
        <v>46</v>
      </c>
      <c r="L47" s="33">
        <v>0</v>
      </c>
      <c r="M47" s="33">
        <v>0</v>
      </c>
      <c r="N47" s="33">
        <v>9.5659280467499996E-2</v>
      </c>
      <c r="O47" s="33">
        <v>123.777578776</v>
      </c>
      <c r="P47" s="33">
        <v>701.719643109</v>
      </c>
      <c r="Q47" s="33">
        <v>35604.122421300002</v>
      </c>
      <c r="R47" s="33">
        <v>117.970008132</v>
      </c>
      <c r="S47" s="33">
        <v>71.224624013400003</v>
      </c>
      <c r="T47" s="33">
        <v>99.510176891699999</v>
      </c>
      <c r="U47" s="33">
        <v>200.26497624300001</v>
      </c>
      <c r="V47" s="33">
        <v>0</v>
      </c>
      <c r="W47" s="33">
        <v>100.193730816</v>
      </c>
      <c r="X47" s="33">
        <v>0</v>
      </c>
      <c r="Y47" s="33">
        <v>5.4020041378999998E-3</v>
      </c>
      <c r="Z47" s="33">
        <v>0</v>
      </c>
      <c r="AA47" s="33">
        <v>0</v>
      </c>
      <c r="AB47" s="33">
        <v>887.51359448899996</v>
      </c>
      <c r="AC47" s="33">
        <v>0</v>
      </c>
      <c r="AD47" s="33">
        <v>18714.352691399999</v>
      </c>
      <c r="AE47" s="33">
        <v>2079.37275189</v>
      </c>
      <c r="AF47" s="33">
        <v>20793.725443300002</v>
      </c>
      <c r="AG47" s="33">
        <v>0</v>
      </c>
      <c r="AH47" s="33">
        <v>20.281775615899999</v>
      </c>
      <c r="AI47" s="33">
        <v>116.071793496</v>
      </c>
      <c r="AJ47" s="33">
        <v>139.589580947</v>
      </c>
      <c r="AK47" s="33">
        <v>69.489417867399993</v>
      </c>
      <c r="AL47" s="33">
        <v>3.2547169245499998</v>
      </c>
      <c r="AM47" s="33">
        <v>104.445633199</v>
      </c>
      <c r="AN47" s="33">
        <v>56.772131845899999</v>
      </c>
      <c r="AO47" s="33">
        <v>0</v>
      </c>
      <c r="AP47" s="33">
        <v>42.687601941399997</v>
      </c>
      <c r="AQ47" s="33">
        <v>2736.0503929000001</v>
      </c>
      <c r="AR47" s="33">
        <v>2342.3484668599999</v>
      </c>
      <c r="AS47" s="33">
        <v>393.701926039</v>
      </c>
      <c r="AT47" s="33">
        <v>1813.02544863</v>
      </c>
      <c r="AU47" s="33">
        <v>0.53969693908399996</v>
      </c>
      <c r="AV47" s="33">
        <v>0.55119529737499995</v>
      </c>
      <c r="AW47" s="33">
        <v>1201.5389513299999</v>
      </c>
      <c r="AX47" s="33">
        <v>0.57145715460699997</v>
      </c>
      <c r="AY47" s="33">
        <v>79.807927358699999</v>
      </c>
      <c r="AZ47" s="33">
        <v>6.7582194757099998</v>
      </c>
      <c r="BA47" s="33">
        <v>1.5004272997600001</v>
      </c>
      <c r="BB47" s="33">
        <v>199.26611435500001</v>
      </c>
      <c r="BC47" s="33">
        <v>226.592978356</v>
      </c>
      <c r="BD47" s="33">
        <v>224.110843375</v>
      </c>
      <c r="BE47" s="33">
        <v>8.3894426867499998</v>
      </c>
      <c r="BF47" s="33">
        <v>7743.3215337299998</v>
      </c>
      <c r="BG47" s="33">
        <v>150.20337948299999</v>
      </c>
      <c r="BH47" s="33">
        <v>0.16161501452999999</v>
      </c>
      <c r="BI47" s="33">
        <v>31.474834502699998</v>
      </c>
      <c r="BJ47" s="33">
        <v>0</v>
      </c>
      <c r="BK47" s="33">
        <v>257.35529827300002</v>
      </c>
      <c r="BL47" s="33">
        <v>726.96333986499997</v>
      </c>
      <c r="BM47" s="33">
        <v>32.8225284289</v>
      </c>
      <c r="BN47" s="33"/>
      <c r="BO47" s="33"/>
    </row>
    <row r="48" spans="1:67" x14ac:dyDescent="0.25">
      <c r="A48" s="35" t="s">
        <v>47</v>
      </c>
      <c r="B48" s="33">
        <v>4889.0278464100002</v>
      </c>
      <c r="C48" s="33">
        <v>164.84487664</v>
      </c>
      <c r="D48" s="33">
        <v>2280.9592390369999</v>
      </c>
      <c r="E48" s="33">
        <v>128.61974033000001</v>
      </c>
      <c r="F48" s="33">
        <v>123.21313498000001</v>
      </c>
      <c r="G48" s="33">
        <v>598.15919499999995</v>
      </c>
      <c r="H48" s="33">
        <v>132.06431255999999</v>
      </c>
      <c r="I48" s="33">
        <v>0</v>
      </c>
      <c r="J48" s="33"/>
      <c r="K48" s="35" t="s">
        <v>47</v>
      </c>
      <c r="L48" s="33">
        <v>0</v>
      </c>
      <c r="M48" s="33">
        <v>0</v>
      </c>
      <c r="N48" s="33">
        <v>2.5983695069500001E-2</v>
      </c>
      <c r="O48" s="33">
        <v>31.352956721200002</v>
      </c>
      <c r="P48" s="33">
        <v>153.341318172</v>
      </c>
      <c r="Q48" s="33">
        <v>4891.2681418399998</v>
      </c>
      <c r="R48" s="33">
        <v>32.043993431899999</v>
      </c>
      <c r="S48" s="33">
        <v>8.6471290377500001</v>
      </c>
      <c r="T48" s="33">
        <v>27.029754075100001</v>
      </c>
      <c r="U48" s="33">
        <v>38.451492609699997</v>
      </c>
      <c r="V48" s="33">
        <v>0</v>
      </c>
      <c r="W48" s="33">
        <v>0</v>
      </c>
      <c r="X48" s="33">
        <v>0</v>
      </c>
      <c r="Y48" s="33">
        <v>1.46734777976E-3</v>
      </c>
      <c r="Z48" s="33">
        <v>0</v>
      </c>
      <c r="AA48" s="33">
        <v>0</v>
      </c>
      <c r="AB48" s="33">
        <v>164.91569080299999</v>
      </c>
      <c r="AC48" s="33">
        <v>0</v>
      </c>
      <c r="AD48" s="33">
        <v>2053.7647100200002</v>
      </c>
      <c r="AE48" s="33">
        <v>228.19614941399999</v>
      </c>
      <c r="AF48" s="33">
        <v>2281.9608594299998</v>
      </c>
      <c r="AG48" s="33">
        <v>0</v>
      </c>
      <c r="AH48" s="33">
        <v>3.0491839587</v>
      </c>
      <c r="AI48" s="33">
        <v>0</v>
      </c>
      <c r="AJ48" s="33">
        <v>10.835553576600001</v>
      </c>
      <c r="AK48" s="33">
        <v>0.76108103255799997</v>
      </c>
      <c r="AL48" s="33">
        <v>0.64090680144000001</v>
      </c>
      <c r="AM48" s="33">
        <v>5.8142642930399999</v>
      </c>
      <c r="AN48" s="33">
        <v>0</v>
      </c>
      <c r="AO48" s="33">
        <v>0</v>
      </c>
      <c r="AP48" s="33">
        <v>10.6169473252</v>
      </c>
      <c r="AQ48" s="33">
        <v>128.67160548199999</v>
      </c>
      <c r="AR48" s="33">
        <v>123.26501997299999</v>
      </c>
      <c r="AS48" s="33">
        <v>5.4065855090200001</v>
      </c>
      <c r="AT48" s="33">
        <v>66.343481584499997</v>
      </c>
      <c r="AU48" s="33">
        <v>0.17024226924800001</v>
      </c>
      <c r="AV48" s="33">
        <v>0</v>
      </c>
      <c r="AW48" s="33">
        <v>20.596778866499999</v>
      </c>
      <c r="AX48" s="33">
        <v>0.180260766814</v>
      </c>
      <c r="AY48" s="33">
        <v>17.158588401999999</v>
      </c>
      <c r="AZ48" s="33">
        <v>0</v>
      </c>
      <c r="BA48" s="33">
        <v>7.5117546354900006E-2</v>
      </c>
      <c r="BB48" s="33">
        <v>42.908446042000001</v>
      </c>
      <c r="BC48" s="33">
        <v>16.2186734643</v>
      </c>
      <c r="BD48" s="33">
        <v>8.1237105072099993</v>
      </c>
      <c r="BE48" s="33">
        <v>0</v>
      </c>
      <c r="BF48" s="33">
        <v>598.40240953700004</v>
      </c>
      <c r="BG48" s="33">
        <v>0</v>
      </c>
      <c r="BH48" s="33">
        <v>4.3899325529100003E-2</v>
      </c>
      <c r="BI48" s="33">
        <v>7.9697480251799999E-2</v>
      </c>
      <c r="BJ48" s="33">
        <v>0</v>
      </c>
      <c r="BK48" s="33">
        <v>54.177394168600003</v>
      </c>
      <c r="BL48" s="33">
        <v>132.125038547</v>
      </c>
      <c r="BM48" s="33">
        <v>6.7409756047900005E-2</v>
      </c>
      <c r="BN48" s="33"/>
      <c r="BO48" s="33"/>
    </row>
    <row r="49" spans="1:67" x14ac:dyDescent="0.25">
      <c r="A49" s="35" t="s">
        <v>48</v>
      </c>
      <c r="B49" s="33">
        <v>9066.92743152</v>
      </c>
      <c r="C49" s="33">
        <v>557.38613027999997</v>
      </c>
      <c r="D49" s="33">
        <v>48814.443861170002</v>
      </c>
      <c r="E49" s="33">
        <v>16189.92507207</v>
      </c>
      <c r="F49" s="33">
        <v>11970.2206042499</v>
      </c>
      <c r="G49" s="33">
        <v>78062.749157579907</v>
      </c>
      <c r="H49" s="33">
        <v>1034.49943681999</v>
      </c>
      <c r="I49" s="33">
        <v>239.47288716</v>
      </c>
      <c r="J49" s="33"/>
      <c r="K49" s="35" t="s">
        <v>48</v>
      </c>
      <c r="L49" s="33">
        <v>0</v>
      </c>
      <c r="M49" s="33">
        <v>0</v>
      </c>
      <c r="N49" s="33">
        <v>3.3244615444500002E-6</v>
      </c>
      <c r="O49" s="33">
        <v>46.913804217100001</v>
      </c>
      <c r="P49" s="33">
        <v>33.788355803899996</v>
      </c>
      <c r="Q49" s="33">
        <v>9067.1260663600006</v>
      </c>
      <c r="R49" s="33">
        <v>4.0997986882500004E-3</v>
      </c>
      <c r="S49" s="33">
        <v>221.25108220600001</v>
      </c>
      <c r="T49" s="33">
        <v>3.4582785456099998E-3</v>
      </c>
      <c r="U49" s="33">
        <v>14.4547810181</v>
      </c>
      <c r="V49" s="33">
        <v>0</v>
      </c>
      <c r="W49" s="33">
        <v>239.47372193199999</v>
      </c>
      <c r="X49" s="33">
        <v>0</v>
      </c>
      <c r="Y49" s="33">
        <v>1.8773880167800001E-7</v>
      </c>
      <c r="Z49" s="33">
        <v>0</v>
      </c>
      <c r="AA49" s="33">
        <v>0</v>
      </c>
      <c r="AB49" s="33">
        <v>557.40134116499996</v>
      </c>
      <c r="AC49" s="33">
        <v>0</v>
      </c>
      <c r="AD49" s="33">
        <v>43933.145256999996</v>
      </c>
      <c r="AE49" s="33">
        <v>4881.4609373900003</v>
      </c>
      <c r="AF49" s="33">
        <v>48814.606194400003</v>
      </c>
      <c r="AG49" s="33">
        <v>0</v>
      </c>
      <c r="AH49" s="33">
        <v>50.868067955100003</v>
      </c>
      <c r="AI49" s="33">
        <v>714.15267191400005</v>
      </c>
      <c r="AJ49" s="33">
        <v>559.99644959399996</v>
      </c>
      <c r="AK49" s="33">
        <v>414.90506636499998</v>
      </c>
      <c r="AL49" s="33">
        <v>7.5333964222300001</v>
      </c>
      <c r="AM49" s="33">
        <v>512.27553878100002</v>
      </c>
      <c r="AN49" s="33">
        <v>349.46457009300002</v>
      </c>
      <c r="AO49" s="33">
        <v>0</v>
      </c>
      <c r="AP49" s="33">
        <v>55.583605937000002</v>
      </c>
      <c r="AQ49" s="33">
        <v>16190.1616892</v>
      </c>
      <c r="AR49" s="33">
        <v>11970.4586394</v>
      </c>
      <c r="AS49" s="33">
        <v>4219.7030497599999</v>
      </c>
      <c r="AT49" s="33">
        <v>9851.3150739499997</v>
      </c>
      <c r="AU49" s="33">
        <v>0.17695851423100001</v>
      </c>
      <c r="AV49" s="33">
        <v>3.3928682833199999</v>
      </c>
      <c r="AW49" s="33">
        <v>6980.8922518700001</v>
      </c>
      <c r="AX49" s="33">
        <v>3.4853464639500002E-2</v>
      </c>
      <c r="AY49" s="33">
        <v>153.94425942699999</v>
      </c>
      <c r="AZ49" s="33">
        <v>41.614511119600003</v>
      </c>
      <c r="BA49" s="33">
        <v>6.9157553855099998</v>
      </c>
      <c r="BB49" s="33">
        <v>383.06710065099998</v>
      </c>
      <c r="BC49" s="33">
        <v>1077.9293895599999</v>
      </c>
      <c r="BD49" s="33">
        <v>1216.88517067</v>
      </c>
      <c r="BE49" s="33">
        <v>51.691128882199997</v>
      </c>
      <c r="BF49" s="33">
        <v>78062.816407200007</v>
      </c>
      <c r="BG49" s="33">
        <v>1728.0485943799999</v>
      </c>
      <c r="BH49" s="33">
        <v>5.6165675331900001E-6</v>
      </c>
      <c r="BI49" s="33">
        <v>175.14252260800001</v>
      </c>
      <c r="BJ49" s="33">
        <v>0</v>
      </c>
      <c r="BK49" s="33">
        <v>325.23122473299998</v>
      </c>
      <c r="BL49" s="33">
        <v>1034.50595008</v>
      </c>
      <c r="BM49" s="33">
        <v>182.96654936100001</v>
      </c>
      <c r="BN49" s="33"/>
      <c r="BO49" s="33"/>
    </row>
    <row r="50" spans="1:67" x14ac:dyDescent="0.25">
      <c r="A50" s="35" t="s">
        <v>49</v>
      </c>
      <c r="B50" s="33">
        <v>12067.5665348</v>
      </c>
      <c r="C50" s="33">
        <v>502.57124837999999</v>
      </c>
      <c r="D50" s="33">
        <v>20086.7317419799</v>
      </c>
      <c r="E50" s="33">
        <v>4361.12639286999</v>
      </c>
      <c r="F50" s="33">
        <v>3768.2332481499998</v>
      </c>
      <c r="G50" s="33">
        <v>16523.601999999901</v>
      </c>
      <c r="H50" s="33">
        <v>861.56812316000003</v>
      </c>
      <c r="I50" s="33">
        <v>47.494958990000001</v>
      </c>
      <c r="J50" s="33"/>
      <c r="K50" s="35" t="s">
        <v>49</v>
      </c>
      <c r="L50" s="33">
        <v>0</v>
      </c>
      <c r="M50" s="33">
        <v>0</v>
      </c>
      <c r="N50" s="33">
        <v>3.8828307982899997E-2</v>
      </c>
      <c r="O50" s="33">
        <v>79.050396021200001</v>
      </c>
      <c r="P50" s="33">
        <v>146.69247760900001</v>
      </c>
      <c r="Q50" s="33">
        <v>12067.997987999999</v>
      </c>
      <c r="R50" s="33">
        <v>47.884224523</v>
      </c>
      <c r="S50" s="33">
        <v>164.63508372300001</v>
      </c>
      <c r="T50" s="33">
        <v>40.391362600100003</v>
      </c>
      <c r="U50" s="33">
        <v>22.0498778993</v>
      </c>
      <c r="V50" s="33">
        <v>0</v>
      </c>
      <c r="W50" s="33">
        <v>47.496625987400002</v>
      </c>
      <c r="X50" s="33">
        <v>0</v>
      </c>
      <c r="Y50" s="33">
        <v>2.1926849782E-3</v>
      </c>
      <c r="Z50" s="33">
        <v>0</v>
      </c>
      <c r="AA50" s="33">
        <v>0</v>
      </c>
      <c r="AB50" s="33">
        <v>502.58586608500002</v>
      </c>
      <c r="AC50" s="33">
        <v>0</v>
      </c>
      <c r="AD50" s="33">
        <v>18078.1721082</v>
      </c>
      <c r="AE50" s="33">
        <v>2008.6858557800001</v>
      </c>
      <c r="AF50" s="33">
        <v>20086.857963999999</v>
      </c>
      <c r="AG50" s="33">
        <v>0</v>
      </c>
      <c r="AH50" s="33">
        <v>39.436977657699998</v>
      </c>
      <c r="AI50" s="33">
        <v>215.88864274599999</v>
      </c>
      <c r="AJ50" s="33">
        <v>400.456485332</v>
      </c>
      <c r="AK50" s="33">
        <v>125.713183132</v>
      </c>
      <c r="AL50" s="33">
        <v>3.07747983964</v>
      </c>
      <c r="AM50" s="33">
        <v>161.13362917800001</v>
      </c>
      <c r="AN50" s="33">
        <v>105.593779557</v>
      </c>
      <c r="AO50" s="33">
        <v>0</v>
      </c>
      <c r="AP50" s="33">
        <v>30.095575123300002</v>
      </c>
      <c r="AQ50" s="33">
        <v>4361.1935401600003</v>
      </c>
      <c r="AR50" s="33">
        <v>3768.3007273399999</v>
      </c>
      <c r="AS50" s="33">
        <v>592.89281281700005</v>
      </c>
      <c r="AT50" s="33">
        <v>3059.8905537000001</v>
      </c>
      <c r="AU50" s="33">
        <v>0.21326510276300001</v>
      </c>
      <c r="AV50" s="33">
        <v>1.02520012154</v>
      </c>
      <c r="AW50" s="33">
        <v>2136.5614531299998</v>
      </c>
      <c r="AX50" s="33">
        <v>0.22581550493200001</v>
      </c>
      <c r="AY50" s="33">
        <v>67.183051753800001</v>
      </c>
      <c r="AZ50" s="33">
        <v>12.569999232700001</v>
      </c>
      <c r="BA50" s="33">
        <v>2.10660258971</v>
      </c>
      <c r="BB50" s="33">
        <v>167.43018260100001</v>
      </c>
      <c r="BC50" s="33">
        <v>346.13927126700003</v>
      </c>
      <c r="BD50" s="33">
        <v>377.73975927200001</v>
      </c>
      <c r="BE50" s="33">
        <v>15.604009791399999</v>
      </c>
      <c r="BF50" s="33">
        <v>16523.590849</v>
      </c>
      <c r="BG50" s="33">
        <v>330.88801363499999</v>
      </c>
      <c r="BH50" s="33">
        <v>6.5599672701000006E-2</v>
      </c>
      <c r="BI50" s="33">
        <v>120.233138583</v>
      </c>
      <c r="BJ50" s="33">
        <v>0</v>
      </c>
      <c r="BK50" s="33">
        <v>304.05063040599998</v>
      </c>
      <c r="BL50" s="33">
        <v>861.57926646999999</v>
      </c>
      <c r="BM50" s="33">
        <v>125.56272062799999</v>
      </c>
      <c r="BN50" s="33"/>
      <c r="BO50" s="33"/>
    </row>
    <row r="51" spans="1:67" s="35" customFormat="1" x14ac:dyDescent="0.25">
      <c r="A51" s="35" t="s">
        <v>50</v>
      </c>
      <c r="B51" s="33">
        <v>6255.5925911900003</v>
      </c>
      <c r="C51" s="33">
        <v>375.33555547999998</v>
      </c>
      <c r="D51" s="33">
        <v>49665.0363813</v>
      </c>
      <c r="E51" s="33">
        <v>5305.0419407299996</v>
      </c>
      <c r="F51" s="33">
        <v>4326.0112028699996</v>
      </c>
      <c r="G51" s="33">
        <v>21596.944653999999</v>
      </c>
      <c r="H51" s="33">
        <v>750.67111095999906</v>
      </c>
      <c r="I51" s="33">
        <v>36.653387000000002</v>
      </c>
      <c r="J51" s="33"/>
      <c r="K51" s="35" t="s">
        <v>50</v>
      </c>
      <c r="L51" s="33">
        <v>0</v>
      </c>
      <c r="M51" s="33">
        <v>0</v>
      </c>
      <c r="N51" s="33">
        <v>0</v>
      </c>
      <c r="O51" s="33">
        <v>34.524231332500001</v>
      </c>
      <c r="P51" s="33">
        <v>0</v>
      </c>
      <c r="Q51" s="33">
        <v>6255.6126241100001</v>
      </c>
      <c r="R51" s="33">
        <v>0</v>
      </c>
      <c r="S51" s="33">
        <v>162.83335542899999</v>
      </c>
      <c r="T51" s="33">
        <v>0</v>
      </c>
      <c r="U51" s="33">
        <v>0</v>
      </c>
      <c r="V51" s="33">
        <v>0</v>
      </c>
      <c r="W51" s="33">
        <v>36.653415017999997</v>
      </c>
      <c r="X51" s="33">
        <v>0</v>
      </c>
      <c r="Y51" s="33">
        <v>0</v>
      </c>
      <c r="Z51" s="33">
        <v>0</v>
      </c>
      <c r="AA51" s="33">
        <v>0</v>
      </c>
      <c r="AB51" s="33">
        <v>375.336782024</v>
      </c>
      <c r="AC51" s="33">
        <v>0</v>
      </c>
      <c r="AD51" s="33">
        <v>44698.596431999998</v>
      </c>
      <c r="AE51" s="33">
        <v>4966.5111513100001</v>
      </c>
      <c r="AF51" s="33">
        <v>49665.1075833</v>
      </c>
      <c r="AG51" s="33">
        <v>0</v>
      </c>
      <c r="AH51" s="33">
        <v>37.437091963599997</v>
      </c>
      <c r="AI51" s="33">
        <v>258.26330230299999</v>
      </c>
      <c r="AJ51" s="33">
        <v>412.13963131000003</v>
      </c>
      <c r="AK51" s="33">
        <v>149.247632622</v>
      </c>
      <c r="AL51" s="33">
        <v>2.7210662433800001</v>
      </c>
      <c r="AM51" s="33">
        <v>185.153593038</v>
      </c>
      <c r="AN51" s="33">
        <v>126.31973709899999</v>
      </c>
      <c r="AO51" s="33">
        <v>0</v>
      </c>
      <c r="AP51" s="33">
        <v>20.092191449400001</v>
      </c>
      <c r="AQ51" s="33">
        <v>5305.1293395900002</v>
      </c>
      <c r="AR51" s="33">
        <v>4326.0984801599998</v>
      </c>
      <c r="AS51" s="33">
        <v>979.03085943899998</v>
      </c>
      <c r="AT51" s="33">
        <v>3561.8186476800001</v>
      </c>
      <c r="AU51" s="33">
        <v>0</v>
      </c>
      <c r="AV51" s="33">
        <v>1.22642584368</v>
      </c>
      <c r="AW51" s="33">
        <v>2525.52975788</v>
      </c>
      <c r="AX51" s="33">
        <v>0</v>
      </c>
      <c r="AY51" s="33">
        <v>54.940431664999998</v>
      </c>
      <c r="AZ51" s="33">
        <v>15.0372391519</v>
      </c>
      <c r="BA51" s="33">
        <v>2.4679945325400001</v>
      </c>
      <c r="BB51" s="33">
        <v>136.70217629300001</v>
      </c>
      <c r="BC51" s="33">
        <v>389.774250456</v>
      </c>
      <c r="BD51" s="33">
        <v>439.95606860800001</v>
      </c>
      <c r="BE51" s="33">
        <v>18.666768299699999</v>
      </c>
      <c r="BF51" s="33">
        <v>21596.9565564</v>
      </c>
      <c r="BG51" s="33">
        <v>529.12525647999996</v>
      </c>
      <c r="BH51" s="33">
        <v>0</v>
      </c>
      <c r="BI51" s="33">
        <v>128.89971207900001</v>
      </c>
      <c r="BJ51" s="33">
        <v>0</v>
      </c>
      <c r="BK51" s="33">
        <v>239.355359972</v>
      </c>
      <c r="BL51" s="33">
        <v>750.67360372999997</v>
      </c>
      <c r="BM51" s="33">
        <v>134.65780111000001</v>
      </c>
      <c r="BN51" s="33"/>
      <c r="BO51" s="33"/>
    </row>
    <row r="52" spans="1:67" s="35" customFormat="1" x14ac:dyDescent="0.25">
      <c r="B52" s="33"/>
      <c r="C52" s="33"/>
      <c r="D52" s="33"/>
      <c r="E52" s="33"/>
      <c r="F52" s="33"/>
      <c r="G52" s="33"/>
      <c r="H52" s="33"/>
      <c r="I52" s="33"/>
      <c r="J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</row>
    <row r="53" spans="1:67" s="35" customFormat="1" x14ac:dyDescent="0.25">
      <c r="B53" s="33"/>
      <c r="C53" s="33"/>
      <c r="D53" s="33"/>
      <c r="E53" s="33"/>
      <c r="F53" s="33"/>
      <c r="G53" s="33"/>
      <c r="H53" s="33"/>
      <c r="I53" s="33"/>
      <c r="J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</row>
    <row r="54" spans="1:67" x14ac:dyDescent="0.25">
      <c r="A54" s="35" t="s">
        <v>51</v>
      </c>
      <c r="B54" s="33">
        <v>4382.0508467299996</v>
      </c>
      <c r="C54" s="33">
        <v>262.92305078999902</v>
      </c>
      <c r="D54" s="33">
        <v>33365.111746439885</v>
      </c>
      <c r="E54" s="33">
        <v>6781.9344170099903</v>
      </c>
      <c r="F54" s="33">
        <v>5063.1268099999888</v>
      </c>
      <c r="G54" s="33">
        <v>19203.510032999999</v>
      </c>
      <c r="H54" s="33">
        <v>525.84610160999898</v>
      </c>
      <c r="I54" s="33">
        <v>64.718225000000004</v>
      </c>
      <c r="J54" s="33"/>
      <c r="K54" s="35" t="s">
        <v>51</v>
      </c>
      <c r="L54" s="33">
        <v>0</v>
      </c>
      <c r="M54" s="33">
        <v>0</v>
      </c>
      <c r="N54" s="33">
        <v>0</v>
      </c>
      <c r="O54" s="33">
        <v>24.184195530299998</v>
      </c>
      <c r="P54" s="33">
        <v>0</v>
      </c>
      <c r="Q54" s="33">
        <v>4382.05317156</v>
      </c>
      <c r="R54" s="33">
        <v>0</v>
      </c>
      <c r="S54" s="33">
        <v>114.064736541</v>
      </c>
      <c r="T54" s="33">
        <v>0</v>
      </c>
      <c r="U54" s="33">
        <v>0</v>
      </c>
      <c r="V54" s="33">
        <v>0</v>
      </c>
      <c r="W54" s="33">
        <v>64.718242625499997</v>
      </c>
      <c r="X54" s="33">
        <v>0</v>
      </c>
      <c r="Y54" s="33">
        <v>0</v>
      </c>
      <c r="Z54" s="33">
        <v>0</v>
      </c>
      <c r="AA54" s="33">
        <v>0</v>
      </c>
      <c r="AB54" s="33">
        <v>262.92320154399999</v>
      </c>
      <c r="AC54" s="33">
        <v>0</v>
      </c>
      <c r="AD54" s="33">
        <v>30028.592006800001</v>
      </c>
      <c r="AE54" s="33">
        <v>3336.51051874</v>
      </c>
      <c r="AF54" s="33">
        <v>33365.102525499999</v>
      </c>
      <c r="AG54" s="33">
        <v>0</v>
      </c>
      <c r="AH54" s="33">
        <v>26.224671158300001</v>
      </c>
      <c r="AI54" s="33">
        <v>302.26886855499998</v>
      </c>
      <c r="AJ54" s="33">
        <v>288.703593673</v>
      </c>
      <c r="AK54" s="33">
        <v>174.67798278199999</v>
      </c>
      <c r="AL54" s="33">
        <v>3.1847074693700002</v>
      </c>
      <c r="AM54" s="33">
        <v>216.70196675400001</v>
      </c>
      <c r="AN54" s="33">
        <v>147.84339722300001</v>
      </c>
      <c r="AO54" s="33">
        <v>0</v>
      </c>
      <c r="AP54" s="33">
        <v>23.515707746499999</v>
      </c>
      <c r="AQ54" s="33">
        <v>6782.0327841400003</v>
      </c>
      <c r="AR54" s="33">
        <v>5063.2236628399996</v>
      </c>
      <c r="AS54" s="33">
        <v>1718.8091212899999</v>
      </c>
      <c r="AT54" s="33">
        <v>4168.7179700899997</v>
      </c>
      <c r="AU54" s="33">
        <v>0</v>
      </c>
      <c r="AV54" s="33">
        <v>1.43539776683</v>
      </c>
      <c r="AW54" s="33">
        <v>2955.85551635</v>
      </c>
      <c r="AX54" s="33">
        <v>0</v>
      </c>
      <c r="AY54" s="33">
        <v>64.301750337599998</v>
      </c>
      <c r="AZ54" s="33">
        <v>17.599438192899999</v>
      </c>
      <c r="BA54" s="33">
        <v>2.8885164621300001</v>
      </c>
      <c r="BB54" s="33">
        <v>159.994901459</v>
      </c>
      <c r="BC54" s="33">
        <v>456.18799965800002</v>
      </c>
      <c r="BD54" s="33">
        <v>514.92030807399999</v>
      </c>
      <c r="BE54" s="33">
        <v>21.847407338099998</v>
      </c>
      <c r="BF54" s="33">
        <v>19203.505831800001</v>
      </c>
      <c r="BG54" s="33">
        <v>455.36177391699999</v>
      </c>
      <c r="BH54" s="33">
        <v>0</v>
      </c>
      <c r="BI54" s="33">
        <v>90.294207825000001</v>
      </c>
      <c r="BJ54" s="33">
        <v>0</v>
      </c>
      <c r="BK54" s="33">
        <v>167.66832913600001</v>
      </c>
      <c r="BL54" s="33">
        <v>525.84645583600002</v>
      </c>
      <c r="BM54" s="33">
        <v>94.327798959299997</v>
      </c>
      <c r="BN54" s="33"/>
      <c r="BO54" s="33"/>
    </row>
    <row r="55" spans="1:67" x14ac:dyDescent="0.25">
      <c r="A55" s="35" t="s">
        <v>1</v>
      </c>
    </row>
    <row r="56" spans="1:67" s="35" customFormat="1" x14ac:dyDescent="0.25">
      <c r="A56" s="35" t="s">
        <v>11</v>
      </c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</row>
    <row r="57" spans="1:67" s="35" customFormat="1" x14ac:dyDescent="0.25">
      <c r="A57" s="35" t="s">
        <v>58</v>
      </c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</row>
    <row r="58" spans="1:67" s="35" customFormat="1" x14ac:dyDescent="0.25">
      <c r="A58" s="35" t="s">
        <v>75</v>
      </c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</row>
    <row r="59" spans="1:67" s="35" customFormat="1" x14ac:dyDescent="0.25">
      <c r="A59" s="35" t="s">
        <v>333</v>
      </c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</row>
    <row r="60" spans="1:67" s="35" customFormat="1" x14ac:dyDescent="0.25"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</row>
    <row r="61" spans="1:67" x14ac:dyDescent="0.25">
      <c r="A61" s="1" t="s">
        <v>55</v>
      </c>
      <c r="B61" s="1">
        <f t="shared" ref="B61:I61" si="0">SUM(B3:B54)</f>
        <v>752467.38528129936</v>
      </c>
      <c r="C61" s="1">
        <f t="shared" si="0"/>
        <v>39629.28844285995</v>
      </c>
      <c r="D61" s="1">
        <f t="shared" si="0"/>
        <v>1467740.7994923349</v>
      </c>
      <c r="E61" s="1">
        <f t="shared" si="0"/>
        <v>256679.11347031957</v>
      </c>
      <c r="F61" s="1">
        <f t="shared" si="0"/>
        <v>199186.44284903942</v>
      </c>
      <c r="G61" s="1">
        <f t="shared" si="0"/>
        <v>1443777.0678566978</v>
      </c>
      <c r="H61" s="1">
        <f t="shared" si="0"/>
        <v>39226.914155189894</v>
      </c>
      <c r="I61" s="1">
        <f t="shared" si="0"/>
        <v>7223.3434069699833</v>
      </c>
      <c r="L61" s="1">
        <f t="shared" ref="L61:AQ61" si="1">SUM(L3:L54)</f>
        <v>2.98103709417</v>
      </c>
      <c r="M61" s="1">
        <f t="shared" si="1"/>
        <v>0</v>
      </c>
      <c r="N61" s="1">
        <f t="shared" si="1"/>
        <v>4.4935261017731261</v>
      </c>
      <c r="O61" s="1">
        <f t="shared" si="1"/>
        <v>2556.7822637991194</v>
      </c>
      <c r="P61" s="1">
        <f t="shared" si="1"/>
        <v>22549.774111133822</v>
      </c>
      <c r="Q61" s="1">
        <f t="shared" si="1"/>
        <v>752505.06679899711</v>
      </c>
      <c r="R61" s="1">
        <f t="shared" si="1"/>
        <v>1313.470729580268</v>
      </c>
      <c r="S61" s="1">
        <f t="shared" si="1"/>
        <v>6060.6313988916609</v>
      </c>
      <c r="T61" s="1">
        <f t="shared" si="1"/>
        <v>1036.5144758755011</v>
      </c>
      <c r="U61" s="1">
        <f t="shared" si="1"/>
        <v>7880.2080804603629</v>
      </c>
      <c r="V61" s="1">
        <f t="shared" si="1"/>
        <v>0</v>
      </c>
      <c r="W61" s="1">
        <f t="shared" si="1"/>
        <v>7223.4777870899688</v>
      </c>
      <c r="X61" s="1">
        <f t="shared" si="1"/>
        <v>0</v>
      </c>
      <c r="Y61" s="1">
        <f t="shared" si="1"/>
        <v>1.1736533926213881</v>
      </c>
      <c r="Z61" s="1">
        <f t="shared" si="1"/>
        <v>0.66902084130610007</v>
      </c>
      <c r="AA61" s="1">
        <f t="shared" si="1"/>
        <v>2.3410858110769999</v>
      </c>
      <c r="AB61" s="1">
        <f t="shared" si="1"/>
        <v>39631.232681699999</v>
      </c>
      <c r="AC61" s="1">
        <f t="shared" si="1"/>
        <v>0</v>
      </c>
      <c r="AD61" s="1">
        <f t="shared" si="1"/>
        <v>1320995.8962864627</v>
      </c>
      <c r="AE61" s="1">
        <f t="shared" si="1"/>
        <v>146777.3307569827</v>
      </c>
      <c r="AF61" s="1">
        <f t="shared" si="1"/>
        <v>1467773.2270425642</v>
      </c>
      <c r="AG61" s="1">
        <f t="shared" si="1"/>
        <v>0.65195139972079996</v>
      </c>
      <c r="AH61" s="1">
        <f t="shared" si="1"/>
        <v>1441.5172692860895</v>
      </c>
      <c r="AI61" s="1">
        <f t="shared" si="1"/>
        <v>11167.742801251379</v>
      </c>
      <c r="AJ61" s="1">
        <f t="shared" si="1"/>
        <v>16045.282590584959</v>
      </c>
      <c r="AK61" s="1">
        <f t="shared" si="1"/>
        <v>8624.2686036889318</v>
      </c>
      <c r="AL61" s="1">
        <f t="shared" si="1"/>
        <v>149.47489893820497</v>
      </c>
      <c r="AM61" s="1">
        <f t="shared" si="1"/>
        <v>8285.3081974253</v>
      </c>
      <c r="AN61" s="1">
        <f t="shared" si="1"/>
        <v>5621.5467568705008</v>
      </c>
      <c r="AO61" s="1">
        <f t="shared" si="1"/>
        <v>8.6870650419719997</v>
      </c>
      <c r="AP61" s="1">
        <f t="shared" si="1"/>
        <v>1273.4210906504159</v>
      </c>
      <c r="AQ61" s="1">
        <f t="shared" si="1"/>
        <v>256684.65390548404</v>
      </c>
      <c r="AR61" s="1">
        <f t="shared" ref="AR61:BM61" si="2">SUM(AR3:AR54)</f>
        <v>199191.31415022767</v>
      </c>
      <c r="AS61" s="1">
        <f t="shared" si="2"/>
        <v>57493.339755190071</v>
      </c>
      <c r="AT61" s="1">
        <f t="shared" si="2"/>
        <v>158844.06592890609</v>
      </c>
      <c r="AU61" s="1">
        <f t="shared" si="2"/>
        <v>178.20379437925178</v>
      </c>
      <c r="AV61" s="1">
        <f t="shared" si="2"/>
        <v>54.530620404540009</v>
      </c>
      <c r="AW61" s="1">
        <f t="shared" si="2"/>
        <v>107690.75414352809</v>
      </c>
      <c r="AX61" s="1">
        <f t="shared" si="2"/>
        <v>40.361934517126485</v>
      </c>
      <c r="AY61" s="1">
        <f t="shared" si="2"/>
        <v>4919.6213859149202</v>
      </c>
      <c r="AZ61" s="1">
        <f t="shared" si="2"/>
        <v>682.68111354109203</v>
      </c>
      <c r="BA61" s="1">
        <f t="shared" si="2"/>
        <v>186.13496253277384</v>
      </c>
      <c r="BB61" s="1">
        <f t="shared" si="2"/>
        <v>12272.333701239801</v>
      </c>
      <c r="BC61" s="1">
        <f t="shared" si="2"/>
        <v>17554.059020418488</v>
      </c>
      <c r="BD61" s="1">
        <f t="shared" si="2"/>
        <v>19603.471360057058</v>
      </c>
      <c r="BE61" s="1">
        <f t="shared" si="2"/>
        <v>878.72183891392706</v>
      </c>
      <c r="BF61" s="1">
        <f t="shared" si="2"/>
        <v>1443845.1120926118</v>
      </c>
      <c r="BG61" s="1">
        <f t="shared" si="2"/>
        <v>32308.937370670064</v>
      </c>
      <c r="BH61" s="1">
        <f t="shared" si="2"/>
        <v>2.8159129664388072</v>
      </c>
      <c r="BI61" s="1">
        <f t="shared" si="2"/>
        <v>4603.4761209008757</v>
      </c>
      <c r="BJ61" s="1">
        <f t="shared" si="2"/>
        <v>0</v>
      </c>
      <c r="BK61" s="1">
        <f t="shared" si="2"/>
        <v>10856.13218423067</v>
      </c>
      <c r="BL61" s="1">
        <f t="shared" si="2"/>
        <v>39227.939319829893</v>
      </c>
      <c r="BM61" s="1">
        <f t="shared" si="2"/>
        <v>4733.2301973774602</v>
      </c>
      <c r="BN61" s="1"/>
      <c r="BO61" s="1"/>
    </row>
    <row r="62" spans="1:67" x14ac:dyDescent="0.25">
      <c r="A62" s="35" t="s">
        <v>56</v>
      </c>
      <c r="B62" s="1">
        <f t="shared" ref="B62:I62" si="3">SUM(B2:B51)</f>
        <v>748085.33443456935</v>
      </c>
      <c r="C62" s="1">
        <f t="shared" si="3"/>
        <v>39366.365392069951</v>
      </c>
      <c r="D62" s="1">
        <f t="shared" si="3"/>
        <v>1434375.687745895</v>
      </c>
      <c r="E62" s="1">
        <f t="shared" si="3"/>
        <v>249897.17905330958</v>
      </c>
      <c r="F62" s="1">
        <f t="shared" si="3"/>
        <v>194123.31603903943</v>
      </c>
      <c r="G62" s="1">
        <f t="shared" si="3"/>
        <v>1424573.5578236978</v>
      </c>
      <c r="H62" s="1">
        <f t="shared" si="3"/>
        <v>38701.068053579897</v>
      </c>
      <c r="I62" s="1">
        <f t="shared" si="3"/>
        <v>7158.6251819699837</v>
      </c>
    </row>
    <row r="63" spans="1:67" x14ac:dyDescent="0.25">
      <c r="A63" s="35" t="s">
        <v>336</v>
      </c>
      <c r="B63" s="33">
        <f t="shared" ref="B63:I63" si="4">+B3+B5+B8+B9+B11+B12+B14+B15+B16+B17+B18+B19+B20+B21+B22+B23+B24+B25+B26+B28+B30+B31+B33+B34+B35+B36+B37+B39+B40+B41+B42+B43+B44+B46+B47+B49+B50</f>
        <v>631281.74865860923</v>
      </c>
      <c r="C63" s="33">
        <f t="shared" si="4"/>
        <v>32522.539991369969</v>
      </c>
      <c r="D63" s="33">
        <f t="shared" si="4"/>
        <v>1234961.224785947</v>
      </c>
      <c r="E63" s="33">
        <f t="shared" si="4"/>
        <v>225196.47315794963</v>
      </c>
      <c r="F63" s="33">
        <f t="shared" si="4"/>
        <v>174289.15087687949</v>
      </c>
      <c r="G63" s="33">
        <f t="shared" si="4"/>
        <v>1330599.720837998</v>
      </c>
      <c r="H63" s="33">
        <f t="shared" si="4"/>
        <v>33731.046267129917</v>
      </c>
      <c r="I63" s="33">
        <f t="shared" si="4"/>
        <v>6940.5480379699848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64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6" sqref="G16"/>
    </sheetView>
  </sheetViews>
  <sheetFormatPr defaultRowHeight="15" x14ac:dyDescent="0.25"/>
  <cols>
    <col min="1" max="1" width="19" customWidth="1"/>
    <col min="2" max="2" width="9.42578125" bestFit="1" customWidth="1"/>
    <col min="3" max="4" width="9.28515625" bestFit="1" customWidth="1"/>
    <col min="5" max="5" width="9.28515625" style="34" bestFit="1" customWidth="1"/>
    <col min="6" max="6" width="9.7109375" customWidth="1"/>
    <col min="7" max="7" width="10.5703125" customWidth="1"/>
    <col min="8" max="8" width="9.28515625" bestFit="1" customWidth="1"/>
    <col min="9" max="9" width="10.42578125" customWidth="1"/>
    <col min="10" max="10" width="9.7109375" customWidth="1"/>
    <col min="11" max="11" width="9.28515625" bestFit="1" customWidth="1"/>
    <col min="12" max="12" width="11.42578125" customWidth="1"/>
    <col min="13" max="13" width="9.28515625" bestFit="1" customWidth="1"/>
    <col min="14" max="14" width="11.5703125" customWidth="1"/>
    <col min="16" max="16" width="15" bestFit="1" customWidth="1"/>
    <col min="17" max="71" width="8.28515625" style="33" customWidth="1"/>
  </cols>
  <sheetData>
    <row r="1" spans="1:72" x14ac:dyDescent="0.25">
      <c r="B1" s="35" t="s">
        <v>343</v>
      </c>
      <c r="P1" s="35" t="s">
        <v>465</v>
      </c>
      <c r="BT1" s="34"/>
    </row>
    <row r="2" spans="1:72" x14ac:dyDescent="0.25">
      <c r="A2" s="35" t="s">
        <v>311</v>
      </c>
      <c r="B2" s="35" t="s">
        <v>59</v>
      </c>
      <c r="C2" s="35" t="s">
        <v>57</v>
      </c>
      <c r="D2" s="35" t="s">
        <v>60</v>
      </c>
      <c r="E2" s="35" t="s">
        <v>316</v>
      </c>
      <c r="F2" s="35" t="s">
        <v>317</v>
      </c>
      <c r="G2" s="35" t="s">
        <v>61</v>
      </c>
      <c r="H2" s="35" t="s">
        <v>62</v>
      </c>
      <c r="I2" s="35" t="s">
        <v>63</v>
      </c>
      <c r="J2" s="35" t="s">
        <v>64</v>
      </c>
      <c r="K2" s="35" t="s">
        <v>309</v>
      </c>
      <c r="L2" s="35" t="s">
        <v>65</v>
      </c>
      <c r="M2" s="35" t="s">
        <v>67</v>
      </c>
      <c r="N2" s="35" t="s">
        <v>68</v>
      </c>
      <c r="P2" s="35" t="s">
        <v>310</v>
      </c>
      <c r="Q2" s="33" t="s">
        <v>131</v>
      </c>
      <c r="R2" s="33" t="s">
        <v>132</v>
      </c>
      <c r="S2" s="33" t="s">
        <v>133</v>
      </c>
      <c r="T2" s="33" t="s">
        <v>64</v>
      </c>
      <c r="U2" s="33" t="s">
        <v>134</v>
      </c>
      <c r="V2" s="33" t="s">
        <v>135</v>
      </c>
      <c r="W2" s="33" t="s">
        <v>59</v>
      </c>
      <c r="X2" s="33" t="s">
        <v>136</v>
      </c>
      <c r="Y2" s="33" t="s">
        <v>137</v>
      </c>
      <c r="Z2" s="33" t="s">
        <v>138</v>
      </c>
      <c r="AA2" s="33" t="s">
        <v>139</v>
      </c>
      <c r="AB2" s="33" t="s">
        <v>140</v>
      </c>
      <c r="AC2" s="33" t="s">
        <v>67</v>
      </c>
      <c r="AD2" s="33" t="s">
        <v>141</v>
      </c>
      <c r="AE2" s="33" t="s">
        <v>142</v>
      </c>
      <c r="AF2" s="33" t="s">
        <v>143</v>
      </c>
      <c r="AG2" s="33" t="s">
        <v>144</v>
      </c>
      <c r="AH2" s="33" t="s">
        <v>57</v>
      </c>
      <c r="AI2" s="33" t="s">
        <v>128</v>
      </c>
      <c r="AJ2" s="33" t="s">
        <v>145</v>
      </c>
      <c r="AK2" s="33" t="s">
        <v>146</v>
      </c>
      <c r="AL2" s="33" t="s">
        <v>60</v>
      </c>
      <c r="AM2" s="33" t="s">
        <v>147</v>
      </c>
      <c r="AN2" s="33" t="s">
        <v>148</v>
      </c>
      <c r="AO2" s="33" t="s">
        <v>149</v>
      </c>
      <c r="AP2" s="33" t="s">
        <v>150</v>
      </c>
      <c r="AQ2" s="33" t="s">
        <v>151</v>
      </c>
      <c r="AR2" s="33" t="s">
        <v>152</v>
      </c>
      <c r="AS2" s="33" t="s">
        <v>153</v>
      </c>
      <c r="AT2" s="33" t="s">
        <v>154</v>
      </c>
      <c r="AU2" s="33" t="s">
        <v>155</v>
      </c>
      <c r="AV2" s="33" t="s">
        <v>156</v>
      </c>
      <c r="AW2" s="33" t="s">
        <v>54</v>
      </c>
      <c r="AX2" s="33" t="s">
        <v>53</v>
      </c>
      <c r="AY2" s="33" t="s">
        <v>157</v>
      </c>
      <c r="AZ2" s="33" t="s">
        <v>158</v>
      </c>
      <c r="BA2" s="33" t="s">
        <v>159</v>
      </c>
      <c r="BB2" s="33" t="s">
        <v>160</v>
      </c>
      <c r="BC2" s="33" t="s">
        <v>161</v>
      </c>
      <c r="BD2" s="33" t="s">
        <v>162</v>
      </c>
      <c r="BE2" s="33" t="s">
        <v>163</v>
      </c>
      <c r="BF2" s="33" t="s">
        <v>164</v>
      </c>
      <c r="BG2" s="33" t="s">
        <v>165</v>
      </c>
      <c r="BH2" s="33" t="s">
        <v>166</v>
      </c>
      <c r="BI2" s="33" t="s">
        <v>167</v>
      </c>
      <c r="BJ2" s="33" t="s">
        <v>168</v>
      </c>
      <c r="BK2" s="33" t="s">
        <v>169</v>
      </c>
      <c r="BL2" s="33" t="s">
        <v>61</v>
      </c>
      <c r="BM2" s="33" t="s">
        <v>170</v>
      </c>
      <c r="BN2" s="33" t="s">
        <v>171</v>
      </c>
      <c r="BO2" s="33" t="s">
        <v>172</v>
      </c>
      <c r="BP2" s="33" t="s">
        <v>173</v>
      </c>
      <c r="BQ2" s="33" t="s">
        <v>174</v>
      </c>
      <c r="BR2" s="33" t="s">
        <v>175</v>
      </c>
      <c r="BS2" s="33" t="s">
        <v>176</v>
      </c>
    </row>
    <row r="3" spans="1:72" x14ac:dyDescent="0.25">
      <c r="A3" s="35" t="s">
        <v>0</v>
      </c>
      <c r="B3" s="33">
        <v>53827.309000000001</v>
      </c>
      <c r="C3" s="33">
        <v>1940.0544</v>
      </c>
      <c r="D3" s="33">
        <v>59253.832000000002</v>
      </c>
      <c r="E3" s="33">
        <v>17510.737000000001</v>
      </c>
      <c r="F3" s="33">
        <v>14330.8</v>
      </c>
      <c r="G3" s="33">
        <v>30313.043000000001</v>
      </c>
      <c r="H3" s="33">
        <v>24065.831999999999</v>
      </c>
      <c r="I3" s="33">
        <v>462.91977000000003</v>
      </c>
      <c r="J3" s="33">
        <v>132.27466999999999</v>
      </c>
      <c r="K3" s="33">
        <v>57.158127</v>
      </c>
      <c r="L3" s="33">
        <v>631.49725000000001</v>
      </c>
      <c r="M3" s="33">
        <v>943.76764000000003</v>
      </c>
      <c r="N3" s="33">
        <v>5730.1641</v>
      </c>
      <c r="O3" s="33"/>
      <c r="P3" s="35" t="s">
        <v>0</v>
      </c>
      <c r="Q3" s="33">
        <v>716.70130052100001</v>
      </c>
      <c r="R3" s="33">
        <v>462.91851684099998</v>
      </c>
      <c r="S3" s="33">
        <v>235.31391364199999</v>
      </c>
      <c r="T3" s="33">
        <v>911.77009571200006</v>
      </c>
      <c r="U3" s="33">
        <v>15332.174310599999</v>
      </c>
      <c r="V3" s="33">
        <v>57.157268965599997</v>
      </c>
      <c r="W3" s="33">
        <v>53823.696927600002</v>
      </c>
      <c r="X3" s="33">
        <v>722.97262739899998</v>
      </c>
      <c r="Y3" s="33">
        <v>2246.9769827099999</v>
      </c>
      <c r="Z3" s="33">
        <v>263.38520661299998</v>
      </c>
      <c r="AA3" s="33">
        <v>1231.17519591</v>
      </c>
      <c r="AB3" s="33">
        <v>631.47524251699997</v>
      </c>
      <c r="AC3" s="33">
        <v>943.65739164800004</v>
      </c>
      <c r="AD3" s="33">
        <v>5.1378704973399998</v>
      </c>
      <c r="AE3" s="33">
        <v>166.15814800199999</v>
      </c>
      <c r="AF3" s="33">
        <v>34.489612450099997</v>
      </c>
      <c r="AG3" s="33">
        <v>5849.4689679100002</v>
      </c>
      <c r="AH3" s="33">
        <v>1940.0486229799999</v>
      </c>
      <c r="AI3" s="33">
        <v>0</v>
      </c>
      <c r="AJ3" s="33">
        <v>53321.353567700004</v>
      </c>
      <c r="AK3" s="33">
        <v>5919.4577799299996</v>
      </c>
      <c r="AL3" s="33">
        <v>59245.949218100002</v>
      </c>
      <c r="AM3" s="33">
        <v>24.8501780689</v>
      </c>
      <c r="AN3" s="33">
        <v>1012.40766057</v>
      </c>
      <c r="AO3" s="33">
        <v>105.869704802</v>
      </c>
      <c r="AP3" s="33">
        <v>12920.734693300001</v>
      </c>
      <c r="AQ3" s="33">
        <v>350.92011263299997</v>
      </c>
      <c r="AR3" s="33">
        <v>325.86497268900001</v>
      </c>
      <c r="AS3" s="33">
        <v>1102.2059731300001</v>
      </c>
      <c r="AT3" s="33">
        <v>261.42231195900001</v>
      </c>
      <c r="AU3" s="33">
        <v>101.138875113</v>
      </c>
      <c r="AV3" s="33">
        <v>405.81391808199999</v>
      </c>
      <c r="AW3" s="33">
        <v>17502.936629</v>
      </c>
      <c r="AX3" s="33">
        <v>14324.142544</v>
      </c>
      <c r="AY3" s="33">
        <v>3178.794085</v>
      </c>
      <c r="AZ3" s="33">
        <v>8525.7813086200003</v>
      </c>
      <c r="BA3" s="33">
        <v>60.468630969300001</v>
      </c>
      <c r="BB3" s="33">
        <v>21.8520131334</v>
      </c>
      <c r="BC3" s="33">
        <v>4607.3591206900001</v>
      </c>
      <c r="BD3" s="33">
        <v>1280.88148944</v>
      </c>
      <c r="BE3" s="33">
        <v>598.32374635099995</v>
      </c>
      <c r="BF3" s="33">
        <v>41.854627561100003</v>
      </c>
      <c r="BG3" s="33">
        <v>173.482792211</v>
      </c>
      <c r="BH3" s="33">
        <v>1516.51693006</v>
      </c>
      <c r="BI3" s="33">
        <v>330.070693522</v>
      </c>
      <c r="BJ3" s="33">
        <v>3006.1555399499998</v>
      </c>
      <c r="BK3" s="33">
        <v>33.945150325299998</v>
      </c>
      <c r="BL3" s="33">
        <v>30312.1589303</v>
      </c>
      <c r="BM3" s="33">
        <v>4.8114761724399999</v>
      </c>
      <c r="BN3" s="33">
        <v>582.54246617199999</v>
      </c>
      <c r="BO3" s="33">
        <v>2673.0292932399998</v>
      </c>
      <c r="BP3" s="33">
        <v>0.34419870300299998</v>
      </c>
      <c r="BQ3" s="33">
        <v>5242.3181816799997</v>
      </c>
      <c r="BR3" s="33">
        <v>24060.841438899999</v>
      </c>
      <c r="BS3" s="33">
        <v>2936.0383658699998</v>
      </c>
    </row>
    <row r="4" spans="1:72" x14ac:dyDescent="0.25">
      <c r="A4" s="35" t="s">
        <v>2</v>
      </c>
      <c r="B4" s="33">
        <v>21867.391</v>
      </c>
      <c r="C4" s="33">
        <v>1286.4821999999999</v>
      </c>
      <c r="D4" s="33">
        <v>16134.48</v>
      </c>
      <c r="E4" s="33">
        <v>6639.0627999999997</v>
      </c>
      <c r="F4" s="33">
        <v>2791.7919999999999</v>
      </c>
      <c r="G4" s="33">
        <v>37346.082000000002</v>
      </c>
      <c r="H4" s="33">
        <v>2969.9431</v>
      </c>
      <c r="I4" s="33">
        <v>41.619537000000001</v>
      </c>
      <c r="J4" s="33">
        <v>22.753858999999999</v>
      </c>
      <c r="K4" s="33">
        <v>1.1737454</v>
      </c>
      <c r="L4" s="33">
        <v>134.83318</v>
      </c>
      <c r="M4" s="33">
        <v>54.045216000000003</v>
      </c>
      <c r="N4" s="33">
        <v>85.220321999999996</v>
      </c>
      <c r="O4" s="33"/>
      <c r="P4" s="35" t="s">
        <v>2</v>
      </c>
      <c r="Q4" s="33">
        <v>127.829944338</v>
      </c>
      <c r="R4" s="33">
        <v>41.6325401263</v>
      </c>
      <c r="S4" s="33">
        <v>77.260071502900004</v>
      </c>
      <c r="T4" s="33">
        <v>73.406212206999996</v>
      </c>
      <c r="U4" s="33">
        <v>11161.0737482</v>
      </c>
      <c r="V4" s="33">
        <v>1.17373154428</v>
      </c>
      <c r="W4" s="33">
        <v>21865.600228800002</v>
      </c>
      <c r="X4" s="33">
        <v>172.901774797</v>
      </c>
      <c r="Y4" s="33">
        <v>84.591932658700003</v>
      </c>
      <c r="Z4" s="33">
        <v>105.545143813</v>
      </c>
      <c r="AA4" s="33">
        <v>425.95342064099998</v>
      </c>
      <c r="AB4" s="33">
        <v>134.81359275200001</v>
      </c>
      <c r="AC4" s="33">
        <v>54.044502845499999</v>
      </c>
      <c r="AD4" s="33">
        <v>27.8902856807</v>
      </c>
      <c r="AE4" s="33">
        <v>53.783654115600001</v>
      </c>
      <c r="AF4" s="33">
        <v>1.49827832449</v>
      </c>
      <c r="AG4" s="33">
        <v>105.68812357</v>
      </c>
      <c r="AH4" s="33">
        <v>1286.2959599599999</v>
      </c>
      <c r="AI4" s="33">
        <v>0</v>
      </c>
      <c r="AJ4" s="33">
        <v>14518.0169965</v>
      </c>
      <c r="AK4" s="33">
        <v>1585.22613978</v>
      </c>
      <c r="AL4" s="33">
        <v>16131.133422000001</v>
      </c>
      <c r="AM4" s="33">
        <v>2.1800468120400001</v>
      </c>
      <c r="AN4" s="33">
        <v>362.78878645100002</v>
      </c>
      <c r="AO4" s="33">
        <v>33.211585654799997</v>
      </c>
      <c r="AP4" s="33">
        <v>1374.66321513</v>
      </c>
      <c r="AQ4" s="33">
        <v>54.039014469199998</v>
      </c>
      <c r="AR4" s="33">
        <v>11.431832954100001</v>
      </c>
      <c r="AS4" s="33">
        <v>353.33598670600003</v>
      </c>
      <c r="AT4" s="33">
        <v>22.420883226099999</v>
      </c>
      <c r="AU4" s="33">
        <v>42.596467268300003</v>
      </c>
      <c r="AV4" s="33">
        <v>24.313010159899999</v>
      </c>
      <c r="AW4" s="33">
        <v>6638.0683939399996</v>
      </c>
      <c r="AX4" s="33">
        <v>2790.99718893</v>
      </c>
      <c r="AY4" s="33">
        <v>3847.0712050000002</v>
      </c>
      <c r="AZ4" s="33">
        <v>1954.75138608</v>
      </c>
      <c r="BA4" s="33">
        <v>2.6920649696600001</v>
      </c>
      <c r="BB4" s="33">
        <v>1.32958811532</v>
      </c>
      <c r="BC4" s="33">
        <v>1558.1137844699999</v>
      </c>
      <c r="BD4" s="33">
        <v>8.9219802250299995</v>
      </c>
      <c r="BE4" s="33">
        <v>78.234673897799993</v>
      </c>
      <c r="BF4" s="33">
        <v>23.1884151848</v>
      </c>
      <c r="BG4" s="33">
        <v>78.397304410900006</v>
      </c>
      <c r="BH4" s="33">
        <v>217.18616886300001</v>
      </c>
      <c r="BI4" s="33">
        <v>91.542072398599998</v>
      </c>
      <c r="BJ4" s="33">
        <v>187.32634287400001</v>
      </c>
      <c r="BK4" s="33">
        <v>2.7118371166199999</v>
      </c>
      <c r="BL4" s="33">
        <v>37345.919882800001</v>
      </c>
      <c r="BM4" s="33">
        <v>70.952735809999993</v>
      </c>
      <c r="BN4" s="33">
        <v>7.3091282325</v>
      </c>
      <c r="BO4" s="33">
        <v>371.056483313</v>
      </c>
      <c r="BP4" s="33">
        <v>0.56254070968900005</v>
      </c>
      <c r="BQ4" s="33">
        <v>293.45587081100001</v>
      </c>
      <c r="BR4" s="33">
        <v>2963.8474946599999</v>
      </c>
      <c r="BS4" s="33">
        <v>137.72886137</v>
      </c>
    </row>
    <row r="5" spans="1:72" x14ac:dyDescent="0.25">
      <c r="A5" s="35" t="s">
        <v>3</v>
      </c>
      <c r="B5" s="33">
        <v>38680.578000000001</v>
      </c>
      <c r="C5" s="33">
        <v>950.80249000000003</v>
      </c>
      <c r="D5" s="33">
        <v>32993.722999999998</v>
      </c>
      <c r="E5" s="33">
        <v>7490.6450000000004</v>
      </c>
      <c r="F5" s="33">
        <v>5484.2510000000002</v>
      </c>
      <c r="G5" s="33">
        <v>9497.7597999999998</v>
      </c>
      <c r="H5" s="33">
        <v>22070.266</v>
      </c>
      <c r="I5" s="33">
        <v>192.84172000000001</v>
      </c>
      <c r="J5" s="33">
        <v>69.492583999999994</v>
      </c>
      <c r="K5" s="33">
        <v>101.61920000000001</v>
      </c>
      <c r="L5" s="33">
        <v>392.07787999999999</v>
      </c>
      <c r="M5" s="33">
        <v>732.83007999999995</v>
      </c>
      <c r="N5" s="33">
        <v>2447.3957999999998</v>
      </c>
      <c r="O5" s="33"/>
      <c r="P5" s="35" t="s">
        <v>3</v>
      </c>
      <c r="Q5" s="33">
        <v>480.12618652999998</v>
      </c>
      <c r="R5" s="33">
        <v>192.815487776</v>
      </c>
      <c r="S5" s="33">
        <v>318.36564730800001</v>
      </c>
      <c r="T5" s="33">
        <v>923.34223611200002</v>
      </c>
      <c r="U5" s="33">
        <v>9401.6228436500005</v>
      </c>
      <c r="V5" s="33">
        <v>101.619794652</v>
      </c>
      <c r="W5" s="33">
        <v>38678.747444300003</v>
      </c>
      <c r="X5" s="33">
        <v>838.29409845700002</v>
      </c>
      <c r="Y5" s="33">
        <v>1381.0818335500001</v>
      </c>
      <c r="Z5" s="33">
        <v>330.229570524</v>
      </c>
      <c r="AA5" s="33">
        <v>943.18365725299998</v>
      </c>
      <c r="AB5" s="33">
        <v>392.055754122</v>
      </c>
      <c r="AC5" s="33">
        <v>732.79023661899998</v>
      </c>
      <c r="AD5" s="33">
        <v>3.5494402693699998</v>
      </c>
      <c r="AE5" s="33">
        <v>131.29070079799999</v>
      </c>
      <c r="AF5" s="33">
        <v>52.402201112900002</v>
      </c>
      <c r="AG5" s="33">
        <v>2653.9720926999998</v>
      </c>
      <c r="AH5" s="33">
        <v>950.77413078400002</v>
      </c>
      <c r="AI5" s="33">
        <v>0</v>
      </c>
      <c r="AJ5" s="33">
        <v>29691.402522699998</v>
      </c>
      <c r="AK5" s="33">
        <v>3295.4947329900001</v>
      </c>
      <c r="AL5" s="33">
        <v>32990.446695999999</v>
      </c>
      <c r="AM5" s="33">
        <v>48.8968039238</v>
      </c>
      <c r="AN5" s="33">
        <v>1685.73677759</v>
      </c>
      <c r="AO5" s="33">
        <v>11.185679734700001</v>
      </c>
      <c r="AP5" s="33">
        <v>10466.765056800001</v>
      </c>
      <c r="AQ5" s="33">
        <v>53.656463002099997</v>
      </c>
      <c r="AR5" s="33">
        <v>62.518816321199999</v>
      </c>
      <c r="AS5" s="33">
        <v>447.55608074899999</v>
      </c>
      <c r="AT5" s="33">
        <v>55.378840309600001</v>
      </c>
      <c r="AU5" s="33">
        <v>24.6605499327</v>
      </c>
      <c r="AV5" s="33">
        <v>178.706669901</v>
      </c>
      <c r="AW5" s="33">
        <v>7488.9221761400004</v>
      </c>
      <c r="AX5" s="33">
        <v>5482.8390271199996</v>
      </c>
      <c r="AY5" s="33">
        <v>2006.0831490200001</v>
      </c>
      <c r="AZ5" s="33">
        <v>3010.9756321300001</v>
      </c>
      <c r="BA5" s="33">
        <v>9.2238872301699999</v>
      </c>
      <c r="BB5" s="33">
        <v>5.2378779402499998</v>
      </c>
      <c r="BC5" s="33">
        <v>1590.2696515499999</v>
      </c>
      <c r="BD5" s="33">
        <v>319.61037419299998</v>
      </c>
      <c r="BE5" s="33">
        <v>414.463755827</v>
      </c>
      <c r="BF5" s="33">
        <v>42.438319152399998</v>
      </c>
      <c r="BG5" s="33">
        <v>109.79267584900001</v>
      </c>
      <c r="BH5" s="33">
        <v>1050.4900800200001</v>
      </c>
      <c r="BI5" s="33">
        <v>233.346673665</v>
      </c>
      <c r="BJ5" s="33">
        <v>864.02455837100001</v>
      </c>
      <c r="BK5" s="33">
        <v>10.2780142122</v>
      </c>
      <c r="BL5" s="33">
        <v>9497.4395419199991</v>
      </c>
      <c r="BM5" s="33">
        <v>84.151090118400006</v>
      </c>
      <c r="BN5" s="33">
        <v>753.15054640200003</v>
      </c>
      <c r="BO5" s="33">
        <v>2398.6750338500001</v>
      </c>
      <c r="BP5" s="33">
        <v>0.61298202095400001</v>
      </c>
      <c r="BQ5" s="33">
        <v>4822.0699647900001</v>
      </c>
      <c r="BR5" s="33">
        <v>22052.648204900001</v>
      </c>
      <c r="BS5" s="33">
        <v>1932.42991957</v>
      </c>
    </row>
    <row r="6" spans="1:72" x14ac:dyDescent="0.25">
      <c r="A6" s="35" t="s">
        <v>4</v>
      </c>
      <c r="B6" s="33">
        <v>92795.077999999994</v>
      </c>
      <c r="C6" s="33">
        <v>8345.2168000000001</v>
      </c>
      <c r="D6" s="33">
        <v>73425.141000000003</v>
      </c>
      <c r="E6" s="33">
        <v>28785.165000000001</v>
      </c>
      <c r="F6" s="33">
        <v>16310.33</v>
      </c>
      <c r="G6" s="33">
        <v>13283.61</v>
      </c>
      <c r="H6" s="33">
        <v>36457.983999999997</v>
      </c>
      <c r="I6" s="33">
        <v>173.87009</v>
      </c>
      <c r="J6" s="33">
        <v>244.59854000000001</v>
      </c>
      <c r="K6" s="33">
        <v>9.4706048999999997</v>
      </c>
      <c r="L6" s="33">
        <v>988.50214000000005</v>
      </c>
      <c r="M6" s="33">
        <v>446.51517000000001</v>
      </c>
      <c r="N6" s="33">
        <v>371.43538999999998</v>
      </c>
      <c r="O6" s="33"/>
      <c r="P6" s="35" t="s">
        <v>4</v>
      </c>
      <c r="Q6" s="33">
        <v>655.31320853399995</v>
      </c>
      <c r="R6" s="33">
        <v>173.87219737800001</v>
      </c>
      <c r="S6" s="33">
        <v>475.26346984100002</v>
      </c>
      <c r="T6" s="33">
        <v>1439.9558225400001</v>
      </c>
      <c r="U6" s="33">
        <v>107024.796902</v>
      </c>
      <c r="V6" s="33">
        <v>9.4681002888200005</v>
      </c>
      <c r="W6" s="33">
        <v>92747.247562100005</v>
      </c>
      <c r="X6" s="33">
        <v>1636.6692163299999</v>
      </c>
      <c r="Y6" s="33">
        <v>2817.2973201200002</v>
      </c>
      <c r="Z6" s="33">
        <v>1655.23193808</v>
      </c>
      <c r="AA6" s="33">
        <v>2790.3827590000001</v>
      </c>
      <c r="AB6" s="33">
        <v>988.26905877800004</v>
      </c>
      <c r="AC6" s="33">
        <v>446.396426362</v>
      </c>
      <c r="AD6" s="33">
        <v>136.87260815400001</v>
      </c>
      <c r="AE6" s="33">
        <v>419.673520919</v>
      </c>
      <c r="AF6" s="33">
        <v>21.617537459299999</v>
      </c>
      <c r="AG6" s="33">
        <v>724.83903214600002</v>
      </c>
      <c r="AH6" s="33">
        <v>8323.3801836999992</v>
      </c>
      <c r="AI6" s="33">
        <v>0</v>
      </c>
      <c r="AJ6" s="33">
        <v>66030.923754899995</v>
      </c>
      <c r="AK6" s="33">
        <v>7199.8995538700001</v>
      </c>
      <c r="AL6" s="33">
        <v>73367.695917000005</v>
      </c>
      <c r="AM6" s="33">
        <v>27.9649065059</v>
      </c>
      <c r="AN6" s="33">
        <v>2229.79484383</v>
      </c>
      <c r="AO6" s="33">
        <v>305.51521312699998</v>
      </c>
      <c r="AP6" s="33">
        <v>20340.602845500001</v>
      </c>
      <c r="AQ6" s="33">
        <v>371.94357215600002</v>
      </c>
      <c r="AR6" s="33">
        <v>117.318303333</v>
      </c>
      <c r="AS6" s="33">
        <v>2483.96299125</v>
      </c>
      <c r="AT6" s="33">
        <v>174.01691163500001</v>
      </c>
      <c r="AU6" s="33">
        <v>180.57113997100001</v>
      </c>
      <c r="AV6" s="33">
        <v>199.89170960800001</v>
      </c>
      <c r="AW6" s="33">
        <v>28749.724717599998</v>
      </c>
      <c r="AX6" s="33">
        <v>16292.1198618</v>
      </c>
      <c r="AY6" s="33">
        <v>12457.6048558</v>
      </c>
      <c r="AZ6" s="33">
        <v>9880.8850760599998</v>
      </c>
      <c r="BA6" s="33">
        <v>21.491790483399999</v>
      </c>
      <c r="BB6" s="33">
        <v>8.7711625092999999</v>
      </c>
      <c r="BC6" s="33">
        <v>6376.2192041999997</v>
      </c>
      <c r="BD6" s="33">
        <v>115.603626543</v>
      </c>
      <c r="BE6" s="33">
        <v>910.07139959100004</v>
      </c>
      <c r="BF6" s="33">
        <v>151.88140015499999</v>
      </c>
      <c r="BG6" s="33">
        <v>172.91459578800001</v>
      </c>
      <c r="BH6" s="33">
        <v>2370.9920222599999</v>
      </c>
      <c r="BI6" s="33">
        <v>858.61934529999996</v>
      </c>
      <c r="BJ6" s="33">
        <v>1383.36517643</v>
      </c>
      <c r="BK6" s="33">
        <v>89.295056874799997</v>
      </c>
      <c r="BL6" s="33">
        <v>13269.165653100001</v>
      </c>
      <c r="BM6" s="33">
        <v>0.66318248448299999</v>
      </c>
      <c r="BN6" s="33">
        <v>564.05611224899997</v>
      </c>
      <c r="BO6" s="33">
        <v>3877.4842002800001</v>
      </c>
      <c r="BP6" s="33">
        <v>1.90858332574</v>
      </c>
      <c r="BQ6" s="33">
        <v>5897.9881988799998</v>
      </c>
      <c r="BR6" s="33">
        <v>36430.585381800003</v>
      </c>
      <c r="BS6" s="33">
        <v>2146.0801750599999</v>
      </c>
    </row>
    <row r="7" spans="1:72" x14ac:dyDescent="0.25">
      <c r="A7" s="35" t="s">
        <v>5</v>
      </c>
      <c r="B7" s="33">
        <v>46005.425999999999</v>
      </c>
      <c r="C7" s="33">
        <v>91.348122000000004</v>
      </c>
      <c r="D7" s="33">
        <v>50315.387000000002</v>
      </c>
      <c r="E7" s="33">
        <v>17431.7739</v>
      </c>
      <c r="F7" s="33">
        <v>7981.8296</v>
      </c>
      <c r="G7" s="33">
        <v>4040.7667999999999</v>
      </c>
      <c r="H7" s="33">
        <v>32444.974999999999</v>
      </c>
      <c r="I7" s="33">
        <v>302.64116999999999</v>
      </c>
      <c r="J7" s="33">
        <v>240.25206</v>
      </c>
      <c r="K7" s="33">
        <v>2.0695106999999999</v>
      </c>
      <c r="L7" s="33">
        <v>1211.1030000000001</v>
      </c>
      <c r="M7" s="33">
        <v>75.958633000000006</v>
      </c>
      <c r="N7" s="33">
        <v>213.46242000000001</v>
      </c>
      <c r="O7" s="33"/>
      <c r="P7" s="35" t="s">
        <v>5</v>
      </c>
      <c r="Q7" s="33">
        <v>721.66667322499995</v>
      </c>
      <c r="R7" s="33">
        <v>302.64065524599999</v>
      </c>
      <c r="S7" s="33">
        <v>175.19139832299999</v>
      </c>
      <c r="T7" s="33">
        <v>976.336448131</v>
      </c>
      <c r="U7" s="33">
        <v>60865.160604500001</v>
      </c>
      <c r="V7" s="33">
        <v>2.06764073129</v>
      </c>
      <c r="W7" s="33">
        <v>45988.917252400002</v>
      </c>
      <c r="X7" s="33">
        <v>549.40980714099999</v>
      </c>
      <c r="Y7" s="33">
        <v>2569.1679897499998</v>
      </c>
      <c r="Z7" s="33">
        <v>1675.8988876799999</v>
      </c>
      <c r="AA7" s="33">
        <v>6681.8464884300001</v>
      </c>
      <c r="AB7" s="33">
        <v>1211.06706493</v>
      </c>
      <c r="AC7" s="33">
        <v>75.925467463800004</v>
      </c>
      <c r="AD7" s="33">
        <v>30.216206248799999</v>
      </c>
      <c r="AE7" s="33">
        <v>753.07096512099997</v>
      </c>
      <c r="AF7" s="33">
        <v>14.1519344632</v>
      </c>
      <c r="AG7" s="33">
        <v>338.46760881</v>
      </c>
      <c r="AH7" s="33">
        <v>91.348375258600001</v>
      </c>
      <c r="AI7" s="33">
        <v>0</v>
      </c>
      <c r="AJ7" s="33">
        <v>45276.010924100003</v>
      </c>
      <c r="AK7" s="33">
        <v>5000.4476695399999</v>
      </c>
      <c r="AL7" s="33">
        <v>50306.6747999</v>
      </c>
      <c r="AM7" s="33">
        <v>12.0798532827</v>
      </c>
      <c r="AN7" s="33">
        <v>1132.71176868</v>
      </c>
      <c r="AO7" s="33">
        <v>222.40370482899999</v>
      </c>
      <c r="AP7" s="33">
        <v>18799.568152700002</v>
      </c>
      <c r="AQ7" s="33">
        <v>249.05547618099999</v>
      </c>
      <c r="AR7" s="33">
        <v>34.024674319699997</v>
      </c>
      <c r="AS7" s="33">
        <v>889.10116219999998</v>
      </c>
      <c r="AT7" s="33">
        <v>105.9438667</v>
      </c>
      <c r="AU7" s="33">
        <v>90.829938338199995</v>
      </c>
      <c r="AV7" s="33">
        <v>75.925231819100006</v>
      </c>
      <c r="AW7" s="33">
        <v>17318.100872999999</v>
      </c>
      <c r="AX7" s="33">
        <v>7946.1431544799998</v>
      </c>
      <c r="AY7" s="33">
        <v>9371.9577184999998</v>
      </c>
      <c r="AZ7" s="33">
        <v>5641.2576053900002</v>
      </c>
      <c r="BA7" s="33">
        <v>17.246092688600001</v>
      </c>
      <c r="BB7" s="33">
        <v>5.8034634011400001</v>
      </c>
      <c r="BC7" s="33">
        <v>3841.71783714</v>
      </c>
      <c r="BD7" s="33">
        <v>52.151154592600001</v>
      </c>
      <c r="BE7" s="33">
        <v>285.88974750400001</v>
      </c>
      <c r="BF7" s="33">
        <v>20.4560146098</v>
      </c>
      <c r="BG7" s="33">
        <v>63.919413425999998</v>
      </c>
      <c r="BH7" s="33">
        <v>737.43359816099996</v>
      </c>
      <c r="BI7" s="33">
        <v>599.17061986099998</v>
      </c>
      <c r="BJ7" s="33">
        <v>614.431375301</v>
      </c>
      <c r="BK7" s="33">
        <v>40.641978190800003</v>
      </c>
      <c r="BL7" s="33">
        <v>4040.1399369300002</v>
      </c>
      <c r="BM7" s="33">
        <v>7.8325610007200002</v>
      </c>
      <c r="BN7" s="33">
        <v>93.786933572099997</v>
      </c>
      <c r="BO7" s="33">
        <v>2557.8213111999999</v>
      </c>
      <c r="BP7" s="33">
        <v>0.59405536263400005</v>
      </c>
      <c r="BQ7" s="33">
        <v>3804.8410235400002</v>
      </c>
      <c r="BR7" s="33">
        <v>32439.024026300001</v>
      </c>
      <c r="BS7" s="33">
        <v>1662.56571753</v>
      </c>
    </row>
    <row r="8" spans="1:72" x14ac:dyDescent="0.25">
      <c r="A8" s="35" t="s">
        <v>6</v>
      </c>
      <c r="B8" s="33">
        <v>3856.2305000000001</v>
      </c>
      <c r="C8" s="33">
        <v>316.23354999999998</v>
      </c>
      <c r="D8" s="33">
        <v>4933.1620999999996</v>
      </c>
      <c r="E8" s="33">
        <v>242.55669</v>
      </c>
      <c r="F8" s="33">
        <v>216.79723000000001</v>
      </c>
      <c r="G8" s="33">
        <v>325.52755999999999</v>
      </c>
      <c r="H8" s="33">
        <v>908.10388</v>
      </c>
      <c r="I8" s="33">
        <v>3.8750524999999998</v>
      </c>
      <c r="J8" s="33">
        <v>3.4410759999999998</v>
      </c>
      <c r="K8" s="33">
        <v>5.6005000999999999E-2</v>
      </c>
      <c r="L8" s="33">
        <v>19.339886</v>
      </c>
      <c r="M8" s="33">
        <v>90.251282000000003</v>
      </c>
      <c r="N8" s="33">
        <v>18.964044999999999</v>
      </c>
      <c r="O8" s="33"/>
      <c r="P8" s="35" t="s">
        <v>6</v>
      </c>
      <c r="Q8" s="33">
        <v>16.434651459200001</v>
      </c>
      <c r="R8" s="33">
        <v>3.8769891564200001</v>
      </c>
      <c r="S8" s="33">
        <v>12.750533280899999</v>
      </c>
      <c r="T8" s="33">
        <v>42.783250063300002</v>
      </c>
      <c r="U8" s="33">
        <v>353.42369020699999</v>
      </c>
      <c r="V8" s="33">
        <v>5.6005596338700003E-2</v>
      </c>
      <c r="W8" s="33">
        <v>3856.0598656299999</v>
      </c>
      <c r="X8" s="33">
        <v>51.699673967099997</v>
      </c>
      <c r="Y8" s="33">
        <v>27.656504930400001</v>
      </c>
      <c r="Z8" s="33">
        <v>12.158268252099999</v>
      </c>
      <c r="AA8" s="33">
        <v>73.685209183400005</v>
      </c>
      <c r="AB8" s="33">
        <v>19.342170547799999</v>
      </c>
      <c r="AC8" s="33">
        <v>90.250989966899994</v>
      </c>
      <c r="AD8" s="33">
        <v>3.6310631668300002</v>
      </c>
      <c r="AE8" s="33">
        <v>14.0108393994</v>
      </c>
      <c r="AF8" s="33">
        <v>0.38494474515999999</v>
      </c>
      <c r="AG8" s="33">
        <v>26.2639794406</v>
      </c>
      <c r="AH8" s="33">
        <v>316.20789829099999</v>
      </c>
      <c r="AI8" s="33">
        <v>0</v>
      </c>
      <c r="AJ8" s="33">
        <v>4439.6274246200001</v>
      </c>
      <c r="AK8" s="33">
        <v>489.65959937600002</v>
      </c>
      <c r="AL8" s="33">
        <v>4932.9180871600001</v>
      </c>
      <c r="AM8" s="33">
        <v>0.40864712853700003</v>
      </c>
      <c r="AN8" s="33">
        <v>56.1580007409</v>
      </c>
      <c r="AO8" s="33">
        <v>0.471308427664</v>
      </c>
      <c r="AP8" s="33">
        <v>502.85942390000002</v>
      </c>
      <c r="AQ8" s="33">
        <v>0.76127636005900001</v>
      </c>
      <c r="AR8" s="33">
        <v>2.8918753940999999</v>
      </c>
      <c r="AS8" s="33">
        <v>84.253284941900006</v>
      </c>
      <c r="AT8" s="33">
        <v>1.1960408675200001</v>
      </c>
      <c r="AU8" s="33">
        <v>0.27270135253599997</v>
      </c>
      <c r="AV8" s="33">
        <v>0.87723559681899999</v>
      </c>
      <c r="AW8" s="33">
        <v>242.34881382500001</v>
      </c>
      <c r="AX8" s="33">
        <v>216.645092721</v>
      </c>
      <c r="AY8" s="33">
        <v>25.703721104300001</v>
      </c>
      <c r="AZ8" s="33">
        <v>69.167015107200001</v>
      </c>
      <c r="BA8" s="33">
        <v>6.8984978477399997E-2</v>
      </c>
      <c r="BB8" s="33">
        <v>4.80863396E-2</v>
      </c>
      <c r="BC8" s="33">
        <v>41.104461603799997</v>
      </c>
      <c r="BD8" s="33">
        <v>2.9721164530899999</v>
      </c>
      <c r="BE8" s="33">
        <v>15.026775575</v>
      </c>
      <c r="BF8" s="33">
        <v>1.5603321318100001</v>
      </c>
      <c r="BG8" s="33">
        <v>2.5682940634999998</v>
      </c>
      <c r="BH8" s="33">
        <v>41.436257213200001</v>
      </c>
      <c r="BI8" s="33">
        <v>1.8215427938099999</v>
      </c>
      <c r="BJ8" s="33">
        <v>19.2202413951</v>
      </c>
      <c r="BK8" s="33">
        <v>9.4235323963700005E-2</v>
      </c>
      <c r="BL8" s="33">
        <v>325.51940406400001</v>
      </c>
      <c r="BM8" s="33">
        <v>2.8801262333999999E-2</v>
      </c>
      <c r="BN8" s="33">
        <v>4.4445867774299996</v>
      </c>
      <c r="BO8" s="33">
        <v>101.17344970800001</v>
      </c>
      <c r="BP8" s="33">
        <v>2.6872126788700001E-2</v>
      </c>
      <c r="BQ8" s="33">
        <v>144.16193476999999</v>
      </c>
      <c r="BR8" s="33">
        <v>908.06056597099996</v>
      </c>
      <c r="BS8" s="33">
        <v>55.597933149200003</v>
      </c>
    </row>
    <row r="9" spans="1:72" x14ac:dyDescent="0.25">
      <c r="A9" s="35" t="s">
        <v>7</v>
      </c>
      <c r="B9" s="33">
        <v>4661.0532000000003</v>
      </c>
      <c r="C9" s="33">
        <v>78.609879000000006</v>
      </c>
      <c r="D9" s="33">
        <v>2020.6575</v>
      </c>
      <c r="E9" s="33">
        <v>658.68717700000002</v>
      </c>
      <c r="F9" s="33">
        <v>573.61865</v>
      </c>
      <c r="G9" s="33">
        <v>923.76147000000003</v>
      </c>
      <c r="H9" s="33">
        <v>1450.7727</v>
      </c>
      <c r="I9" s="33">
        <v>0.77893352999999999</v>
      </c>
      <c r="J9" s="33">
        <v>4.0101870999999996</v>
      </c>
      <c r="K9" s="33">
        <v>1.840854</v>
      </c>
      <c r="L9" s="33">
        <v>2.9787300000000001</v>
      </c>
      <c r="M9" s="33">
        <v>27.972162000000001</v>
      </c>
      <c r="N9" s="33">
        <v>22.304151999999998</v>
      </c>
      <c r="O9" s="33"/>
      <c r="P9" s="35" t="s">
        <v>7</v>
      </c>
      <c r="Q9" s="33">
        <v>14.286435789</v>
      </c>
      <c r="R9" s="33">
        <v>0.77895630395500004</v>
      </c>
      <c r="S9" s="33">
        <v>21.0727054627</v>
      </c>
      <c r="T9" s="33">
        <v>57.440511124300002</v>
      </c>
      <c r="U9" s="33">
        <v>1537.66694467</v>
      </c>
      <c r="V9" s="33">
        <v>1.8408538029099999</v>
      </c>
      <c r="W9" s="33">
        <v>4660.2421160000004</v>
      </c>
      <c r="X9" s="33">
        <v>30.442067208800001</v>
      </c>
      <c r="Y9" s="33">
        <v>56.477907894200001</v>
      </c>
      <c r="Z9" s="33">
        <v>7.31711447107</v>
      </c>
      <c r="AA9" s="33">
        <v>25.962007660000001</v>
      </c>
      <c r="AB9" s="33">
        <v>2.9766898674400002</v>
      </c>
      <c r="AC9" s="33">
        <v>27.9718600432</v>
      </c>
      <c r="AD9" s="33">
        <v>0.26199889372099999</v>
      </c>
      <c r="AE9" s="33">
        <v>8.7358657531800006</v>
      </c>
      <c r="AF9" s="33">
        <v>0.91621785866200001</v>
      </c>
      <c r="AG9" s="33">
        <v>29.652732582700001</v>
      </c>
      <c r="AH9" s="33">
        <v>78.607146987700006</v>
      </c>
      <c r="AI9" s="33">
        <v>0</v>
      </c>
      <c r="AJ9" s="33">
        <v>1817.92564361</v>
      </c>
      <c r="AK9" s="33">
        <v>201.72873978300001</v>
      </c>
      <c r="AL9" s="33">
        <v>2019.91638229</v>
      </c>
      <c r="AM9" s="33">
        <v>0.97195439213599999</v>
      </c>
      <c r="AN9" s="33">
        <v>56.642989165400003</v>
      </c>
      <c r="AO9" s="33">
        <v>1.0237807782299999</v>
      </c>
      <c r="AP9" s="33">
        <v>1132.05708456</v>
      </c>
      <c r="AQ9" s="33">
        <v>3.9243177894299999</v>
      </c>
      <c r="AR9" s="33">
        <v>1.0344393538300001</v>
      </c>
      <c r="AS9" s="33">
        <v>129.58118718899999</v>
      </c>
      <c r="AT9" s="33">
        <v>15.177881987499999</v>
      </c>
      <c r="AU9" s="33">
        <v>2.4965500498800002</v>
      </c>
      <c r="AV9" s="33">
        <v>1.3650226709</v>
      </c>
      <c r="AW9" s="33">
        <v>658.41930089200002</v>
      </c>
      <c r="AX9" s="33">
        <v>573.42606445199999</v>
      </c>
      <c r="AY9" s="33">
        <v>84.993236440199993</v>
      </c>
      <c r="AZ9" s="33">
        <v>287.50011563200002</v>
      </c>
      <c r="BA9" s="33">
        <v>1.55258432208</v>
      </c>
      <c r="BB9" s="33">
        <v>1.6607077247299999</v>
      </c>
      <c r="BC9" s="33">
        <v>210.74434894800001</v>
      </c>
      <c r="BD9" s="33">
        <v>1.80680078437</v>
      </c>
      <c r="BE9" s="33">
        <v>37.9259447632</v>
      </c>
      <c r="BF9" s="33">
        <v>2.3054964179100002</v>
      </c>
      <c r="BG9" s="33">
        <v>7.2748633189499996</v>
      </c>
      <c r="BH9" s="33">
        <v>95.8340883061</v>
      </c>
      <c r="BI9" s="33">
        <v>6.2155902850000002</v>
      </c>
      <c r="BJ9" s="33">
        <v>53.235810005700003</v>
      </c>
      <c r="BK9" s="33">
        <v>0.26721341181800001</v>
      </c>
      <c r="BL9" s="33">
        <v>923.60806847599997</v>
      </c>
      <c r="BM9" s="33">
        <v>6.0414447496400001</v>
      </c>
      <c r="BN9" s="33">
        <v>3.46175434911</v>
      </c>
      <c r="BO9" s="33">
        <v>86.183259459799999</v>
      </c>
      <c r="BP9" s="33">
        <v>3.0875287122300001E-2</v>
      </c>
      <c r="BQ9" s="33">
        <v>300.42840590399999</v>
      </c>
      <c r="BR9" s="33">
        <v>1450.1079733500001</v>
      </c>
      <c r="BS9" s="33">
        <v>31.843654831199999</v>
      </c>
    </row>
    <row r="10" spans="1:72" x14ac:dyDescent="0.25">
      <c r="A10" s="35" t="s">
        <v>8</v>
      </c>
      <c r="B10" s="33">
        <v>409.02057000000002</v>
      </c>
      <c r="C10" s="33">
        <v>9.6100329999999998E-2</v>
      </c>
      <c r="D10" s="33">
        <v>487.99065999999999</v>
      </c>
      <c r="E10" s="33">
        <v>33.752668509999999</v>
      </c>
      <c r="F10" s="33">
        <v>32.957577000000001</v>
      </c>
      <c r="G10" s="33">
        <v>21.609324999999998</v>
      </c>
      <c r="H10" s="33">
        <v>67.699614999999994</v>
      </c>
      <c r="I10" s="33">
        <v>2.2508944999999999E-2</v>
      </c>
      <c r="J10" s="33">
        <v>1.7216425E-2</v>
      </c>
      <c r="K10" s="33">
        <v>0.47649996999999999</v>
      </c>
      <c r="L10" s="33">
        <v>0.33172286000000001</v>
      </c>
      <c r="M10" s="33">
        <v>0</v>
      </c>
      <c r="N10" s="33">
        <v>3.7836113000000002E-3</v>
      </c>
      <c r="O10" s="33"/>
      <c r="P10" s="35" t="s">
        <v>8</v>
      </c>
      <c r="Q10" s="33">
        <v>0.23813891764100001</v>
      </c>
      <c r="R10" s="33">
        <v>2.2509832867599999E-2</v>
      </c>
      <c r="S10" s="33">
        <v>0.67590113262499996</v>
      </c>
      <c r="T10" s="33">
        <v>3.0642007582600002</v>
      </c>
      <c r="U10" s="33">
        <v>26.569915507899999</v>
      </c>
      <c r="V10" s="33">
        <v>0.47651104162899999</v>
      </c>
      <c r="W10" s="33">
        <v>408.98766977000002</v>
      </c>
      <c r="X10" s="33">
        <v>9.5215004976899997E-2</v>
      </c>
      <c r="Y10" s="33">
        <v>1.8551555195500001E-3</v>
      </c>
      <c r="Z10" s="33">
        <v>0</v>
      </c>
      <c r="AA10" s="33">
        <v>4.3474857410599999</v>
      </c>
      <c r="AB10" s="33">
        <v>0.331692300494</v>
      </c>
      <c r="AC10" s="33">
        <v>0</v>
      </c>
      <c r="AD10" s="33">
        <v>8.6801589532499999E-4</v>
      </c>
      <c r="AE10" s="33">
        <v>5.7237086426700001E-2</v>
      </c>
      <c r="AF10" s="33">
        <v>0</v>
      </c>
      <c r="AG10" s="33">
        <v>7.9696203089799997E-3</v>
      </c>
      <c r="AH10" s="33">
        <v>9.6099748121900003E-2</v>
      </c>
      <c r="AI10" s="33">
        <v>0</v>
      </c>
      <c r="AJ10" s="33">
        <v>439.00802041499998</v>
      </c>
      <c r="AK10" s="33">
        <v>48.778178210599997</v>
      </c>
      <c r="AL10" s="33">
        <v>487.78706664100002</v>
      </c>
      <c r="AM10" s="33">
        <v>6.1605631706900003E-3</v>
      </c>
      <c r="AN10" s="33">
        <v>0.68390737556299996</v>
      </c>
      <c r="AO10" s="33">
        <v>0.10082326096700001</v>
      </c>
      <c r="AP10" s="33">
        <v>40.3706598654</v>
      </c>
      <c r="AQ10" s="33">
        <v>0.10115899182599999</v>
      </c>
      <c r="AR10" s="33">
        <v>8.1658063129399995E-4</v>
      </c>
      <c r="AS10" s="33">
        <v>12.163063212000001</v>
      </c>
      <c r="AT10" s="33">
        <v>5.6549634308299998E-2</v>
      </c>
      <c r="AU10" s="33">
        <v>3.2113852191099999E-3</v>
      </c>
      <c r="AV10" s="33">
        <v>1.2425558182700001E-2</v>
      </c>
      <c r="AW10" s="33">
        <v>33.736528822700002</v>
      </c>
      <c r="AX10" s="33">
        <v>32.943339451200004</v>
      </c>
      <c r="AY10" s="33">
        <v>0.79318937151699997</v>
      </c>
      <c r="AZ10" s="33">
        <v>9.7013709441800007</v>
      </c>
      <c r="BA10" s="33">
        <v>3.4630510866000002E-3</v>
      </c>
      <c r="BB10" s="33">
        <v>9.5114006514700005E-4</v>
      </c>
      <c r="BC10" s="33">
        <v>6.0727280543699997</v>
      </c>
      <c r="BD10" s="33">
        <v>2.02362693387E-2</v>
      </c>
      <c r="BE10" s="33">
        <v>3.0655514586299999</v>
      </c>
      <c r="BF10" s="33">
        <v>2.7559323622E-3</v>
      </c>
      <c r="BG10" s="33">
        <v>0.61682953311599997</v>
      </c>
      <c r="BH10" s="33">
        <v>7.7263281469600003</v>
      </c>
      <c r="BI10" s="33">
        <v>0.25332681867500001</v>
      </c>
      <c r="BJ10" s="33">
        <v>2.7357476148700002</v>
      </c>
      <c r="BK10" s="33">
        <v>7.4125751638300002E-3</v>
      </c>
      <c r="BL10" s="33">
        <v>21.5113722559</v>
      </c>
      <c r="BM10" s="33">
        <v>0.19571950925100001</v>
      </c>
      <c r="BN10" s="33">
        <v>0.90218676896100003</v>
      </c>
      <c r="BO10" s="33">
        <v>6.0478236908699996</v>
      </c>
      <c r="BP10" s="33">
        <v>3.9388110253100002E-3</v>
      </c>
      <c r="BQ10" s="33">
        <v>11.2388815842</v>
      </c>
      <c r="BR10" s="33">
        <v>67.697106543900006</v>
      </c>
      <c r="BS10" s="33">
        <v>10.6060003197</v>
      </c>
    </row>
    <row r="11" spans="1:72" x14ac:dyDescent="0.25">
      <c r="A11" s="35" t="s">
        <v>9</v>
      </c>
      <c r="B11" s="33">
        <v>63274.949000000001</v>
      </c>
      <c r="C11" s="33">
        <v>2874.3703999999998</v>
      </c>
      <c r="D11" s="33">
        <v>52061.366999999998</v>
      </c>
      <c r="E11" s="33">
        <v>9253.1213000000007</v>
      </c>
      <c r="F11" s="33">
        <v>7225.2852000000003</v>
      </c>
      <c r="G11" s="33">
        <v>24194.705000000002</v>
      </c>
      <c r="H11" s="33">
        <v>24837.73</v>
      </c>
      <c r="I11" s="33">
        <v>252.03326000000001</v>
      </c>
      <c r="J11" s="33">
        <v>130.64174</v>
      </c>
      <c r="K11" s="33">
        <v>26.859770000000001</v>
      </c>
      <c r="L11" s="33">
        <v>460.97403000000003</v>
      </c>
      <c r="M11" s="33">
        <v>360.67052999999999</v>
      </c>
      <c r="N11" s="33">
        <v>3122.0853999999999</v>
      </c>
      <c r="O11" s="33"/>
      <c r="P11" s="35" t="s">
        <v>9</v>
      </c>
      <c r="Q11" s="33">
        <v>613.96531936899999</v>
      </c>
      <c r="R11" s="33">
        <v>252.06937479000001</v>
      </c>
      <c r="S11" s="33">
        <v>388.91879371499999</v>
      </c>
      <c r="T11" s="33">
        <v>927.77404829499994</v>
      </c>
      <c r="U11" s="33">
        <v>57601.880054100002</v>
      </c>
      <c r="V11" s="33">
        <v>26.854466531</v>
      </c>
      <c r="W11" s="33">
        <v>63266.570693399997</v>
      </c>
      <c r="X11" s="33">
        <v>1088.0169801699999</v>
      </c>
      <c r="Y11" s="33">
        <v>1597.6850982399999</v>
      </c>
      <c r="Z11" s="33">
        <v>386.79664482700002</v>
      </c>
      <c r="AA11" s="33">
        <v>1391.4867312199999</v>
      </c>
      <c r="AB11" s="33">
        <v>460.98477728300003</v>
      </c>
      <c r="AC11" s="33">
        <v>360.15673919900001</v>
      </c>
      <c r="AD11" s="33">
        <v>96.835021785400002</v>
      </c>
      <c r="AE11" s="33">
        <v>219.96085334</v>
      </c>
      <c r="AF11" s="33">
        <v>41.123568730000002</v>
      </c>
      <c r="AG11" s="33">
        <v>3324.8012404800002</v>
      </c>
      <c r="AH11" s="33">
        <v>2873.65630448</v>
      </c>
      <c r="AI11" s="33">
        <v>0</v>
      </c>
      <c r="AJ11" s="33">
        <v>46832.724848500002</v>
      </c>
      <c r="AK11" s="33">
        <v>5106.8034498699999</v>
      </c>
      <c r="AL11" s="33">
        <v>52036.363320199998</v>
      </c>
      <c r="AM11" s="33">
        <v>40.0269773196</v>
      </c>
      <c r="AN11" s="33">
        <v>1825.7467264100001</v>
      </c>
      <c r="AO11" s="33">
        <v>18.640225417</v>
      </c>
      <c r="AP11" s="33">
        <v>12827.6205206</v>
      </c>
      <c r="AQ11" s="33">
        <v>104.95407496200001</v>
      </c>
      <c r="AR11" s="33">
        <v>57.957204067399999</v>
      </c>
      <c r="AS11" s="33">
        <v>1039.5379990900001</v>
      </c>
      <c r="AT11" s="33">
        <v>29.716966553100001</v>
      </c>
      <c r="AU11" s="33">
        <v>64.241666249000005</v>
      </c>
      <c r="AV11" s="33">
        <v>113.339790669</v>
      </c>
      <c r="AW11" s="33">
        <v>9249.3693941700003</v>
      </c>
      <c r="AX11" s="33">
        <v>7222.3053654699997</v>
      </c>
      <c r="AY11" s="33">
        <v>2027.06402871</v>
      </c>
      <c r="AZ11" s="33">
        <v>3893.4341545799998</v>
      </c>
      <c r="BA11" s="33">
        <v>11.041788284600001</v>
      </c>
      <c r="BB11" s="33">
        <v>2.7840445998300001</v>
      </c>
      <c r="BC11" s="33">
        <v>2495.38244644</v>
      </c>
      <c r="BD11" s="33">
        <v>376.97194629500001</v>
      </c>
      <c r="BE11" s="33">
        <v>417.20625507</v>
      </c>
      <c r="BF11" s="33">
        <v>23.655147428700001</v>
      </c>
      <c r="BG11" s="33">
        <v>65.211708694400002</v>
      </c>
      <c r="BH11" s="33">
        <v>1088.1955250599999</v>
      </c>
      <c r="BI11" s="33">
        <v>161.32118883999999</v>
      </c>
      <c r="BJ11" s="33">
        <v>1135.92597804</v>
      </c>
      <c r="BK11" s="33">
        <v>16.223682075799999</v>
      </c>
      <c r="BL11" s="33">
        <v>24194.021372200001</v>
      </c>
      <c r="BM11" s="33">
        <v>4.84133950962</v>
      </c>
      <c r="BN11" s="33">
        <v>247.71912906399999</v>
      </c>
      <c r="BO11" s="33">
        <v>3485.2236710900002</v>
      </c>
      <c r="BP11" s="33">
        <v>0.88191294171000001</v>
      </c>
      <c r="BQ11" s="33">
        <v>4529.2721487899998</v>
      </c>
      <c r="BR11" s="33">
        <v>24832.446334799999</v>
      </c>
      <c r="BS11" s="33">
        <v>1829.12265725</v>
      </c>
    </row>
    <row r="12" spans="1:72" x14ac:dyDescent="0.25">
      <c r="A12" s="35" t="s">
        <v>10</v>
      </c>
      <c r="B12" s="33">
        <v>65893.851999999999</v>
      </c>
      <c r="C12" s="33">
        <v>5940.3964999999998</v>
      </c>
      <c r="D12" s="33">
        <v>50504.32</v>
      </c>
      <c r="E12" s="33">
        <v>15719.617200000001</v>
      </c>
      <c r="F12" s="33">
        <v>12511.031000000001</v>
      </c>
      <c r="G12" s="33">
        <v>26130.307000000001</v>
      </c>
      <c r="H12" s="33">
        <v>27340.32</v>
      </c>
      <c r="I12" s="33">
        <v>371.93664999999999</v>
      </c>
      <c r="J12" s="33">
        <v>93.979416000000001</v>
      </c>
      <c r="K12" s="33">
        <v>10.162886</v>
      </c>
      <c r="L12" s="33">
        <v>620.47900000000004</v>
      </c>
      <c r="M12" s="33">
        <v>1109.2291</v>
      </c>
      <c r="N12" s="33">
        <v>5484.4696999999996</v>
      </c>
      <c r="O12" s="33"/>
      <c r="P12" s="35" t="s">
        <v>10</v>
      </c>
      <c r="Q12" s="33">
        <v>683.00594684099997</v>
      </c>
      <c r="R12" s="33">
        <v>371.95795880399999</v>
      </c>
      <c r="S12" s="33">
        <v>333.51258356900001</v>
      </c>
      <c r="T12" s="33">
        <v>1128.1226491100001</v>
      </c>
      <c r="U12" s="33">
        <v>22963.781867500002</v>
      </c>
      <c r="V12" s="33">
        <v>10.161663046699999</v>
      </c>
      <c r="W12" s="33">
        <v>65890.056267599997</v>
      </c>
      <c r="X12" s="33">
        <v>915.53731775899996</v>
      </c>
      <c r="Y12" s="33">
        <v>1678.9444077400001</v>
      </c>
      <c r="Z12" s="33">
        <v>694.46278334600004</v>
      </c>
      <c r="AA12" s="33">
        <v>1680.7875556700001</v>
      </c>
      <c r="AB12" s="33">
        <v>620.48368079099998</v>
      </c>
      <c r="AC12" s="33">
        <v>1108.97981516</v>
      </c>
      <c r="AD12" s="33">
        <v>42.236427560999999</v>
      </c>
      <c r="AE12" s="33">
        <v>152.95322253399999</v>
      </c>
      <c r="AF12" s="33">
        <v>44.207274519599999</v>
      </c>
      <c r="AG12" s="33">
        <v>5711.4441894700003</v>
      </c>
      <c r="AH12" s="33">
        <v>5940.3702261199996</v>
      </c>
      <c r="AI12" s="33">
        <v>0</v>
      </c>
      <c r="AJ12" s="33">
        <v>45449.643854000002</v>
      </c>
      <c r="AK12" s="33">
        <v>5007.7223213699999</v>
      </c>
      <c r="AL12" s="33">
        <v>50499.602602899999</v>
      </c>
      <c r="AM12" s="33">
        <v>112.768754513</v>
      </c>
      <c r="AN12" s="33">
        <v>2191.94268005</v>
      </c>
      <c r="AO12" s="33">
        <v>63.2248426596</v>
      </c>
      <c r="AP12" s="33">
        <v>12810.924145000001</v>
      </c>
      <c r="AQ12" s="33">
        <v>116.61967128400001</v>
      </c>
      <c r="AR12" s="33">
        <v>184.67848993600001</v>
      </c>
      <c r="AS12" s="33">
        <v>771.36150741699998</v>
      </c>
      <c r="AT12" s="33">
        <v>40.744110341199999</v>
      </c>
      <c r="AU12" s="33">
        <v>138.41177587499999</v>
      </c>
      <c r="AV12" s="33">
        <v>268.92986427099999</v>
      </c>
      <c r="AW12" s="33">
        <v>15711.094551800001</v>
      </c>
      <c r="AX12" s="33">
        <v>12504.6092766</v>
      </c>
      <c r="AY12" s="33">
        <v>3206.48527517</v>
      </c>
      <c r="AZ12" s="33">
        <v>7518.6992111099999</v>
      </c>
      <c r="BA12" s="33">
        <v>7.49221887744</v>
      </c>
      <c r="BB12" s="33">
        <v>1.96267296674</v>
      </c>
      <c r="BC12" s="33">
        <v>4755.3000866800003</v>
      </c>
      <c r="BD12" s="33">
        <v>675.94020621100003</v>
      </c>
      <c r="BE12" s="33">
        <v>809.59224482800005</v>
      </c>
      <c r="BF12" s="33">
        <v>58.704981350300002</v>
      </c>
      <c r="BG12" s="33">
        <v>127.022220447</v>
      </c>
      <c r="BH12" s="33">
        <v>1948.20072269</v>
      </c>
      <c r="BI12" s="33">
        <v>377.29877533199999</v>
      </c>
      <c r="BJ12" s="33">
        <v>2139.3256149899998</v>
      </c>
      <c r="BK12" s="33">
        <v>19.7626343644</v>
      </c>
      <c r="BL12" s="33">
        <v>26127.4463965</v>
      </c>
      <c r="BM12" s="33">
        <v>263.719389234</v>
      </c>
      <c r="BN12" s="33">
        <v>1294.7969676299999</v>
      </c>
      <c r="BO12" s="33">
        <v>3465.1041278299999</v>
      </c>
      <c r="BP12" s="33">
        <v>0.83700259699500001</v>
      </c>
      <c r="BQ12" s="33">
        <v>5452.1475901599997</v>
      </c>
      <c r="BR12" s="33">
        <v>27325.2249152</v>
      </c>
      <c r="BS12" s="33">
        <v>2338.7857755999999</v>
      </c>
    </row>
    <row r="13" spans="1:72" x14ac:dyDescent="0.25">
      <c r="A13" s="35" t="s">
        <v>12</v>
      </c>
      <c r="B13" s="33">
        <v>26215.49</v>
      </c>
      <c r="C13" s="33">
        <v>1264.3869999999999</v>
      </c>
      <c r="D13" s="33">
        <v>10773.975</v>
      </c>
      <c r="E13" s="33">
        <v>767.82575999999995</v>
      </c>
      <c r="F13" s="33">
        <v>602.00243999999998</v>
      </c>
      <c r="G13" s="33">
        <v>3719.1145000000001</v>
      </c>
      <c r="H13" s="33">
        <v>1740.2829999999999</v>
      </c>
      <c r="I13" s="33">
        <v>66.547461999999996</v>
      </c>
      <c r="J13" s="33">
        <v>16.241657</v>
      </c>
      <c r="K13" s="33">
        <v>3.1943331000000001</v>
      </c>
      <c r="L13" s="33">
        <v>46.484192</v>
      </c>
      <c r="M13" s="33">
        <v>59.645161000000002</v>
      </c>
      <c r="N13" s="33">
        <v>315.42624000000001</v>
      </c>
      <c r="O13" s="33"/>
      <c r="P13" s="35" t="s">
        <v>12</v>
      </c>
      <c r="Q13" s="33">
        <v>114.702671158</v>
      </c>
      <c r="R13" s="33">
        <v>66.548169157900006</v>
      </c>
      <c r="S13" s="33">
        <v>39.041256888100001</v>
      </c>
      <c r="T13" s="33">
        <v>80.744969322299994</v>
      </c>
      <c r="U13" s="33">
        <v>453.09682600899998</v>
      </c>
      <c r="V13" s="33">
        <v>3.1936555207400001</v>
      </c>
      <c r="W13" s="33">
        <v>26214.908513099999</v>
      </c>
      <c r="X13" s="33">
        <v>94.994958719300001</v>
      </c>
      <c r="Y13" s="33">
        <v>135.30251950300001</v>
      </c>
      <c r="Z13" s="33">
        <v>169.44129209499999</v>
      </c>
      <c r="AA13" s="33">
        <v>112.561314049</v>
      </c>
      <c r="AB13" s="33">
        <v>46.481133334799999</v>
      </c>
      <c r="AC13" s="33">
        <v>59.628666911000003</v>
      </c>
      <c r="AD13" s="33">
        <v>2.5857658732500002</v>
      </c>
      <c r="AE13" s="33">
        <v>14.695849184</v>
      </c>
      <c r="AF13" s="33">
        <v>2.2095967701500001</v>
      </c>
      <c r="AG13" s="33">
        <v>328.87229009800001</v>
      </c>
      <c r="AH13" s="33">
        <v>1264.38640128</v>
      </c>
      <c r="AI13" s="33">
        <v>0</v>
      </c>
      <c r="AJ13" s="33">
        <v>9696.1835321500002</v>
      </c>
      <c r="AK13" s="33">
        <v>1074.7668918500001</v>
      </c>
      <c r="AL13" s="33">
        <v>10773.5361899</v>
      </c>
      <c r="AM13" s="33">
        <v>2.8666786429200002</v>
      </c>
      <c r="AN13" s="33">
        <v>92.652924375699996</v>
      </c>
      <c r="AO13" s="33">
        <v>0.56854696735900001</v>
      </c>
      <c r="AP13" s="33">
        <v>708.16263335099995</v>
      </c>
      <c r="AQ13" s="33">
        <v>2.6620722057499999</v>
      </c>
      <c r="AR13" s="33">
        <v>1.28563595437</v>
      </c>
      <c r="AS13" s="33">
        <v>122.639237255</v>
      </c>
      <c r="AT13" s="33">
        <v>0.388970079493</v>
      </c>
      <c r="AU13" s="33">
        <v>2.1894577769699999</v>
      </c>
      <c r="AV13" s="33">
        <v>15.2077858868</v>
      </c>
      <c r="AW13" s="33">
        <v>767.73397338699999</v>
      </c>
      <c r="AX13" s="33">
        <v>601.92027329200005</v>
      </c>
      <c r="AY13" s="33">
        <v>165.81370009400001</v>
      </c>
      <c r="AZ13" s="33">
        <v>351.70626417199998</v>
      </c>
      <c r="BA13" s="33">
        <v>0.61913742400899996</v>
      </c>
      <c r="BB13" s="33">
        <v>3.9921776531300003E-2</v>
      </c>
      <c r="BC13" s="33">
        <v>255.71761768900001</v>
      </c>
      <c r="BD13" s="33">
        <v>1.22137482922</v>
      </c>
      <c r="BE13" s="33">
        <v>37.815077582900003</v>
      </c>
      <c r="BF13" s="33">
        <v>0.26339003162000002</v>
      </c>
      <c r="BG13" s="33">
        <v>1.2127230195600001</v>
      </c>
      <c r="BH13" s="33">
        <v>103.576633903</v>
      </c>
      <c r="BI13" s="33">
        <v>33.225855361699999</v>
      </c>
      <c r="BJ13" s="33">
        <v>22.785414942700001</v>
      </c>
      <c r="BK13" s="33">
        <v>0.50087100540600005</v>
      </c>
      <c r="BL13" s="33">
        <v>3719.0798791000002</v>
      </c>
      <c r="BM13" s="33">
        <v>4.0041628656399997</v>
      </c>
      <c r="BN13" s="33">
        <v>82.611256731099999</v>
      </c>
      <c r="BO13" s="33">
        <v>212.87870189399999</v>
      </c>
      <c r="BP13" s="33">
        <v>0.46876347799000001</v>
      </c>
      <c r="BQ13" s="33">
        <v>330.580320234</v>
      </c>
      <c r="BR13" s="33">
        <v>1738.66947413</v>
      </c>
      <c r="BS13" s="33">
        <v>109.421996552</v>
      </c>
    </row>
    <row r="14" spans="1:72" x14ac:dyDescent="0.25">
      <c r="A14" s="35" t="s">
        <v>13</v>
      </c>
      <c r="B14" s="33">
        <v>72075.562000000005</v>
      </c>
      <c r="C14" s="33">
        <v>1457.7447999999999</v>
      </c>
      <c r="D14" s="33">
        <v>67653.883000000002</v>
      </c>
      <c r="E14" s="33">
        <v>17542.204600000001</v>
      </c>
      <c r="F14" s="33">
        <v>10869.396000000001</v>
      </c>
      <c r="G14" s="33">
        <v>43887.894999999997</v>
      </c>
      <c r="H14" s="33">
        <v>42897.351999999999</v>
      </c>
      <c r="I14" s="33">
        <v>160.58832000000001</v>
      </c>
      <c r="J14" s="33">
        <v>117.14708</v>
      </c>
      <c r="K14" s="33">
        <v>79.565132000000006</v>
      </c>
      <c r="L14" s="33">
        <v>595.60126000000002</v>
      </c>
      <c r="M14" s="33">
        <v>669.98119999999994</v>
      </c>
      <c r="N14" s="33">
        <v>672.60571000000004</v>
      </c>
      <c r="O14" s="33"/>
      <c r="P14" s="35" t="s">
        <v>13</v>
      </c>
      <c r="Q14" s="33">
        <v>708.76516785700005</v>
      </c>
      <c r="R14" s="33">
        <v>160.618331799</v>
      </c>
      <c r="S14" s="33">
        <v>594.49504762699996</v>
      </c>
      <c r="T14" s="33">
        <v>1595.6091812899999</v>
      </c>
      <c r="U14" s="33">
        <v>44220.405814500002</v>
      </c>
      <c r="V14" s="33">
        <v>79.565614006499999</v>
      </c>
      <c r="W14" s="33">
        <v>72068.536890000003</v>
      </c>
      <c r="X14" s="33">
        <v>1815.7529989499999</v>
      </c>
      <c r="Y14" s="33">
        <v>2218.5322957399999</v>
      </c>
      <c r="Z14" s="33">
        <v>1638.8214260699999</v>
      </c>
      <c r="AA14" s="33">
        <v>2496.4543829099998</v>
      </c>
      <c r="AB14" s="33">
        <v>595.51081036100004</v>
      </c>
      <c r="AC14" s="33">
        <v>669.90247745299996</v>
      </c>
      <c r="AD14" s="33">
        <v>64.719096949399997</v>
      </c>
      <c r="AE14" s="33">
        <v>285.640573066</v>
      </c>
      <c r="AF14" s="33">
        <v>63.7547304693</v>
      </c>
      <c r="AG14" s="33">
        <v>969.83244949799996</v>
      </c>
      <c r="AH14" s="33">
        <v>1457.66607088</v>
      </c>
      <c r="AI14" s="33">
        <v>0</v>
      </c>
      <c r="AJ14" s="33">
        <v>60882.882051400004</v>
      </c>
      <c r="AK14" s="33">
        <v>6700.0548664300004</v>
      </c>
      <c r="AL14" s="33">
        <v>67647.656014799999</v>
      </c>
      <c r="AM14" s="33">
        <v>65.405090437499993</v>
      </c>
      <c r="AN14" s="33">
        <v>3112.6879515800001</v>
      </c>
      <c r="AO14" s="33">
        <v>128.795501444</v>
      </c>
      <c r="AP14" s="33">
        <v>23138.112222299998</v>
      </c>
      <c r="AQ14" s="33">
        <v>162.09163203599999</v>
      </c>
      <c r="AR14" s="33">
        <v>57.362419187599997</v>
      </c>
      <c r="AS14" s="33">
        <v>1159.6534415199999</v>
      </c>
      <c r="AT14" s="33">
        <v>152.826727009</v>
      </c>
      <c r="AU14" s="33">
        <v>136.02211119899999</v>
      </c>
      <c r="AV14" s="33">
        <v>96.551227574400002</v>
      </c>
      <c r="AW14" s="33">
        <v>17536.900825000001</v>
      </c>
      <c r="AX14" s="33">
        <v>10866.7255018</v>
      </c>
      <c r="AY14" s="33">
        <v>6670.1753232000001</v>
      </c>
      <c r="AZ14" s="33">
        <v>7287.2304502300003</v>
      </c>
      <c r="BA14" s="33">
        <v>13.5760462439</v>
      </c>
      <c r="BB14" s="33">
        <v>10.420088915699999</v>
      </c>
      <c r="BC14" s="33">
        <v>5475.0696671599999</v>
      </c>
      <c r="BD14" s="33">
        <v>88.339731934499994</v>
      </c>
      <c r="BE14" s="33">
        <v>457.74100012299999</v>
      </c>
      <c r="BF14" s="33">
        <v>39.144122322100003</v>
      </c>
      <c r="BG14" s="33">
        <v>85.7490822579</v>
      </c>
      <c r="BH14" s="33">
        <v>1179.29108066</v>
      </c>
      <c r="BI14" s="33">
        <v>403.57176073599999</v>
      </c>
      <c r="BJ14" s="33">
        <v>1154.8014471700001</v>
      </c>
      <c r="BK14" s="33">
        <v>65.725628175699995</v>
      </c>
      <c r="BL14" s="33">
        <v>43877.203492000001</v>
      </c>
      <c r="BM14" s="33">
        <v>389.57033225800001</v>
      </c>
      <c r="BN14" s="33">
        <v>204.02887639799999</v>
      </c>
      <c r="BO14" s="33">
        <v>4551.6733303199999</v>
      </c>
      <c r="BP14" s="33">
        <v>1.57131328757</v>
      </c>
      <c r="BQ14" s="33">
        <v>7133.3473171699998</v>
      </c>
      <c r="BR14" s="33">
        <v>42881.929600900003</v>
      </c>
      <c r="BS14" s="33">
        <v>2773.3421141700001</v>
      </c>
    </row>
    <row r="15" spans="1:72" x14ac:dyDescent="0.25">
      <c r="A15" s="35" t="s">
        <v>14</v>
      </c>
      <c r="B15" s="33">
        <v>309058.75</v>
      </c>
      <c r="C15" s="33">
        <v>961.92651000000001</v>
      </c>
      <c r="D15" s="33">
        <v>64953.57</v>
      </c>
      <c r="E15" s="33">
        <v>19231.465</v>
      </c>
      <c r="F15" s="33">
        <v>11849.213</v>
      </c>
      <c r="G15" s="33">
        <v>62488.266000000003</v>
      </c>
      <c r="H15" s="33">
        <v>35778.160000000003</v>
      </c>
      <c r="I15" s="33">
        <v>94.611846999999997</v>
      </c>
      <c r="J15" s="33">
        <v>41.173965000000003</v>
      </c>
      <c r="K15" s="33">
        <v>23.517813</v>
      </c>
      <c r="L15" s="33">
        <v>282.52199999999999</v>
      </c>
      <c r="M15" s="33">
        <v>818.79474000000005</v>
      </c>
      <c r="N15" s="33">
        <v>206.3997</v>
      </c>
      <c r="O15" s="33"/>
      <c r="P15" s="35" t="s">
        <v>14</v>
      </c>
      <c r="Q15" s="33">
        <v>433.40407641600001</v>
      </c>
      <c r="R15" s="33">
        <v>94.615562331099994</v>
      </c>
      <c r="S15" s="33">
        <v>349.64654101600001</v>
      </c>
      <c r="T15" s="33">
        <v>1216.13606716</v>
      </c>
      <c r="U15" s="33">
        <v>12860.403819499999</v>
      </c>
      <c r="V15" s="33">
        <v>23.516763311399998</v>
      </c>
      <c r="W15" s="33">
        <v>309055.22732499999</v>
      </c>
      <c r="X15" s="33">
        <v>1247.2060639199999</v>
      </c>
      <c r="Y15" s="33">
        <v>481.67815423399998</v>
      </c>
      <c r="Z15" s="33">
        <v>2844.8436511800001</v>
      </c>
      <c r="AA15" s="33">
        <v>1353.1906131999999</v>
      </c>
      <c r="AB15" s="33">
        <v>282.50371221299997</v>
      </c>
      <c r="AC15" s="33">
        <v>818.67529712800001</v>
      </c>
      <c r="AD15" s="33">
        <v>11.9162132962</v>
      </c>
      <c r="AE15" s="33">
        <v>193.22415313799999</v>
      </c>
      <c r="AF15" s="33">
        <v>33.353880290900001</v>
      </c>
      <c r="AG15" s="33">
        <v>455.62177294499998</v>
      </c>
      <c r="AH15" s="33">
        <v>961.80858237300004</v>
      </c>
      <c r="AI15" s="33">
        <v>0</v>
      </c>
      <c r="AJ15" s="33">
        <v>58453.5330617</v>
      </c>
      <c r="AK15" s="33">
        <v>6482.9284235100004</v>
      </c>
      <c r="AL15" s="33">
        <v>64948.3776985</v>
      </c>
      <c r="AM15" s="33">
        <v>34.343692876299997</v>
      </c>
      <c r="AN15" s="33">
        <v>2193.3718459400002</v>
      </c>
      <c r="AO15" s="33">
        <v>293.526059062</v>
      </c>
      <c r="AP15" s="33">
        <v>16440.4626116</v>
      </c>
      <c r="AQ15" s="33">
        <v>210.12612267200001</v>
      </c>
      <c r="AR15" s="33">
        <v>269.22753940299998</v>
      </c>
      <c r="AS15" s="33">
        <v>1273.6519532299999</v>
      </c>
      <c r="AT15" s="33">
        <v>393.700762559</v>
      </c>
      <c r="AU15" s="33">
        <v>83.369234582299995</v>
      </c>
      <c r="AV15" s="33">
        <v>308.56286629499999</v>
      </c>
      <c r="AW15" s="33">
        <v>19217.9812819</v>
      </c>
      <c r="AX15" s="33">
        <v>11839.7906583</v>
      </c>
      <c r="AY15" s="33">
        <v>7378.1906235799997</v>
      </c>
      <c r="AZ15" s="33">
        <v>7525.5109763500004</v>
      </c>
      <c r="BA15" s="33">
        <v>37.5215180645</v>
      </c>
      <c r="BB15" s="33">
        <v>26.511857170500001</v>
      </c>
      <c r="BC15" s="33">
        <v>4599.1326692800003</v>
      </c>
      <c r="BD15" s="33">
        <v>236.90483347200001</v>
      </c>
      <c r="BE15" s="33">
        <v>597.27867493600002</v>
      </c>
      <c r="BF15" s="33">
        <v>24.4439194598</v>
      </c>
      <c r="BG15" s="33">
        <v>92.554922876000006</v>
      </c>
      <c r="BH15" s="33">
        <v>1507.3498860300001</v>
      </c>
      <c r="BI15" s="33">
        <v>351.49217332299997</v>
      </c>
      <c r="BJ15" s="33">
        <v>1440.7229198499999</v>
      </c>
      <c r="BK15" s="33">
        <v>93.708893829100006</v>
      </c>
      <c r="BL15" s="33">
        <v>62486.397122900002</v>
      </c>
      <c r="BM15" s="33">
        <v>392.45808504299998</v>
      </c>
      <c r="BN15" s="33">
        <v>180.137563658</v>
      </c>
      <c r="BO15" s="33">
        <v>5556.5885474099996</v>
      </c>
      <c r="BP15" s="33">
        <v>0.39852531964400001</v>
      </c>
      <c r="BQ15" s="33">
        <v>5114.7235601800003</v>
      </c>
      <c r="BR15" s="33">
        <v>35730.210500100002</v>
      </c>
      <c r="BS15" s="33">
        <v>3706.8560028699999</v>
      </c>
    </row>
    <row r="16" spans="1:72" x14ac:dyDescent="0.25">
      <c r="A16" s="35" t="s">
        <v>15</v>
      </c>
      <c r="B16" s="33">
        <v>22214.294999999998</v>
      </c>
      <c r="C16" s="33">
        <v>3664.3887</v>
      </c>
      <c r="D16" s="33">
        <v>30189.273000000001</v>
      </c>
      <c r="E16" s="33">
        <v>7987.6165000000001</v>
      </c>
      <c r="F16" s="33">
        <v>5340.4336000000003</v>
      </c>
      <c r="G16" s="33">
        <v>25785.567999999999</v>
      </c>
      <c r="H16" s="33">
        <v>20983.298999999999</v>
      </c>
      <c r="I16" s="33">
        <v>376.56497000000002</v>
      </c>
      <c r="J16" s="33">
        <v>94.981575000000007</v>
      </c>
      <c r="K16" s="33">
        <v>18.142429</v>
      </c>
      <c r="L16" s="33">
        <v>257.20096000000001</v>
      </c>
      <c r="M16" s="33">
        <v>1000.9473</v>
      </c>
      <c r="N16" s="33">
        <v>169.03487999999999</v>
      </c>
      <c r="O16" s="33"/>
      <c r="P16" s="35" t="s">
        <v>15</v>
      </c>
      <c r="Q16" s="33">
        <v>713.65389588300002</v>
      </c>
      <c r="R16" s="33">
        <v>376.56404410300001</v>
      </c>
      <c r="S16" s="33">
        <v>293.40362132500002</v>
      </c>
      <c r="T16" s="33">
        <v>829.33901956299997</v>
      </c>
      <c r="U16" s="33">
        <v>8414.4355748100006</v>
      </c>
      <c r="V16" s="33">
        <v>17.996811487799999</v>
      </c>
      <c r="W16" s="33">
        <v>22213.255884800001</v>
      </c>
      <c r="X16" s="33">
        <v>1068.52457082</v>
      </c>
      <c r="Y16" s="33">
        <v>405.861646146</v>
      </c>
      <c r="Z16" s="33">
        <v>3565.9158290400001</v>
      </c>
      <c r="AA16" s="33">
        <v>777.39210094700002</v>
      </c>
      <c r="AB16" s="33">
        <v>257.11925512599998</v>
      </c>
      <c r="AC16" s="33">
        <v>1000.01435521</v>
      </c>
      <c r="AD16" s="33">
        <v>3.92027855152</v>
      </c>
      <c r="AE16" s="33">
        <v>120.563723576</v>
      </c>
      <c r="AF16" s="33">
        <v>32.3722643714</v>
      </c>
      <c r="AG16" s="33">
        <v>300.53164206000002</v>
      </c>
      <c r="AH16" s="33">
        <v>3626.8668734100002</v>
      </c>
      <c r="AI16" s="33">
        <v>0</v>
      </c>
      <c r="AJ16" s="33">
        <v>27168.3105559</v>
      </c>
      <c r="AK16" s="33">
        <v>3014.7833827099998</v>
      </c>
      <c r="AL16" s="33">
        <v>30187.014217200001</v>
      </c>
      <c r="AM16" s="33">
        <v>32.5075674964</v>
      </c>
      <c r="AN16" s="33">
        <v>833.63341956800002</v>
      </c>
      <c r="AO16" s="33">
        <v>67.230090088899999</v>
      </c>
      <c r="AP16" s="33">
        <v>9416.8311220699998</v>
      </c>
      <c r="AQ16" s="33">
        <v>109.69507218699999</v>
      </c>
      <c r="AR16" s="33">
        <v>36.866696198299998</v>
      </c>
      <c r="AS16" s="33">
        <v>347.71447049400001</v>
      </c>
      <c r="AT16" s="33">
        <v>82.296471983100005</v>
      </c>
      <c r="AU16" s="33">
        <v>65.515074717499999</v>
      </c>
      <c r="AV16" s="33">
        <v>40.668736689100001</v>
      </c>
      <c r="AW16" s="33">
        <v>7982.0348107899999</v>
      </c>
      <c r="AX16" s="33">
        <v>5335.1741941600003</v>
      </c>
      <c r="AY16" s="33">
        <v>2646.8606166200002</v>
      </c>
      <c r="AZ16" s="33">
        <v>4051.7458655400001</v>
      </c>
      <c r="BA16" s="33">
        <v>6.9082065533000003</v>
      </c>
      <c r="BB16" s="33">
        <v>6.8606318697799997</v>
      </c>
      <c r="BC16" s="33">
        <v>3141.2473682</v>
      </c>
      <c r="BD16" s="33">
        <v>61.0480615695</v>
      </c>
      <c r="BE16" s="33">
        <v>176.864658158</v>
      </c>
      <c r="BF16" s="33">
        <v>7.1573439241400001</v>
      </c>
      <c r="BG16" s="33">
        <v>24.730378482500001</v>
      </c>
      <c r="BH16" s="33">
        <v>451.791352942</v>
      </c>
      <c r="BI16" s="33">
        <v>190.09567894899999</v>
      </c>
      <c r="BJ16" s="33">
        <v>459.192126702</v>
      </c>
      <c r="BK16" s="33">
        <v>59.296161823399999</v>
      </c>
      <c r="BL16" s="33">
        <v>25785.2162106</v>
      </c>
      <c r="BM16" s="33">
        <v>513.81042285499996</v>
      </c>
      <c r="BN16" s="33">
        <v>94.444937385499998</v>
      </c>
      <c r="BO16" s="33">
        <v>2016.6410412800001</v>
      </c>
      <c r="BP16" s="33">
        <v>0.50526251009599998</v>
      </c>
      <c r="BQ16" s="33">
        <v>3233.1209446299999</v>
      </c>
      <c r="BR16" s="33">
        <v>20967.994668799998</v>
      </c>
      <c r="BS16" s="33">
        <v>1439.1336931999999</v>
      </c>
    </row>
    <row r="17" spans="1:71" x14ac:dyDescent="0.25">
      <c r="A17" s="35" t="s">
        <v>16</v>
      </c>
      <c r="B17" s="33">
        <v>27815.155999999999</v>
      </c>
      <c r="C17" s="33">
        <v>1675.0150000000001</v>
      </c>
      <c r="D17" s="33">
        <v>50116.406000000003</v>
      </c>
      <c r="E17" s="33">
        <v>7883.1462000000001</v>
      </c>
      <c r="F17" s="33">
        <v>4815.4540999999999</v>
      </c>
      <c r="G17" s="33">
        <v>5072.5244000000002</v>
      </c>
      <c r="H17" s="33">
        <v>16097.192999999999</v>
      </c>
      <c r="I17" s="33">
        <v>153.62439000000001</v>
      </c>
      <c r="J17" s="33">
        <v>69.260375999999994</v>
      </c>
      <c r="K17" s="33">
        <v>3.1056588000000001</v>
      </c>
      <c r="L17" s="33">
        <v>729.18024000000003</v>
      </c>
      <c r="M17" s="33">
        <v>80.895638000000005</v>
      </c>
      <c r="N17" s="33">
        <v>152.37674999999999</v>
      </c>
      <c r="O17" s="33"/>
      <c r="P17" s="35" t="s">
        <v>16</v>
      </c>
      <c r="Q17" s="33">
        <v>342.15482861300001</v>
      </c>
      <c r="R17" s="33">
        <v>153.62212269</v>
      </c>
      <c r="S17" s="33">
        <v>161.42909406300001</v>
      </c>
      <c r="T17" s="33">
        <v>545.90818659299998</v>
      </c>
      <c r="U17" s="33">
        <v>15202.5006423</v>
      </c>
      <c r="V17" s="33">
        <v>3.1056474449399998</v>
      </c>
      <c r="W17" s="33">
        <v>27813.050293200002</v>
      </c>
      <c r="X17" s="33">
        <v>264.94162350699997</v>
      </c>
      <c r="Y17" s="33">
        <v>230.598672956</v>
      </c>
      <c r="Z17" s="33">
        <v>642.86828836300003</v>
      </c>
      <c r="AA17" s="33">
        <v>2947.80661964</v>
      </c>
      <c r="AB17" s="33">
        <v>729.13702876299999</v>
      </c>
      <c r="AC17" s="33">
        <v>80.613619394099999</v>
      </c>
      <c r="AD17" s="33">
        <v>2.25792370414</v>
      </c>
      <c r="AE17" s="33">
        <v>106.985590702</v>
      </c>
      <c r="AF17" s="33">
        <v>10.632018395199999</v>
      </c>
      <c r="AG17" s="33">
        <v>212.78425412499999</v>
      </c>
      <c r="AH17" s="33">
        <v>1675.00064036</v>
      </c>
      <c r="AI17" s="33">
        <v>0</v>
      </c>
      <c r="AJ17" s="33">
        <v>45102.967527499997</v>
      </c>
      <c r="AK17" s="33">
        <v>5009.1830744199997</v>
      </c>
      <c r="AL17" s="33">
        <v>50114.408525600003</v>
      </c>
      <c r="AM17" s="33">
        <v>11.2434053351</v>
      </c>
      <c r="AN17" s="33">
        <v>611.49685479300001</v>
      </c>
      <c r="AO17" s="33">
        <v>51.725653309999998</v>
      </c>
      <c r="AP17" s="33">
        <v>8305.0355225200001</v>
      </c>
      <c r="AQ17" s="33">
        <v>69.363708969100003</v>
      </c>
      <c r="AR17" s="33">
        <v>96.525884628499995</v>
      </c>
      <c r="AS17" s="33">
        <v>485.60647744800002</v>
      </c>
      <c r="AT17" s="33">
        <v>116.471779815</v>
      </c>
      <c r="AU17" s="33">
        <v>68.115381229199997</v>
      </c>
      <c r="AV17" s="33">
        <v>38.557286288100002</v>
      </c>
      <c r="AW17" s="33">
        <v>7878.6369999500002</v>
      </c>
      <c r="AX17" s="33">
        <v>4812.7967759499998</v>
      </c>
      <c r="AY17" s="33">
        <v>3065.840224</v>
      </c>
      <c r="AZ17" s="33">
        <v>3226.1468384700001</v>
      </c>
      <c r="BA17" s="33">
        <v>12.8500839296</v>
      </c>
      <c r="BB17" s="33">
        <v>11.2480169846</v>
      </c>
      <c r="BC17" s="33">
        <v>2214.6932094700001</v>
      </c>
      <c r="BD17" s="33">
        <v>54.403290765000001</v>
      </c>
      <c r="BE17" s="33">
        <v>229.46710021800001</v>
      </c>
      <c r="BF17" s="33">
        <v>30.481871164600001</v>
      </c>
      <c r="BG17" s="33">
        <v>76.332019279400001</v>
      </c>
      <c r="BH17" s="33">
        <v>586.64326396499996</v>
      </c>
      <c r="BI17" s="33">
        <v>169.848704287</v>
      </c>
      <c r="BJ17" s="33">
        <v>438.06817678599998</v>
      </c>
      <c r="BK17" s="33">
        <v>62.396125660000003</v>
      </c>
      <c r="BL17" s="33">
        <v>5072.3544254300004</v>
      </c>
      <c r="BM17" s="33">
        <v>4.8650689710099997E-2</v>
      </c>
      <c r="BN17" s="33">
        <v>67.043642457999994</v>
      </c>
      <c r="BO17" s="33">
        <v>2110.17016074</v>
      </c>
      <c r="BP17" s="33">
        <v>0.63323217999900006</v>
      </c>
      <c r="BQ17" s="33">
        <v>2099.8662749700002</v>
      </c>
      <c r="BR17" s="33">
        <v>16093.039977500001</v>
      </c>
      <c r="BS17" s="33">
        <v>1096.07903756</v>
      </c>
    </row>
    <row r="18" spans="1:71" x14ac:dyDescent="0.25">
      <c r="A18" s="35" t="s">
        <v>17</v>
      </c>
      <c r="B18" s="33">
        <v>82615.601999999999</v>
      </c>
      <c r="C18" s="33">
        <v>452.32391000000001</v>
      </c>
      <c r="D18" s="33">
        <v>31462.866999999998</v>
      </c>
      <c r="E18" s="33">
        <v>18565.949999999997</v>
      </c>
      <c r="F18" s="33">
        <v>12303.576999999999</v>
      </c>
      <c r="G18" s="33">
        <v>15832.885</v>
      </c>
      <c r="H18" s="33">
        <v>43712.129000000001</v>
      </c>
      <c r="I18" s="33">
        <v>102.55517</v>
      </c>
      <c r="J18" s="33">
        <v>79.707756000000003</v>
      </c>
      <c r="K18" s="33">
        <v>59.090873999999999</v>
      </c>
      <c r="L18" s="33">
        <v>319.45080999999999</v>
      </c>
      <c r="M18" s="33">
        <v>873.65899999999999</v>
      </c>
      <c r="N18" s="33">
        <v>2248.4252999999999</v>
      </c>
      <c r="O18" s="33"/>
      <c r="P18" s="35" t="s">
        <v>17</v>
      </c>
      <c r="Q18" s="33">
        <v>222.79953939999999</v>
      </c>
      <c r="R18" s="33">
        <v>102.56479169799999</v>
      </c>
      <c r="S18" s="33">
        <v>160.27846472499999</v>
      </c>
      <c r="T18" s="33">
        <v>635.80107273299996</v>
      </c>
      <c r="U18" s="33">
        <v>5416.06975702</v>
      </c>
      <c r="V18" s="33">
        <v>59.0820550372</v>
      </c>
      <c r="W18" s="33">
        <v>82610.375601899999</v>
      </c>
      <c r="X18" s="33">
        <v>726.82330214700005</v>
      </c>
      <c r="Y18" s="33">
        <v>1016.6491815000001</v>
      </c>
      <c r="Z18" s="33">
        <v>18737.2891628</v>
      </c>
      <c r="AA18" s="33">
        <v>837.98275853200005</v>
      </c>
      <c r="AB18" s="33">
        <v>319.44808053700001</v>
      </c>
      <c r="AC18" s="33">
        <v>872.45902174699995</v>
      </c>
      <c r="AD18" s="33">
        <v>20.516639297000001</v>
      </c>
      <c r="AE18" s="33">
        <v>117.18565364299999</v>
      </c>
      <c r="AF18" s="33">
        <v>11.8731538334</v>
      </c>
      <c r="AG18" s="33">
        <v>3115.16834806</v>
      </c>
      <c r="AH18" s="33">
        <v>452.31928507800001</v>
      </c>
      <c r="AI18" s="33">
        <v>0</v>
      </c>
      <c r="AJ18" s="33">
        <v>28312.909098299999</v>
      </c>
      <c r="AK18" s="33">
        <v>3125.36448415</v>
      </c>
      <c r="AL18" s="33">
        <v>31458.790221800002</v>
      </c>
      <c r="AM18" s="33">
        <v>23.9494245757</v>
      </c>
      <c r="AN18" s="33">
        <v>1481.9755380199999</v>
      </c>
      <c r="AO18" s="33">
        <v>560.31846747300006</v>
      </c>
      <c r="AP18" s="33">
        <v>11636.4019295</v>
      </c>
      <c r="AQ18" s="33">
        <v>221.208905093</v>
      </c>
      <c r="AR18" s="33">
        <v>321.31269900699999</v>
      </c>
      <c r="AS18" s="33">
        <v>698.87442875299996</v>
      </c>
      <c r="AT18" s="33">
        <v>186.359155426</v>
      </c>
      <c r="AU18" s="33">
        <v>145.77419488999999</v>
      </c>
      <c r="AV18" s="33">
        <v>280.09325523500002</v>
      </c>
      <c r="AW18" s="33">
        <v>18552.1773994</v>
      </c>
      <c r="AX18" s="33">
        <v>12294.523585999999</v>
      </c>
      <c r="AY18" s="33">
        <v>6257.6538134299999</v>
      </c>
      <c r="AZ18" s="33">
        <v>9204.5921916400002</v>
      </c>
      <c r="BA18" s="33">
        <v>69.7253412978</v>
      </c>
      <c r="BB18" s="33">
        <v>11.318024464500001</v>
      </c>
      <c r="BC18" s="33">
        <v>6070.8298022199997</v>
      </c>
      <c r="BD18" s="33">
        <v>363.89906173700001</v>
      </c>
      <c r="BE18" s="33">
        <v>475.06576354399999</v>
      </c>
      <c r="BF18" s="33">
        <v>23.622434000199998</v>
      </c>
      <c r="BG18" s="33">
        <v>77.052325618899999</v>
      </c>
      <c r="BH18" s="33">
        <v>1197.4499539799999</v>
      </c>
      <c r="BI18" s="33">
        <v>438.85487174799999</v>
      </c>
      <c r="BJ18" s="33">
        <v>1116.5546859999999</v>
      </c>
      <c r="BK18" s="33">
        <v>36.2417142957</v>
      </c>
      <c r="BL18" s="33">
        <v>15832.2409243</v>
      </c>
      <c r="BM18" s="33">
        <v>27.6060874719</v>
      </c>
      <c r="BN18" s="33">
        <v>100.832818274</v>
      </c>
      <c r="BO18" s="33">
        <v>5674.3083497699999</v>
      </c>
      <c r="BP18" s="33">
        <v>0.33447377444600002</v>
      </c>
      <c r="BQ18" s="33">
        <v>3631.5875290499998</v>
      </c>
      <c r="BR18" s="33">
        <v>43670.851938200001</v>
      </c>
      <c r="BS18" s="33">
        <v>3432.5957420599998</v>
      </c>
    </row>
    <row r="19" spans="1:71" x14ac:dyDescent="0.25">
      <c r="A19" s="35" t="s">
        <v>18</v>
      </c>
      <c r="B19" s="33">
        <v>71562.562000000005</v>
      </c>
      <c r="C19" s="33">
        <v>5603.8573999999999</v>
      </c>
      <c r="D19" s="33">
        <v>115561.53</v>
      </c>
      <c r="E19" s="33">
        <v>39337.071000000004</v>
      </c>
      <c r="F19" s="33">
        <v>32874.281000000003</v>
      </c>
      <c r="G19" s="33">
        <v>75045.25</v>
      </c>
      <c r="H19" s="33">
        <v>46476.222999999998</v>
      </c>
      <c r="I19" s="33">
        <v>394.00533999999999</v>
      </c>
      <c r="J19" s="33">
        <v>296.86072000000001</v>
      </c>
      <c r="K19" s="33">
        <v>145.1326</v>
      </c>
      <c r="L19" s="33">
        <v>782.92834000000005</v>
      </c>
      <c r="M19" s="33">
        <v>663.79638999999997</v>
      </c>
      <c r="N19" s="33">
        <v>4914.6508999999996</v>
      </c>
      <c r="O19" s="33"/>
      <c r="P19" s="35" t="s">
        <v>18</v>
      </c>
      <c r="Q19" s="33">
        <v>634.29049170600001</v>
      </c>
      <c r="R19" s="33">
        <v>394.01093271299999</v>
      </c>
      <c r="S19" s="33">
        <v>314.51224083099999</v>
      </c>
      <c r="T19" s="33">
        <v>2219.9391286</v>
      </c>
      <c r="U19" s="33">
        <v>47867.0437351</v>
      </c>
      <c r="V19" s="33">
        <v>145.13203400500001</v>
      </c>
      <c r="W19" s="33">
        <v>71557.580266000004</v>
      </c>
      <c r="X19" s="33">
        <v>1839.9235119499999</v>
      </c>
      <c r="Y19" s="33">
        <v>4432.0529103999997</v>
      </c>
      <c r="Z19" s="33">
        <v>288.72725880600001</v>
      </c>
      <c r="AA19" s="33">
        <v>2857.0983262499999</v>
      </c>
      <c r="AB19" s="33">
        <v>782.87905045000002</v>
      </c>
      <c r="AC19" s="33">
        <v>663.79499258500005</v>
      </c>
      <c r="AD19" s="33">
        <v>7.1319450147900003</v>
      </c>
      <c r="AE19" s="33">
        <v>335.93683219600001</v>
      </c>
      <c r="AF19" s="33">
        <v>41.259694734599996</v>
      </c>
      <c r="AG19" s="33">
        <v>5618.6044542600002</v>
      </c>
      <c r="AH19" s="33">
        <v>5603.8341727999996</v>
      </c>
      <c r="AI19" s="33">
        <v>0</v>
      </c>
      <c r="AJ19" s="33">
        <v>103987.52061399999</v>
      </c>
      <c r="AK19" s="33">
        <v>11547.046211700001</v>
      </c>
      <c r="AL19" s="33">
        <v>115541.69877</v>
      </c>
      <c r="AM19" s="33">
        <v>24.227219671499999</v>
      </c>
      <c r="AN19" s="33">
        <v>2487.1056636399999</v>
      </c>
      <c r="AO19" s="33">
        <v>343.36311920600002</v>
      </c>
      <c r="AP19" s="33">
        <v>27180.059479200001</v>
      </c>
      <c r="AQ19" s="33">
        <v>382.83764549199998</v>
      </c>
      <c r="AR19" s="33">
        <v>260.513456453</v>
      </c>
      <c r="AS19" s="33">
        <v>3383.9505909999998</v>
      </c>
      <c r="AT19" s="33">
        <v>210.17633015999999</v>
      </c>
      <c r="AU19" s="33">
        <v>257.65483344099999</v>
      </c>
      <c r="AV19" s="33">
        <v>1212.34851073</v>
      </c>
      <c r="AW19" s="33">
        <v>39333.421532300003</v>
      </c>
      <c r="AX19" s="33">
        <v>32870.883464300001</v>
      </c>
      <c r="AY19" s="33">
        <v>6462.5380679899999</v>
      </c>
      <c r="AZ19" s="33">
        <v>18154.4132565</v>
      </c>
      <c r="BA19" s="33">
        <v>58.265268409800001</v>
      </c>
      <c r="BB19" s="33">
        <v>11.737970150100001</v>
      </c>
      <c r="BC19" s="33">
        <v>9404.6115579599991</v>
      </c>
      <c r="BD19" s="33">
        <v>573.71671556700005</v>
      </c>
      <c r="BE19" s="33">
        <v>2857.2281547900002</v>
      </c>
      <c r="BF19" s="33">
        <v>235.571147626</v>
      </c>
      <c r="BG19" s="33">
        <v>230.643989189</v>
      </c>
      <c r="BH19" s="33">
        <v>7159.36119375</v>
      </c>
      <c r="BI19" s="33">
        <v>2309.5641248699999</v>
      </c>
      <c r="BJ19" s="33">
        <v>3942.5144339399999</v>
      </c>
      <c r="BK19" s="33">
        <v>36.821448109999999</v>
      </c>
      <c r="BL19" s="33">
        <v>75044.457000399998</v>
      </c>
      <c r="BM19" s="33">
        <v>9.4914999073200002E-2</v>
      </c>
      <c r="BN19" s="33">
        <v>628.57105076100004</v>
      </c>
      <c r="BO19" s="33">
        <v>5565.5546204100001</v>
      </c>
      <c r="BP19" s="33">
        <v>0.34610187649500002</v>
      </c>
      <c r="BQ19" s="33">
        <v>9959.8217083700001</v>
      </c>
      <c r="BR19" s="33">
        <v>46468.940662300003</v>
      </c>
      <c r="BS19" s="33">
        <v>3176.6541127199998</v>
      </c>
    </row>
    <row r="20" spans="1:71" x14ac:dyDescent="0.25">
      <c r="A20" s="35" t="s">
        <v>19</v>
      </c>
      <c r="B20" s="33">
        <v>9795.6553000000004</v>
      </c>
      <c r="C20" s="33">
        <v>461.54122999999998</v>
      </c>
      <c r="D20" s="33">
        <v>13397.687</v>
      </c>
      <c r="E20" s="33">
        <v>2711.5372200000002</v>
      </c>
      <c r="F20" s="33">
        <v>2238.7979</v>
      </c>
      <c r="G20" s="33">
        <v>1327.0559000000001</v>
      </c>
      <c r="H20" s="33">
        <v>3207.0464000000002</v>
      </c>
      <c r="I20" s="33">
        <v>99.066231000000002</v>
      </c>
      <c r="J20" s="33">
        <v>30.573789999999999</v>
      </c>
      <c r="K20" s="33">
        <v>11.299343</v>
      </c>
      <c r="L20" s="33">
        <v>71.310387000000006</v>
      </c>
      <c r="M20" s="33">
        <v>150.12311</v>
      </c>
      <c r="N20" s="33">
        <v>907.96204</v>
      </c>
      <c r="O20" s="33"/>
      <c r="P20" s="35" t="s">
        <v>19</v>
      </c>
      <c r="Q20" s="33">
        <v>139.97819981800001</v>
      </c>
      <c r="R20" s="33">
        <v>99.065569848999999</v>
      </c>
      <c r="S20" s="33">
        <v>40.734137500999999</v>
      </c>
      <c r="T20" s="33">
        <v>175.31892394900001</v>
      </c>
      <c r="U20" s="33">
        <v>1556.7518433</v>
      </c>
      <c r="V20" s="33">
        <v>11.298274171099999</v>
      </c>
      <c r="W20" s="33">
        <v>9793.5025499799995</v>
      </c>
      <c r="X20" s="33">
        <v>145.56416653299999</v>
      </c>
      <c r="Y20" s="33">
        <v>220.31121889799999</v>
      </c>
      <c r="Z20" s="33">
        <v>69.677951605000004</v>
      </c>
      <c r="AA20" s="33">
        <v>134.92405386600001</v>
      </c>
      <c r="AB20" s="33">
        <v>71.300956613099999</v>
      </c>
      <c r="AC20" s="33">
        <v>150.10976093599999</v>
      </c>
      <c r="AD20" s="33">
        <v>1.77375999239</v>
      </c>
      <c r="AE20" s="33">
        <v>24.815076638800001</v>
      </c>
      <c r="AF20" s="33">
        <v>6.5745188856699999</v>
      </c>
      <c r="AG20" s="33">
        <v>930.35829642500005</v>
      </c>
      <c r="AH20" s="33">
        <v>461.495708407</v>
      </c>
      <c r="AI20" s="33">
        <v>0</v>
      </c>
      <c r="AJ20" s="33">
        <v>12057.1261125</v>
      </c>
      <c r="AK20" s="33">
        <v>1337.90782685</v>
      </c>
      <c r="AL20" s="33">
        <v>13396.8076994</v>
      </c>
      <c r="AM20" s="33">
        <v>6.38530946782</v>
      </c>
      <c r="AN20" s="33">
        <v>169.591537649</v>
      </c>
      <c r="AO20" s="33">
        <v>2.7584168400100002</v>
      </c>
      <c r="AP20" s="33">
        <v>1725.6656269499999</v>
      </c>
      <c r="AQ20" s="33">
        <v>37.138825690099999</v>
      </c>
      <c r="AR20" s="33">
        <v>36.113872047299999</v>
      </c>
      <c r="AS20" s="33">
        <v>156.07894995000001</v>
      </c>
      <c r="AT20" s="33">
        <v>2.0644358882699998</v>
      </c>
      <c r="AU20" s="33">
        <v>2.0596035322000001</v>
      </c>
      <c r="AV20" s="33">
        <v>77.671018491300003</v>
      </c>
      <c r="AW20" s="33">
        <v>2711.2575055399998</v>
      </c>
      <c r="AX20" s="33">
        <v>2238.5549587300002</v>
      </c>
      <c r="AY20" s="33">
        <v>472.70254681199998</v>
      </c>
      <c r="AZ20" s="33">
        <v>1017.13040399</v>
      </c>
      <c r="BA20" s="33">
        <v>2.4801434321600002</v>
      </c>
      <c r="BB20" s="33">
        <v>0.39290863246199997</v>
      </c>
      <c r="BC20" s="33">
        <v>304.74584767099998</v>
      </c>
      <c r="BD20" s="33">
        <v>292.71612764999998</v>
      </c>
      <c r="BE20" s="33">
        <v>164.77355261299999</v>
      </c>
      <c r="BF20" s="33">
        <v>9.8844460831899994</v>
      </c>
      <c r="BG20" s="33">
        <v>9.1338566586700001</v>
      </c>
      <c r="BH20" s="33">
        <v>415.48678468000003</v>
      </c>
      <c r="BI20" s="33">
        <v>83.859668744499999</v>
      </c>
      <c r="BJ20" s="33">
        <v>640.72496345299999</v>
      </c>
      <c r="BK20" s="33">
        <v>0.471940436814</v>
      </c>
      <c r="BL20" s="33">
        <v>1327.0293305499999</v>
      </c>
      <c r="BM20" s="33">
        <v>6.9166213333400002</v>
      </c>
      <c r="BN20" s="33">
        <v>24.4200399542</v>
      </c>
      <c r="BO20" s="33">
        <v>356.95388484400002</v>
      </c>
      <c r="BP20" s="33">
        <v>1.01872135238E-2</v>
      </c>
      <c r="BQ20" s="33">
        <v>752.59667146300001</v>
      </c>
      <c r="BR20" s="33">
        <v>3206.6838584299999</v>
      </c>
      <c r="BS20" s="33">
        <v>285.86436698199998</v>
      </c>
    </row>
    <row r="21" spans="1:71" x14ac:dyDescent="0.25">
      <c r="A21" s="35" t="s">
        <v>20</v>
      </c>
      <c r="B21" s="33">
        <v>33106.226999999999</v>
      </c>
      <c r="C21" s="33">
        <v>190.63469000000001</v>
      </c>
      <c r="D21" s="33">
        <v>16486.636999999999</v>
      </c>
      <c r="E21" s="33">
        <v>3141.3313599999997</v>
      </c>
      <c r="F21" s="33">
        <v>2266.0895999999998</v>
      </c>
      <c r="G21" s="33">
        <v>25387.932000000001</v>
      </c>
      <c r="H21" s="33">
        <v>2629.0275999999999</v>
      </c>
      <c r="I21" s="33">
        <v>20.050777</v>
      </c>
      <c r="J21" s="33">
        <v>15.898655</v>
      </c>
      <c r="K21" s="33">
        <v>0.58654987999999997</v>
      </c>
      <c r="L21" s="33">
        <v>123.4204</v>
      </c>
      <c r="M21" s="33">
        <v>198.54285999999999</v>
      </c>
      <c r="N21" s="33">
        <v>29.463940000000001</v>
      </c>
      <c r="O21" s="33"/>
      <c r="P21" s="35" t="s">
        <v>20</v>
      </c>
      <c r="Q21" s="33">
        <v>67.110363668299996</v>
      </c>
      <c r="R21" s="33">
        <v>20.054578851999999</v>
      </c>
      <c r="S21" s="33">
        <v>47.347560546300002</v>
      </c>
      <c r="T21" s="33">
        <v>93.134412565100007</v>
      </c>
      <c r="U21" s="33">
        <v>1215.59223982</v>
      </c>
      <c r="V21" s="33">
        <v>0.58655051366900002</v>
      </c>
      <c r="W21" s="33">
        <v>33104.844504300003</v>
      </c>
      <c r="X21" s="33">
        <v>140.455328393</v>
      </c>
      <c r="Y21" s="33">
        <v>94.743107526000003</v>
      </c>
      <c r="Z21" s="33">
        <v>28.2474747941</v>
      </c>
      <c r="AA21" s="33">
        <v>478.50305766399998</v>
      </c>
      <c r="AB21" s="33">
        <v>123.414215234</v>
      </c>
      <c r="AC21" s="33">
        <v>198.535261015</v>
      </c>
      <c r="AD21" s="33">
        <v>8.0674393457099995</v>
      </c>
      <c r="AE21" s="33">
        <v>29.695519535500001</v>
      </c>
      <c r="AF21" s="33">
        <v>3.4505562655999999</v>
      </c>
      <c r="AG21" s="33">
        <v>50.513134946500003</v>
      </c>
      <c r="AH21" s="33">
        <v>190.63477157700001</v>
      </c>
      <c r="AI21" s="33">
        <v>0</v>
      </c>
      <c r="AJ21" s="33">
        <v>14836.070744299999</v>
      </c>
      <c r="AK21" s="33">
        <v>1640.3843548</v>
      </c>
      <c r="AL21" s="33">
        <v>16484.5225384</v>
      </c>
      <c r="AM21" s="33">
        <v>3.3864278037800002</v>
      </c>
      <c r="AN21" s="33">
        <v>160.31935132699999</v>
      </c>
      <c r="AO21" s="33">
        <v>23.668819991300001</v>
      </c>
      <c r="AP21" s="33">
        <v>1254.3467610299999</v>
      </c>
      <c r="AQ21" s="33">
        <v>84.384131182600001</v>
      </c>
      <c r="AR21" s="33">
        <v>85.542758527299995</v>
      </c>
      <c r="AS21" s="33">
        <v>195.15375981700001</v>
      </c>
      <c r="AT21" s="33">
        <v>42.844067065600001</v>
      </c>
      <c r="AU21" s="33">
        <v>13.281376742300001</v>
      </c>
      <c r="AV21" s="33">
        <v>101.687115355</v>
      </c>
      <c r="AW21" s="33">
        <v>3140.4967197000001</v>
      </c>
      <c r="AX21" s="33">
        <v>2265.5637197999999</v>
      </c>
      <c r="AY21" s="33">
        <v>874.93299990599996</v>
      </c>
      <c r="AZ21" s="33">
        <v>1406.729936</v>
      </c>
      <c r="BA21" s="33">
        <v>3.4890380377299999</v>
      </c>
      <c r="BB21" s="33">
        <v>1.8796484360900001</v>
      </c>
      <c r="BC21" s="33">
        <v>791.99875364100001</v>
      </c>
      <c r="BD21" s="33">
        <v>115.33267569</v>
      </c>
      <c r="BE21" s="33">
        <v>66.740067935400006</v>
      </c>
      <c r="BF21" s="33">
        <v>12.960427150399999</v>
      </c>
      <c r="BG21" s="33">
        <v>17.283522108700001</v>
      </c>
      <c r="BH21" s="33">
        <v>173.72627166500001</v>
      </c>
      <c r="BI21" s="33">
        <v>58.787956811299999</v>
      </c>
      <c r="BJ21" s="33">
        <v>472.67023020800002</v>
      </c>
      <c r="BK21" s="33">
        <v>4.1333561612800001</v>
      </c>
      <c r="BL21" s="33">
        <v>25387.3827662</v>
      </c>
      <c r="BM21" s="33">
        <v>511.48974694999998</v>
      </c>
      <c r="BN21" s="33">
        <v>41.1120086305</v>
      </c>
      <c r="BO21" s="33">
        <v>313.59687270299997</v>
      </c>
      <c r="BP21" s="33">
        <v>0.14189664221600001</v>
      </c>
      <c r="BQ21" s="33">
        <v>429.01324998799998</v>
      </c>
      <c r="BR21" s="33">
        <v>2628.3856737699998</v>
      </c>
      <c r="BS21" s="33">
        <v>115.723040563</v>
      </c>
    </row>
    <row r="22" spans="1:71" x14ac:dyDescent="0.25">
      <c r="A22" s="35" t="s">
        <v>21</v>
      </c>
      <c r="B22" s="33">
        <v>14724.945</v>
      </c>
      <c r="C22" s="33">
        <v>455.495</v>
      </c>
      <c r="D22" s="33">
        <v>14031.098</v>
      </c>
      <c r="E22" s="33">
        <v>1395.3553499999998</v>
      </c>
      <c r="F22" s="33">
        <v>1141.1172999999999</v>
      </c>
      <c r="G22" s="33">
        <v>2831.3883999999998</v>
      </c>
      <c r="H22" s="33">
        <v>3754.2296999999999</v>
      </c>
      <c r="I22" s="33">
        <v>21.863738999999999</v>
      </c>
      <c r="J22" s="33">
        <v>13.015696999999999</v>
      </c>
      <c r="K22" s="33">
        <v>1.9386559999999999</v>
      </c>
      <c r="L22" s="33">
        <v>82.272284999999997</v>
      </c>
      <c r="M22" s="33">
        <v>22.103024999999999</v>
      </c>
      <c r="N22" s="33">
        <v>45.088745000000003</v>
      </c>
      <c r="O22" s="33"/>
      <c r="P22" s="35" t="s">
        <v>129</v>
      </c>
      <c r="Q22" s="33">
        <v>79.183117165300004</v>
      </c>
      <c r="R22" s="33">
        <v>21.873832076300001</v>
      </c>
      <c r="S22" s="33">
        <v>58.537508900399999</v>
      </c>
      <c r="T22" s="33">
        <v>161.00076265000001</v>
      </c>
      <c r="U22" s="33">
        <v>3289.6668015599998</v>
      </c>
      <c r="V22" s="33">
        <v>1.93867534168</v>
      </c>
      <c r="W22" s="33">
        <v>14723.3966862</v>
      </c>
      <c r="X22" s="33">
        <v>277.37103078799998</v>
      </c>
      <c r="Y22" s="33">
        <v>180.399177124</v>
      </c>
      <c r="Z22" s="33">
        <v>53.877524436599998</v>
      </c>
      <c r="AA22" s="33">
        <v>341.66776291100001</v>
      </c>
      <c r="AB22" s="33">
        <v>82.262791704999998</v>
      </c>
      <c r="AC22" s="33">
        <v>22.064130722400002</v>
      </c>
      <c r="AD22" s="33">
        <v>25.461403267200001</v>
      </c>
      <c r="AE22" s="33">
        <v>38.835483840000002</v>
      </c>
      <c r="AF22" s="33">
        <v>1.70957220817</v>
      </c>
      <c r="AG22" s="33">
        <v>86.111099103300006</v>
      </c>
      <c r="AH22" s="33">
        <v>455.39968607200001</v>
      </c>
      <c r="AI22" s="33">
        <v>0</v>
      </c>
      <c r="AJ22" s="33">
        <v>12626.175114899999</v>
      </c>
      <c r="AK22" s="33">
        <v>1377.4482436999999</v>
      </c>
      <c r="AL22" s="33">
        <v>14029.0847619</v>
      </c>
      <c r="AM22" s="33">
        <v>9.1314350992400009</v>
      </c>
      <c r="AN22" s="33">
        <v>280.95419847699998</v>
      </c>
      <c r="AO22" s="33">
        <v>8.7647187962400004</v>
      </c>
      <c r="AP22" s="33">
        <v>2017.2060437600001</v>
      </c>
      <c r="AQ22" s="33">
        <v>11.6997822517</v>
      </c>
      <c r="AR22" s="33">
        <v>6.5900238204999999</v>
      </c>
      <c r="AS22" s="33">
        <v>366.963667499</v>
      </c>
      <c r="AT22" s="33">
        <v>5.6065607883700004</v>
      </c>
      <c r="AU22" s="33">
        <v>4.3394708997600002</v>
      </c>
      <c r="AV22" s="33">
        <v>4.2739319785900003</v>
      </c>
      <c r="AW22" s="33">
        <v>1393.5370047700001</v>
      </c>
      <c r="AX22" s="33">
        <v>1140.11122204</v>
      </c>
      <c r="AY22" s="33">
        <v>253.425782723</v>
      </c>
      <c r="AZ22" s="33">
        <v>468.62517875600003</v>
      </c>
      <c r="BA22" s="33">
        <v>0.59166346853200003</v>
      </c>
      <c r="BB22" s="33">
        <v>0.189019948248</v>
      </c>
      <c r="BC22" s="33">
        <v>317.90376224099998</v>
      </c>
      <c r="BD22" s="33">
        <v>8.7042715199800007</v>
      </c>
      <c r="BE22" s="33">
        <v>68.074557207200002</v>
      </c>
      <c r="BF22" s="33">
        <v>3.2860115720700001</v>
      </c>
      <c r="BG22" s="33">
        <v>11.733650990699999</v>
      </c>
      <c r="BH22" s="33">
        <v>186.239505614</v>
      </c>
      <c r="BI22" s="33">
        <v>23.515677776499999</v>
      </c>
      <c r="BJ22" s="33">
        <v>106.549219182</v>
      </c>
      <c r="BK22" s="33">
        <v>5.0817789675</v>
      </c>
      <c r="BL22" s="33">
        <v>2830.8894829400001</v>
      </c>
      <c r="BM22" s="33">
        <v>20.134898509599999</v>
      </c>
      <c r="BN22" s="33">
        <v>17.036391167800002</v>
      </c>
      <c r="BO22" s="33">
        <v>399.80389380499997</v>
      </c>
      <c r="BP22" s="33">
        <v>0.18074826871899999</v>
      </c>
      <c r="BQ22" s="33">
        <v>556.085046326</v>
      </c>
      <c r="BR22" s="33">
        <v>3751.54610052</v>
      </c>
      <c r="BS22" s="33">
        <v>262.92742593100002</v>
      </c>
    </row>
    <row r="23" spans="1:71" x14ac:dyDescent="0.25">
      <c r="A23" s="35" t="s">
        <v>22</v>
      </c>
      <c r="B23" s="33">
        <v>64240.141000000003</v>
      </c>
      <c r="C23" s="33">
        <v>756.52648999999997</v>
      </c>
      <c r="D23" s="33">
        <v>57595.695</v>
      </c>
      <c r="E23" s="33">
        <v>11314.069599999999</v>
      </c>
      <c r="F23" s="33">
        <v>8062.1176999999998</v>
      </c>
      <c r="G23" s="33">
        <v>23893.134999999998</v>
      </c>
      <c r="H23" s="33">
        <v>22476.673999999999</v>
      </c>
      <c r="I23" s="33">
        <v>84.213158000000007</v>
      </c>
      <c r="J23" s="33">
        <v>65.861641000000006</v>
      </c>
      <c r="K23" s="33">
        <v>10.761514999999999</v>
      </c>
      <c r="L23" s="33">
        <v>542.66747999999995</v>
      </c>
      <c r="M23" s="33">
        <v>3503.4407000000001</v>
      </c>
      <c r="N23" s="33">
        <v>3410.5414999999998</v>
      </c>
      <c r="O23" s="33"/>
      <c r="P23" s="35" t="s">
        <v>22</v>
      </c>
      <c r="Q23" s="33">
        <v>310.75061144799997</v>
      </c>
      <c r="R23" s="33">
        <v>84.226230408999996</v>
      </c>
      <c r="S23" s="33">
        <v>218.85245526899999</v>
      </c>
      <c r="T23" s="33">
        <v>750.204658827</v>
      </c>
      <c r="U23" s="33">
        <v>10036.9593559</v>
      </c>
      <c r="V23" s="33">
        <v>10.7527570069</v>
      </c>
      <c r="W23" s="33">
        <v>64230.133227500002</v>
      </c>
      <c r="X23" s="33">
        <v>752.394031466</v>
      </c>
      <c r="Y23" s="33">
        <v>1323.2342114400001</v>
      </c>
      <c r="Z23" s="33">
        <v>386.06075160300003</v>
      </c>
      <c r="AA23" s="33">
        <v>1885.6491774799999</v>
      </c>
      <c r="AB23" s="33">
        <v>542.67885568300005</v>
      </c>
      <c r="AC23" s="33">
        <v>3502.3066090500001</v>
      </c>
      <c r="AD23" s="33">
        <v>25.533605318599999</v>
      </c>
      <c r="AE23" s="33">
        <v>120.21481788299999</v>
      </c>
      <c r="AF23" s="33">
        <v>14.865494075499999</v>
      </c>
      <c r="AG23" s="33">
        <v>3531.3838860999999</v>
      </c>
      <c r="AH23" s="33">
        <v>756.25620101200002</v>
      </c>
      <c r="AI23" s="33">
        <v>0</v>
      </c>
      <c r="AJ23" s="33">
        <v>51822.803639500002</v>
      </c>
      <c r="AK23" s="33">
        <v>5732.6044524999998</v>
      </c>
      <c r="AL23" s="33">
        <v>57580.941697299997</v>
      </c>
      <c r="AM23" s="33">
        <v>15.7607479567</v>
      </c>
      <c r="AN23" s="33">
        <v>1913.3531405799999</v>
      </c>
      <c r="AO23" s="33">
        <v>103.070577816</v>
      </c>
      <c r="AP23" s="33">
        <v>10591.9972858</v>
      </c>
      <c r="AQ23" s="33">
        <v>151.260092783</v>
      </c>
      <c r="AR23" s="33">
        <v>215.600810763</v>
      </c>
      <c r="AS23" s="33">
        <v>953.51358198200001</v>
      </c>
      <c r="AT23" s="33">
        <v>113.890054349</v>
      </c>
      <c r="AU23" s="33">
        <v>71.496928179400001</v>
      </c>
      <c r="AV23" s="33">
        <v>187.375215927</v>
      </c>
      <c r="AW23" s="33">
        <v>11299.905165300001</v>
      </c>
      <c r="AX23" s="33">
        <v>8051.7485163199999</v>
      </c>
      <c r="AY23" s="33">
        <v>3248.1566490099999</v>
      </c>
      <c r="AZ23" s="33">
        <v>5008.9649548099997</v>
      </c>
      <c r="BA23" s="33">
        <v>11.2566644624</v>
      </c>
      <c r="BB23" s="33">
        <v>12.069142008</v>
      </c>
      <c r="BC23" s="33">
        <v>3047.8248639799999</v>
      </c>
      <c r="BD23" s="33">
        <v>333.263141851</v>
      </c>
      <c r="BE23" s="33">
        <v>380.90854505900001</v>
      </c>
      <c r="BF23" s="33">
        <v>17.550547958199999</v>
      </c>
      <c r="BG23" s="33">
        <v>67.471077301999998</v>
      </c>
      <c r="BH23" s="33">
        <v>984.08904325599997</v>
      </c>
      <c r="BI23" s="33">
        <v>336.521413456</v>
      </c>
      <c r="BJ23" s="33">
        <v>1037.7098589699999</v>
      </c>
      <c r="BK23" s="33">
        <v>26.863837741000001</v>
      </c>
      <c r="BL23" s="33">
        <v>23883.356514999999</v>
      </c>
      <c r="BM23" s="33">
        <v>202.95585332600001</v>
      </c>
      <c r="BN23" s="33">
        <v>347.45852809199999</v>
      </c>
      <c r="BO23" s="33">
        <v>3523.8740614600001</v>
      </c>
      <c r="BP23" s="33">
        <v>0.39936164869500002</v>
      </c>
      <c r="BQ23" s="33">
        <v>3046.0595748699998</v>
      </c>
      <c r="BR23" s="33">
        <v>22449.328592000002</v>
      </c>
      <c r="BS23" s="33">
        <v>2654.7920168800001</v>
      </c>
    </row>
    <row r="24" spans="1:71" x14ac:dyDescent="0.25">
      <c r="A24" s="35" t="s">
        <v>23</v>
      </c>
      <c r="B24" s="33">
        <v>23834.164000000001</v>
      </c>
      <c r="C24" s="33">
        <v>1111.0426</v>
      </c>
      <c r="D24" s="33">
        <v>32133.732</v>
      </c>
      <c r="E24" s="33">
        <v>21246.127499999999</v>
      </c>
      <c r="F24" s="33">
        <v>14365.272999999999</v>
      </c>
      <c r="G24" s="33">
        <v>9480.9590000000007</v>
      </c>
      <c r="H24" s="33">
        <v>20067.947</v>
      </c>
      <c r="I24" s="33">
        <v>123.74311</v>
      </c>
      <c r="J24" s="33">
        <v>97.525856000000005</v>
      </c>
      <c r="K24" s="33">
        <v>58.862690000000001</v>
      </c>
      <c r="L24" s="33">
        <v>399.15093999999999</v>
      </c>
      <c r="M24" s="33">
        <v>731.10186999999996</v>
      </c>
      <c r="N24" s="33">
        <v>354.44260000000003</v>
      </c>
      <c r="O24" s="33"/>
      <c r="P24" s="35" t="s">
        <v>23</v>
      </c>
      <c r="Q24" s="33">
        <v>325.18590441999999</v>
      </c>
      <c r="R24" s="33">
        <v>123.743101908</v>
      </c>
      <c r="S24" s="33">
        <v>219.73577242900001</v>
      </c>
      <c r="T24" s="33">
        <v>581.43567090399995</v>
      </c>
      <c r="U24" s="33">
        <v>26986.898031000001</v>
      </c>
      <c r="V24" s="33">
        <v>58.857364249100002</v>
      </c>
      <c r="W24" s="33">
        <v>23831.109083799998</v>
      </c>
      <c r="X24" s="33">
        <v>683.716964555</v>
      </c>
      <c r="Y24" s="33">
        <v>348.63143038999999</v>
      </c>
      <c r="Z24" s="33">
        <v>1161.00590063</v>
      </c>
      <c r="AA24" s="33">
        <v>915.20197867299999</v>
      </c>
      <c r="AB24" s="33">
        <v>399.08776440000003</v>
      </c>
      <c r="AC24" s="33">
        <v>731.02412371800006</v>
      </c>
      <c r="AD24" s="33">
        <v>23.960927318900001</v>
      </c>
      <c r="AE24" s="33">
        <v>156.679960962</v>
      </c>
      <c r="AF24" s="33">
        <v>16.498621975700001</v>
      </c>
      <c r="AG24" s="33">
        <v>466.555872217</v>
      </c>
      <c r="AH24" s="33">
        <v>1110.1771611500001</v>
      </c>
      <c r="AI24" s="33">
        <v>0</v>
      </c>
      <c r="AJ24" s="33">
        <v>28914.998618400001</v>
      </c>
      <c r="AK24" s="33">
        <v>3188.8200837999998</v>
      </c>
      <c r="AL24" s="33">
        <v>32127.779629500001</v>
      </c>
      <c r="AM24" s="33">
        <v>18.271668064</v>
      </c>
      <c r="AN24" s="33">
        <v>877.84028429900002</v>
      </c>
      <c r="AO24" s="33">
        <v>221.44425383199999</v>
      </c>
      <c r="AP24" s="33">
        <v>12021.1628745</v>
      </c>
      <c r="AQ24" s="33">
        <v>224.730375259</v>
      </c>
      <c r="AR24" s="33">
        <v>114.404169908</v>
      </c>
      <c r="AS24" s="33">
        <v>1212.2711096999999</v>
      </c>
      <c r="AT24" s="33">
        <v>190.68415973</v>
      </c>
      <c r="AU24" s="33">
        <v>137.870278517</v>
      </c>
      <c r="AV24" s="33">
        <v>111.201548796</v>
      </c>
      <c r="AW24" s="33">
        <v>21219.4147056</v>
      </c>
      <c r="AX24" s="33">
        <v>14342.7331316</v>
      </c>
      <c r="AY24" s="33">
        <v>6876.6815740000002</v>
      </c>
      <c r="AZ24" s="33">
        <v>10120.6845034</v>
      </c>
      <c r="BA24" s="33">
        <v>22.100758304599999</v>
      </c>
      <c r="BB24" s="33">
        <v>10.739299906299999</v>
      </c>
      <c r="BC24" s="33">
        <v>7420.2977057300004</v>
      </c>
      <c r="BD24" s="33">
        <v>118.539091273</v>
      </c>
      <c r="BE24" s="33">
        <v>703.49049895200005</v>
      </c>
      <c r="BF24" s="33">
        <v>26.913898116199999</v>
      </c>
      <c r="BG24" s="33">
        <v>74.886491496700003</v>
      </c>
      <c r="BH24" s="33">
        <v>1777.9207715</v>
      </c>
      <c r="BI24" s="33">
        <v>682.91535647499995</v>
      </c>
      <c r="BJ24" s="33">
        <v>1156.97025553</v>
      </c>
      <c r="BK24" s="33">
        <v>135.376743863</v>
      </c>
      <c r="BL24" s="33">
        <v>9478.8490364000008</v>
      </c>
      <c r="BM24" s="33">
        <v>14.716368386599999</v>
      </c>
      <c r="BN24" s="33">
        <v>325.86220452800001</v>
      </c>
      <c r="BO24" s="33">
        <v>2450.5816076400001</v>
      </c>
      <c r="BP24" s="33">
        <v>0.51930273094299995</v>
      </c>
      <c r="BQ24" s="33">
        <v>2589.24098306</v>
      </c>
      <c r="BR24" s="33">
        <v>20059.432300199998</v>
      </c>
      <c r="BS24" s="33">
        <v>1343.5860877299999</v>
      </c>
    </row>
    <row r="25" spans="1:71" x14ac:dyDescent="0.25">
      <c r="A25" s="35" t="s">
        <v>24</v>
      </c>
      <c r="B25" s="33">
        <v>27622.877</v>
      </c>
      <c r="C25" s="33">
        <v>1864.9457</v>
      </c>
      <c r="D25" s="33">
        <v>39054.995999999999</v>
      </c>
      <c r="E25" s="33">
        <v>7900.8021399999998</v>
      </c>
      <c r="F25" s="33">
        <v>6964.1714000000002</v>
      </c>
      <c r="G25" s="33">
        <v>3751.1354999999999</v>
      </c>
      <c r="H25" s="33">
        <v>23887.201000000001</v>
      </c>
      <c r="I25" s="33">
        <v>249.3974</v>
      </c>
      <c r="J25" s="33">
        <v>63.756217999999997</v>
      </c>
      <c r="K25" s="33">
        <v>43.297688000000001</v>
      </c>
      <c r="L25" s="33">
        <v>550.63049000000001</v>
      </c>
      <c r="M25" s="33">
        <v>162.09737999999999</v>
      </c>
      <c r="N25" s="33">
        <v>2922.0727999999999</v>
      </c>
      <c r="O25" s="33"/>
      <c r="P25" s="35" t="s">
        <v>24</v>
      </c>
      <c r="Q25" s="33">
        <v>464.52528806200002</v>
      </c>
      <c r="R25" s="33">
        <v>249.398618304</v>
      </c>
      <c r="S25" s="33">
        <v>237.00660683199999</v>
      </c>
      <c r="T25" s="33">
        <v>1040.4184306699999</v>
      </c>
      <c r="U25" s="33">
        <v>13960.5908444</v>
      </c>
      <c r="V25" s="33">
        <v>43.2976517894</v>
      </c>
      <c r="W25" s="33">
        <v>27622.2458701</v>
      </c>
      <c r="X25" s="33">
        <v>591.35432812199997</v>
      </c>
      <c r="Y25" s="33">
        <v>2139.51504406</v>
      </c>
      <c r="Z25" s="33">
        <v>328.26878064200002</v>
      </c>
      <c r="AA25" s="33">
        <v>1386.20258156</v>
      </c>
      <c r="AB25" s="33">
        <v>550.61990689000004</v>
      </c>
      <c r="AC25" s="33">
        <v>162.097084346</v>
      </c>
      <c r="AD25" s="33">
        <v>2.0779893765800002</v>
      </c>
      <c r="AE25" s="33">
        <v>142.73368460899999</v>
      </c>
      <c r="AF25" s="33">
        <v>30.619418060400001</v>
      </c>
      <c r="AG25" s="33">
        <v>3039.85146446</v>
      </c>
      <c r="AH25" s="33">
        <v>1864.92746156</v>
      </c>
      <c r="AI25" s="33">
        <v>0</v>
      </c>
      <c r="AJ25" s="33">
        <v>35148.838707399998</v>
      </c>
      <c r="AK25" s="33">
        <v>3903.3512298000001</v>
      </c>
      <c r="AL25" s="33">
        <v>39054.267926499997</v>
      </c>
      <c r="AM25" s="33">
        <v>47.711338589500002</v>
      </c>
      <c r="AN25" s="33">
        <v>1575.78452307</v>
      </c>
      <c r="AO25" s="33">
        <v>28.105928162600001</v>
      </c>
      <c r="AP25" s="33">
        <v>12753.452038199999</v>
      </c>
      <c r="AQ25" s="33">
        <v>62.820376625100003</v>
      </c>
      <c r="AR25" s="33">
        <v>76.085855784100005</v>
      </c>
      <c r="AS25" s="33">
        <v>568.46162382499995</v>
      </c>
      <c r="AT25" s="33">
        <v>61.892731949500003</v>
      </c>
      <c r="AU25" s="33">
        <v>46.862143868700002</v>
      </c>
      <c r="AV25" s="33">
        <v>102.595123836</v>
      </c>
      <c r="AW25" s="33">
        <v>7899.3685926600001</v>
      </c>
      <c r="AX25" s="33">
        <v>6963.2596363100001</v>
      </c>
      <c r="AY25" s="33">
        <v>936.10895634300005</v>
      </c>
      <c r="AZ25" s="33">
        <v>3869.16209871</v>
      </c>
      <c r="BA25" s="33">
        <v>8.3893102437200007</v>
      </c>
      <c r="BB25" s="33">
        <v>5.7463139768399998</v>
      </c>
      <c r="BC25" s="33">
        <v>2285.9013374800002</v>
      </c>
      <c r="BD25" s="33">
        <v>442.91080013599998</v>
      </c>
      <c r="BE25" s="33">
        <v>503.306514574</v>
      </c>
      <c r="BF25" s="33">
        <v>44.5764211754</v>
      </c>
      <c r="BG25" s="33">
        <v>106.514693014</v>
      </c>
      <c r="BH25" s="33">
        <v>1266.4549418199999</v>
      </c>
      <c r="BI25" s="33">
        <v>158.26661214999999</v>
      </c>
      <c r="BJ25" s="33">
        <v>1152.66627894</v>
      </c>
      <c r="BK25" s="33">
        <v>41.702882707999997</v>
      </c>
      <c r="BL25" s="33">
        <v>3747.93147881</v>
      </c>
      <c r="BM25" s="33">
        <v>5.7125949974900001</v>
      </c>
      <c r="BN25" s="33">
        <v>876.693484238</v>
      </c>
      <c r="BO25" s="33">
        <v>3018.6212910700001</v>
      </c>
      <c r="BP25" s="33">
        <v>0.29310784835300002</v>
      </c>
      <c r="BQ25" s="33">
        <v>4862.5205164500003</v>
      </c>
      <c r="BR25" s="33">
        <v>23871.174893300002</v>
      </c>
      <c r="BS25" s="33">
        <v>1850.5007829799999</v>
      </c>
    </row>
    <row r="26" spans="1:71" x14ac:dyDescent="0.25">
      <c r="A26" s="35" t="s">
        <v>25</v>
      </c>
      <c r="B26" s="33">
        <v>90668.093999999997</v>
      </c>
      <c r="C26" s="33">
        <v>1416.9138</v>
      </c>
      <c r="D26" s="33">
        <v>30584.525000000001</v>
      </c>
      <c r="E26" s="33">
        <v>6874.1872000000003</v>
      </c>
      <c r="F26" s="33">
        <v>3931.8004999999998</v>
      </c>
      <c r="G26" s="33">
        <v>21493.883000000002</v>
      </c>
      <c r="H26" s="33">
        <v>13282.478999999999</v>
      </c>
      <c r="I26" s="33">
        <v>83.549094999999994</v>
      </c>
      <c r="J26" s="33">
        <v>52.682419000000003</v>
      </c>
      <c r="K26" s="33">
        <v>2.5919224999999999</v>
      </c>
      <c r="L26" s="33">
        <v>224.09178</v>
      </c>
      <c r="M26" s="33">
        <v>302.23297000000002</v>
      </c>
      <c r="N26" s="33">
        <v>163.73955000000001</v>
      </c>
      <c r="O26" s="33"/>
      <c r="P26" s="35" t="s">
        <v>25</v>
      </c>
      <c r="Q26" s="33">
        <v>225.61288451799999</v>
      </c>
      <c r="R26" s="33">
        <v>83.554318527700005</v>
      </c>
      <c r="S26" s="33">
        <v>165.645388389</v>
      </c>
      <c r="T26" s="33">
        <v>326.10565525300001</v>
      </c>
      <c r="U26" s="33">
        <v>14824.4273435</v>
      </c>
      <c r="V26" s="33">
        <v>2.5914318467299999</v>
      </c>
      <c r="W26" s="33">
        <v>90667.059935700003</v>
      </c>
      <c r="X26" s="33">
        <v>317.615754584</v>
      </c>
      <c r="Y26" s="33">
        <v>284.15428301499998</v>
      </c>
      <c r="Z26" s="33">
        <v>451.86762835600001</v>
      </c>
      <c r="AA26" s="33">
        <v>707.83074189599995</v>
      </c>
      <c r="AB26" s="33">
        <v>224.070127945</v>
      </c>
      <c r="AC26" s="33">
        <v>302.07761960400001</v>
      </c>
      <c r="AD26" s="33">
        <v>16.825958610299999</v>
      </c>
      <c r="AE26" s="33">
        <v>76.625383564399996</v>
      </c>
      <c r="AF26" s="33">
        <v>13.5835274322</v>
      </c>
      <c r="AG26" s="33">
        <v>258.04270932200001</v>
      </c>
      <c r="AH26" s="33">
        <v>1416.4242435399999</v>
      </c>
      <c r="AI26" s="33">
        <v>0</v>
      </c>
      <c r="AJ26" s="33">
        <v>27524.8114394</v>
      </c>
      <c r="AK26" s="33">
        <v>3041.4859357599998</v>
      </c>
      <c r="AL26" s="33">
        <v>30583.123333799998</v>
      </c>
      <c r="AM26" s="33">
        <v>16.196766733899999</v>
      </c>
      <c r="AN26" s="33">
        <v>823.25055179100002</v>
      </c>
      <c r="AO26" s="33">
        <v>110.782358711</v>
      </c>
      <c r="AP26" s="33">
        <v>6818.2631149500003</v>
      </c>
      <c r="AQ26" s="33">
        <v>215.192544782</v>
      </c>
      <c r="AR26" s="33">
        <v>69.513974817499999</v>
      </c>
      <c r="AS26" s="33">
        <v>316.807166806</v>
      </c>
      <c r="AT26" s="33">
        <v>35.766754290500003</v>
      </c>
      <c r="AU26" s="33">
        <v>51.846036883499998</v>
      </c>
      <c r="AV26" s="33">
        <v>78.450881408300006</v>
      </c>
      <c r="AW26" s="33">
        <v>6870.6678198999998</v>
      </c>
      <c r="AX26" s="33">
        <v>3929.0150721099999</v>
      </c>
      <c r="AY26" s="33">
        <v>2941.6527477899999</v>
      </c>
      <c r="AZ26" s="33">
        <v>2680.6551394100002</v>
      </c>
      <c r="BA26" s="33">
        <v>19.357197756400002</v>
      </c>
      <c r="BB26" s="33">
        <v>2.96888420897</v>
      </c>
      <c r="BC26" s="33">
        <v>1555.1671589</v>
      </c>
      <c r="BD26" s="33">
        <v>180.575639311</v>
      </c>
      <c r="BE26" s="33">
        <v>142.65883525300001</v>
      </c>
      <c r="BF26" s="33">
        <v>32.582801937100001</v>
      </c>
      <c r="BG26" s="33">
        <v>104.281073564</v>
      </c>
      <c r="BH26" s="33">
        <v>368.149642825</v>
      </c>
      <c r="BI26" s="33">
        <v>153.127980783</v>
      </c>
      <c r="BJ26" s="33">
        <v>459.12204950300003</v>
      </c>
      <c r="BK26" s="33">
        <v>32.664424023400002</v>
      </c>
      <c r="BL26" s="33">
        <v>21493.798935999999</v>
      </c>
      <c r="BM26" s="33">
        <v>169.20433939</v>
      </c>
      <c r="BN26" s="33">
        <v>91.115511045999995</v>
      </c>
      <c r="BO26" s="33">
        <v>2025.78905704</v>
      </c>
      <c r="BP26" s="33">
        <v>0.53134931116499995</v>
      </c>
      <c r="BQ26" s="33">
        <v>1633.70959563</v>
      </c>
      <c r="BR26" s="33">
        <v>13262.421794399999</v>
      </c>
      <c r="BS26" s="33">
        <v>1529.3662923700001</v>
      </c>
    </row>
    <row r="27" spans="1:71" x14ac:dyDescent="0.25">
      <c r="A27" s="35" t="s">
        <v>26</v>
      </c>
      <c r="B27" s="33">
        <v>7956.3275999999996</v>
      </c>
      <c r="C27" s="33">
        <v>68.243729000000002</v>
      </c>
      <c r="D27" s="33">
        <v>7289.8521000000001</v>
      </c>
      <c r="E27" s="33">
        <v>6630.8649999999998</v>
      </c>
      <c r="F27" s="33">
        <v>2360.4202</v>
      </c>
      <c r="G27" s="33">
        <v>3390.0056</v>
      </c>
      <c r="H27" s="33">
        <v>4195.8510999999999</v>
      </c>
      <c r="I27" s="33">
        <v>31.890529999999998</v>
      </c>
      <c r="J27" s="33">
        <v>28.500903999999998</v>
      </c>
      <c r="K27" s="33">
        <v>0.59225302999999996</v>
      </c>
      <c r="L27" s="33">
        <v>181.43532999999999</v>
      </c>
      <c r="M27" s="33">
        <v>21.988500999999999</v>
      </c>
      <c r="N27" s="33">
        <v>65.672004999999999</v>
      </c>
      <c r="O27" s="33"/>
      <c r="P27" s="35" t="s">
        <v>26</v>
      </c>
      <c r="Q27" s="33">
        <v>74.123267908499997</v>
      </c>
      <c r="R27" s="33">
        <v>31.891951604599999</v>
      </c>
      <c r="S27" s="33">
        <v>42.0685522084</v>
      </c>
      <c r="T27" s="33">
        <v>233.58163639899999</v>
      </c>
      <c r="U27" s="33">
        <v>12074.0144217</v>
      </c>
      <c r="V27" s="33">
        <v>0.59225556058700002</v>
      </c>
      <c r="W27" s="33">
        <v>7956.2326156600002</v>
      </c>
      <c r="X27" s="33">
        <v>126.59503175899999</v>
      </c>
      <c r="Y27" s="33">
        <v>504.90244536</v>
      </c>
      <c r="Z27" s="33">
        <v>15.399976281800001</v>
      </c>
      <c r="AA27" s="33">
        <v>660.44111134499997</v>
      </c>
      <c r="AB27" s="33">
        <v>181.437444341</v>
      </c>
      <c r="AC27" s="33">
        <v>21.9885419686</v>
      </c>
      <c r="AD27" s="33">
        <v>2.1482208646299998</v>
      </c>
      <c r="AE27" s="33">
        <v>46.700836975800001</v>
      </c>
      <c r="AF27" s="33">
        <v>1.48613072193</v>
      </c>
      <c r="AG27" s="33">
        <v>81.473429912499995</v>
      </c>
      <c r="AH27" s="33">
        <v>68.243564277100006</v>
      </c>
      <c r="AI27" s="33">
        <v>0</v>
      </c>
      <c r="AJ27" s="33">
        <v>6560.6673911400003</v>
      </c>
      <c r="AK27" s="33">
        <v>726.81521796599998</v>
      </c>
      <c r="AL27" s="33">
        <v>7289.6308299700004</v>
      </c>
      <c r="AM27" s="33">
        <v>1.75891774832</v>
      </c>
      <c r="AN27" s="33">
        <v>211.16613939699999</v>
      </c>
      <c r="AO27" s="33">
        <v>79.756735649800007</v>
      </c>
      <c r="AP27" s="33">
        <v>2405.8512778999998</v>
      </c>
      <c r="AQ27" s="33">
        <v>62.271637165500003</v>
      </c>
      <c r="AR27" s="33">
        <v>18.587408417599999</v>
      </c>
      <c r="AS27" s="33">
        <v>162.16158348499999</v>
      </c>
      <c r="AT27" s="33">
        <v>38.892960291500003</v>
      </c>
      <c r="AU27" s="33">
        <v>39.798917264400004</v>
      </c>
      <c r="AV27" s="33">
        <v>36.8961769776</v>
      </c>
      <c r="AW27" s="33">
        <v>6628.3655924000004</v>
      </c>
      <c r="AX27" s="33">
        <v>2359.8464036999999</v>
      </c>
      <c r="AY27" s="33">
        <v>4268.5191887000001</v>
      </c>
      <c r="AZ27" s="33">
        <v>1648.6907602599999</v>
      </c>
      <c r="BA27" s="33">
        <v>5.3234261274500003</v>
      </c>
      <c r="BB27" s="33">
        <v>1.5989085810899999</v>
      </c>
      <c r="BC27" s="33">
        <v>977.25655946200004</v>
      </c>
      <c r="BD27" s="33">
        <v>18.0719360511</v>
      </c>
      <c r="BE27" s="33">
        <v>134.26522948100001</v>
      </c>
      <c r="BF27" s="33">
        <v>9.9062019699599997</v>
      </c>
      <c r="BG27" s="33">
        <v>15.897093140899999</v>
      </c>
      <c r="BH27" s="33">
        <v>341.89114089499998</v>
      </c>
      <c r="BI27" s="33">
        <v>220.221295903</v>
      </c>
      <c r="BJ27" s="33">
        <v>191.20582591900001</v>
      </c>
      <c r="BK27" s="33">
        <v>5.8434731037100001</v>
      </c>
      <c r="BL27" s="33">
        <v>3389.98941573</v>
      </c>
      <c r="BM27" s="33">
        <v>0.36737801110000001</v>
      </c>
      <c r="BN27" s="33">
        <v>159.52538732599999</v>
      </c>
      <c r="BO27" s="33">
        <v>386.47581612800002</v>
      </c>
      <c r="BP27" s="33">
        <v>0.27156961429199999</v>
      </c>
      <c r="BQ27" s="33">
        <v>898.65602664400001</v>
      </c>
      <c r="BR27" s="33">
        <v>4195.7849200600003</v>
      </c>
      <c r="BS27" s="33">
        <v>100.140276314</v>
      </c>
    </row>
    <row r="28" spans="1:71" x14ac:dyDescent="0.25">
      <c r="A28" s="35" t="s">
        <v>27</v>
      </c>
      <c r="B28" s="33">
        <v>13612.644</v>
      </c>
      <c r="C28" s="33">
        <v>810.81682999999998</v>
      </c>
      <c r="D28" s="33">
        <v>13020.466</v>
      </c>
      <c r="E28" s="33">
        <v>5679.1628000000001</v>
      </c>
      <c r="F28" s="33">
        <v>2559.1943000000001</v>
      </c>
      <c r="G28" s="33">
        <v>2066.3638000000001</v>
      </c>
      <c r="H28" s="33">
        <v>5583.0043999999998</v>
      </c>
      <c r="I28" s="33">
        <v>174.67508000000001</v>
      </c>
      <c r="J28" s="33">
        <v>17.904865000000001</v>
      </c>
      <c r="K28" s="33">
        <v>7.5369352999999997</v>
      </c>
      <c r="L28" s="33">
        <v>127.85212</v>
      </c>
      <c r="M28" s="33">
        <v>112.0419</v>
      </c>
      <c r="N28" s="33">
        <v>61.318905000000001</v>
      </c>
      <c r="O28" s="33"/>
      <c r="P28" s="35" t="s">
        <v>27</v>
      </c>
      <c r="Q28" s="33">
        <v>258.54204623999999</v>
      </c>
      <c r="R28" s="33">
        <v>174.67640872499999</v>
      </c>
      <c r="S28" s="33">
        <v>70.485083639400003</v>
      </c>
      <c r="T28" s="33">
        <v>397.05184574399999</v>
      </c>
      <c r="U28" s="33">
        <v>5867.0110795299997</v>
      </c>
      <c r="V28" s="33">
        <v>7.5368687139599997</v>
      </c>
      <c r="W28" s="33">
        <v>13609.9034233</v>
      </c>
      <c r="X28" s="33">
        <v>91.505892816699998</v>
      </c>
      <c r="Y28" s="33">
        <v>80.092070341799996</v>
      </c>
      <c r="Z28" s="33">
        <v>544.86134993400003</v>
      </c>
      <c r="AA28" s="33">
        <v>450.04718475099997</v>
      </c>
      <c r="AB28" s="33">
        <v>127.855251241</v>
      </c>
      <c r="AC28" s="33">
        <v>112.04178004000001</v>
      </c>
      <c r="AD28" s="33">
        <v>3.7169623379800001</v>
      </c>
      <c r="AE28" s="33">
        <v>30.388071781000001</v>
      </c>
      <c r="AF28" s="33">
        <v>3.24426996043</v>
      </c>
      <c r="AG28" s="33">
        <v>160.262363757</v>
      </c>
      <c r="AH28" s="33">
        <v>810.793094946</v>
      </c>
      <c r="AI28" s="33">
        <v>0</v>
      </c>
      <c r="AJ28" s="33">
        <v>11716.143688599999</v>
      </c>
      <c r="AK28" s="33">
        <v>1298.0772133099999</v>
      </c>
      <c r="AL28" s="33">
        <v>13017.937864199999</v>
      </c>
      <c r="AM28" s="33">
        <v>4.2368106875000002</v>
      </c>
      <c r="AN28" s="33">
        <v>255.53271108199999</v>
      </c>
      <c r="AO28" s="33">
        <v>10.3330706125</v>
      </c>
      <c r="AP28" s="33">
        <v>2799.61710227</v>
      </c>
      <c r="AQ28" s="33">
        <v>16.201323269100001</v>
      </c>
      <c r="AR28" s="33">
        <v>7.3121670050900001</v>
      </c>
      <c r="AS28" s="33">
        <v>334.32809781899999</v>
      </c>
      <c r="AT28" s="33">
        <v>19.849865794500001</v>
      </c>
      <c r="AU28" s="33">
        <v>23.3925732284</v>
      </c>
      <c r="AV28" s="33">
        <v>14.185949880600001</v>
      </c>
      <c r="AW28" s="33">
        <v>5676.1823825000001</v>
      </c>
      <c r="AX28" s="33">
        <v>2558.171902</v>
      </c>
      <c r="AY28" s="33">
        <v>3118.0104805000001</v>
      </c>
      <c r="AZ28" s="33">
        <v>1752.1731938800001</v>
      </c>
      <c r="BA28" s="33">
        <v>2.68607943077</v>
      </c>
      <c r="BB28" s="33">
        <v>1.9771171806300001</v>
      </c>
      <c r="BC28" s="33">
        <v>1447.68069982</v>
      </c>
      <c r="BD28" s="33">
        <v>6.9742181117399999</v>
      </c>
      <c r="BE28" s="33">
        <v>116.150297739</v>
      </c>
      <c r="BF28" s="33">
        <v>1.4826151002300001</v>
      </c>
      <c r="BG28" s="33">
        <v>16.190610339900001</v>
      </c>
      <c r="BH28" s="33">
        <v>299.48190668900003</v>
      </c>
      <c r="BI28" s="33">
        <v>77.225379696499999</v>
      </c>
      <c r="BJ28" s="33">
        <v>155.99809326499999</v>
      </c>
      <c r="BK28" s="33">
        <v>6.7207815795899997</v>
      </c>
      <c r="BL28" s="33">
        <v>2065.7320671500001</v>
      </c>
      <c r="BM28" s="33">
        <v>10.180163242700001</v>
      </c>
      <c r="BN28" s="33">
        <v>33.356636719699999</v>
      </c>
      <c r="BO28" s="33">
        <v>729.55331685800002</v>
      </c>
      <c r="BP28" s="33">
        <v>0.64628593871399997</v>
      </c>
      <c r="BQ28" s="33">
        <v>1149.4910094899999</v>
      </c>
      <c r="BR28" s="33">
        <v>5582.4443560099999</v>
      </c>
      <c r="BS28" s="33">
        <v>293.359055883</v>
      </c>
    </row>
    <row r="29" spans="1:71" x14ac:dyDescent="0.25">
      <c r="A29" s="35" t="s">
        <v>28</v>
      </c>
      <c r="B29" s="33">
        <v>11098.089</v>
      </c>
      <c r="C29" s="33">
        <v>198.88847000000001</v>
      </c>
      <c r="D29" s="33">
        <v>9284.2070000000003</v>
      </c>
      <c r="E29" s="33">
        <v>3800.0415000000003</v>
      </c>
      <c r="F29" s="33">
        <v>2306.3777</v>
      </c>
      <c r="G29" s="33">
        <v>1348.5544</v>
      </c>
      <c r="H29" s="33">
        <v>2249.4756000000002</v>
      </c>
      <c r="I29" s="33">
        <v>22.392385000000001</v>
      </c>
      <c r="J29" s="33">
        <v>11.630808999999999</v>
      </c>
      <c r="K29" s="33">
        <v>4.8379377999999997</v>
      </c>
      <c r="L29" s="33">
        <v>96.052681000000007</v>
      </c>
      <c r="M29" s="33">
        <v>14.257236000000001</v>
      </c>
      <c r="N29" s="33">
        <v>8.1481732999999998</v>
      </c>
      <c r="O29" s="33"/>
      <c r="P29" s="35" t="s">
        <v>28</v>
      </c>
      <c r="Q29" s="33">
        <v>76.669353640599994</v>
      </c>
      <c r="R29" s="33">
        <v>22.405331479099999</v>
      </c>
      <c r="S29" s="33">
        <v>55.769840373000001</v>
      </c>
      <c r="T29" s="33">
        <v>76.933830522099996</v>
      </c>
      <c r="U29" s="33">
        <v>4212.1004362900003</v>
      </c>
      <c r="V29" s="33">
        <v>4.82765787704</v>
      </c>
      <c r="W29" s="33">
        <v>11097.3445261</v>
      </c>
      <c r="X29" s="33">
        <v>128.39231650100001</v>
      </c>
      <c r="Y29" s="33">
        <v>72.233169728600004</v>
      </c>
      <c r="Z29" s="33">
        <v>11.392959129499999</v>
      </c>
      <c r="AA29" s="33">
        <v>382.355062933</v>
      </c>
      <c r="AB29" s="33">
        <v>96.008566352900004</v>
      </c>
      <c r="AC29" s="33">
        <v>14.2572281367</v>
      </c>
      <c r="AD29" s="33">
        <v>25.706463637100001</v>
      </c>
      <c r="AE29" s="33">
        <v>23.1199441728</v>
      </c>
      <c r="AF29" s="33">
        <v>0.95531271913799998</v>
      </c>
      <c r="AG29" s="33">
        <v>24.6703779379</v>
      </c>
      <c r="AH29" s="33">
        <v>198.62831601900001</v>
      </c>
      <c r="AI29" s="33">
        <v>0</v>
      </c>
      <c r="AJ29" s="33">
        <v>8354.4193581199997</v>
      </c>
      <c r="AK29" s="33">
        <v>902.56397915100001</v>
      </c>
      <c r="AL29" s="33">
        <v>9282.6898009100005</v>
      </c>
      <c r="AM29" s="33">
        <v>1.5436617243099999</v>
      </c>
      <c r="AN29" s="33">
        <v>204.20231746100001</v>
      </c>
      <c r="AO29" s="33">
        <v>37.062072334699998</v>
      </c>
      <c r="AP29" s="33">
        <v>1155.4272902299999</v>
      </c>
      <c r="AQ29" s="33">
        <v>93.430845913499994</v>
      </c>
      <c r="AR29" s="33">
        <v>7.0208899463699996</v>
      </c>
      <c r="AS29" s="33">
        <v>294.46166382799998</v>
      </c>
      <c r="AT29" s="33">
        <v>19.903700841199999</v>
      </c>
      <c r="AU29" s="33">
        <v>32.684684799700001</v>
      </c>
      <c r="AV29" s="33">
        <v>19.082067180300001</v>
      </c>
      <c r="AW29" s="33">
        <v>3797.8012776800001</v>
      </c>
      <c r="AX29" s="33">
        <v>2305.2344020199998</v>
      </c>
      <c r="AY29" s="33">
        <v>1492.5668756600001</v>
      </c>
      <c r="AZ29" s="33">
        <v>1579.73898654</v>
      </c>
      <c r="BA29" s="33">
        <v>5.6919899729400001</v>
      </c>
      <c r="BB29" s="33">
        <v>0.97927884439199997</v>
      </c>
      <c r="BC29" s="33">
        <v>1139.31880989</v>
      </c>
      <c r="BD29" s="33">
        <v>13.039695008200001</v>
      </c>
      <c r="BE29" s="33">
        <v>87.517963579600007</v>
      </c>
      <c r="BF29" s="33">
        <v>3.6133362950199999</v>
      </c>
      <c r="BG29" s="33">
        <v>17.055119423299999</v>
      </c>
      <c r="BH29" s="33">
        <v>231.43979441900001</v>
      </c>
      <c r="BI29" s="33">
        <v>95.521466604899999</v>
      </c>
      <c r="BJ29" s="33">
        <v>182.53883781100001</v>
      </c>
      <c r="BK29" s="33">
        <v>24.873007777200002</v>
      </c>
      <c r="BL29" s="33">
        <v>1348.4023891899999</v>
      </c>
      <c r="BM29" s="33">
        <v>1.5130276198299999</v>
      </c>
      <c r="BN29" s="33">
        <v>5.8172467179699998</v>
      </c>
      <c r="BO29" s="33">
        <v>207.854884591</v>
      </c>
      <c r="BP29" s="33">
        <v>0.40124553126599999</v>
      </c>
      <c r="BQ29" s="33">
        <v>304.52814960400002</v>
      </c>
      <c r="BR29" s="33">
        <v>2248.1007933999999</v>
      </c>
      <c r="BS29" s="33">
        <v>125.26470279199999</v>
      </c>
    </row>
    <row r="30" spans="1:71" x14ac:dyDescent="0.25">
      <c r="A30" s="35" t="s">
        <v>29</v>
      </c>
      <c r="B30" s="33">
        <v>3812.2383</v>
      </c>
      <c r="C30" s="33">
        <v>161.18082000000001</v>
      </c>
      <c r="D30" s="33">
        <v>1755.8501000000001</v>
      </c>
      <c r="E30" s="33">
        <v>478.54846099999997</v>
      </c>
      <c r="F30" s="33">
        <v>422.09145999999998</v>
      </c>
      <c r="G30" s="33">
        <v>1167.6106</v>
      </c>
      <c r="H30" s="33">
        <v>550.40661999999998</v>
      </c>
      <c r="I30" s="33">
        <v>5.3677821000000003</v>
      </c>
      <c r="J30" s="33">
        <v>9.9407511</v>
      </c>
      <c r="K30" s="33">
        <v>0.30000000999999998</v>
      </c>
      <c r="L30" s="33">
        <v>18.137024</v>
      </c>
      <c r="M30" s="33">
        <v>32.536503000000003</v>
      </c>
      <c r="N30" s="33">
        <v>7.2189841000000001</v>
      </c>
      <c r="O30" s="33"/>
      <c r="P30" s="35" t="s">
        <v>29</v>
      </c>
      <c r="Q30" s="33">
        <v>12.4638034191</v>
      </c>
      <c r="R30" s="33">
        <v>5.3668194333599999</v>
      </c>
      <c r="S30" s="33">
        <v>8.2482576441899997</v>
      </c>
      <c r="T30" s="33">
        <v>29.721840909200001</v>
      </c>
      <c r="U30" s="33">
        <v>622.60620919600001</v>
      </c>
      <c r="V30" s="33">
        <v>0.29949169547799998</v>
      </c>
      <c r="W30" s="33">
        <v>3809.14838319</v>
      </c>
      <c r="X30" s="33">
        <v>43.018701351499999</v>
      </c>
      <c r="Y30" s="33">
        <v>42.570058445299999</v>
      </c>
      <c r="Z30" s="33">
        <v>35.920847973000001</v>
      </c>
      <c r="AA30" s="33">
        <v>65.416695282199996</v>
      </c>
      <c r="AB30" s="33">
        <v>18.1209336579</v>
      </c>
      <c r="AC30" s="33">
        <v>32.521416522999999</v>
      </c>
      <c r="AD30" s="33">
        <v>1.72005075018</v>
      </c>
      <c r="AE30" s="33">
        <v>5.2663316347700002</v>
      </c>
      <c r="AF30" s="33">
        <v>0.33481859587500001</v>
      </c>
      <c r="AG30" s="33">
        <v>11.715599791400001</v>
      </c>
      <c r="AH30" s="33">
        <v>161.16100480099999</v>
      </c>
      <c r="AI30" s="33">
        <v>0</v>
      </c>
      <c r="AJ30" s="33">
        <v>1579.4898784</v>
      </c>
      <c r="AK30" s="33">
        <v>173.77857495500001</v>
      </c>
      <c r="AL30" s="33">
        <v>1754.9885041099999</v>
      </c>
      <c r="AM30" s="33">
        <v>0.352467677491</v>
      </c>
      <c r="AN30" s="33">
        <v>44.392236773400001</v>
      </c>
      <c r="AO30" s="33">
        <v>0.12001399175499999</v>
      </c>
      <c r="AP30" s="33">
        <v>258.88683701999997</v>
      </c>
      <c r="AQ30" s="33">
        <v>5.8812481857599996</v>
      </c>
      <c r="AR30" s="33">
        <v>1.7812424652100001</v>
      </c>
      <c r="AS30" s="33">
        <v>59.431602749200003</v>
      </c>
      <c r="AT30" s="33">
        <v>0.383112932643</v>
      </c>
      <c r="AU30" s="33">
        <v>5.9870092368099996</v>
      </c>
      <c r="AV30" s="33">
        <v>11.091518322500001</v>
      </c>
      <c r="AW30" s="33">
        <v>478.21695262600002</v>
      </c>
      <c r="AX30" s="33">
        <v>421.78254163999998</v>
      </c>
      <c r="AY30" s="33">
        <v>56.434410985600003</v>
      </c>
      <c r="AZ30" s="33">
        <v>221.83331865100001</v>
      </c>
      <c r="BA30" s="33">
        <v>0.177419505724</v>
      </c>
      <c r="BB30" s="33">
        <v>2.5417144048299999E-2</v>
      </c>
      <c r="BC30" s="33">
        <v>148.88156278700001</v>
      </c>
      <c r="BD30" s="33">
        <v>0.27007901318100003</v>
      </c>
      <c r="BE30" s="33">
        <v>29.867495593499999</v>
      </c>
      <c r="BF30" s="33">
        <v>0.42545116984800002</v>
      </c>
      <c r="BG30" s="33">
        <v>2.1102920582900002</v>
      </c>
      <c r="BH30" s="33">
        <v>76.629476016500007</v>
      </c>
      <c r="BI30" s="33">
        <v>16.890755416800001</v>
      </c>
      <c r="BJ30" s="33">
        <v>61.777852165799999</v>
      </c>
      <c r="BK30" s="33">
        <v>4.9989803665199999E-2</v>
      </c>
      <c r="BL30" s="33">
        <v>1167.4806403099999</v>
      </c>
      <c r="BM30" s="33">
        <v>13.418730677999999</v>
      </c>
      <c r="BN30" s="33">
        <v>1.05687863322</v>
      </c>
      <c r="BO30" s="33">
        <v>73.377981864299997</v>
      </c>
      <c r="BP30" s="33">
        <v>1.5220215356999999E-2</v>
      </c>
      <c r="BQ30" s="33">
        <v>114.298176658</v>
      </c>
      <c r="BR30" s="33">
        <v>549.56067266100001</v>
      </c>
      <c r="BS30" s="33">
        <v>18.685377034799998</v>
      </c>
    </row>
    <row r="31" spans="1:71" x14ac:dyDescent="0.25">
      <c r="A31" s="35" t="s">
        <v>30</v>
      </c>
      <c r="B31" s="33">
        <v>14048.645</v>
      </c>
      <c r="C31" s="33">
        <v>901.24523999999997</v>
      </c>
      <c r="D31" s="33">
        <v>12445.269</v>
      </c>
      <c r="E31" s="33">
        <v>2708.7599799999998</v>
      </c>
      <c r="F31" s="33">
        <v>2347.5216999999998</v>
      </c>
      <c r="G31" s="33">
        <v>1889.2202</v>
      </c>
      <c r="H31" s="33">
        <v>7553.5937999999996</v>
      </c>
      <c r="I31" s="33">
        <v>28.131412999999998</v>
      </c>
      <c r="J31" s="33">
        <v>36.846409000000001</v>
      </c>
      <c r="K31" s="33">
        <v>4.6639999999999997</v>
      </c>
      <c r="L31" s="33">
        <v>126.91619</v>
      </c>
      <c r="M31" s="33">
        <v>87.282791000000003</v>
      </c>
      <c r="N31" s="33">
        <v>44.004353000000002</v>
      </c>
      <c r="O31" s="33"/>
      <c r="P31" s="35" t="s">
        <v>30</v>
      </c>
      <c r="Q31" s="33">
        <v>103.520019535</v>
      </c>
      <c r="R31" s="33">
        <v>28.143680055400001</v>
      </c>
      <c r="S31" s="33">
        <v>72.625969419</v>
      </c>
      <c r="T31" s="33">
        <v>321.34245375299997</v>
      </c>
      <c r="U31" s="33">
        <v>7864.1097623100004</v>
      </c>
      <c r="V31" s="33">
        <v>4.6640194347400001</v>
      </c>
      <c r="W31" s="33">
        <v>14045.193947899999</v>
      </c>
      <c r="X31" s="33">
        <v>226.099116084</v>
      </c>
      <c r="Y31" s="33">
        <v>200.96580256300001</v>
      </c>
      <c r="Z31" s="33">
        <v>43.688656498</v>
      </c>
      <c r="AA31" s="33">
        <v>458.30869634300001</v>
      </c>
      <c r="AB31" s="33">
        <v>126.92672865900001</v>
      </c>
      <c r="AC31" s="33">
        <v>87.247598589299997</v>
      </c>
      <c r="AD31" s="33">
        <v>30.333089536799999</v>
      </c>
      <c r="AE31" s="33">
        <v>96.0197810696</v>
      </c>
      <c r="AF31" s="33">
        <v>1.72990216828</v>
      </c>
      <c r="AG31" s="33">
        <v>237.81746955700001</v>
      </c>
      <c r="AH31" s="33">
        <v>901.14682466700003</v>
      </c>
      <c r="AI31" s="33">
        <v>0</v>
      </c>
      <c r="AJ31" s="33">
        <v>11198.201519</v>
      </c>
      <c r="AK31" s="33">
        <v>1213.91373647</v>
      </c>
      <c r="AL31" s="33">
        <v>12442.448345000001</v>
      </c>
      <c r="AM31" s="33">
        <v>4.6285111852099998</v>
      </c>
      <c r="AN31" s="33">
        <v>360.76010852000002</v>
      </c>
      <c r="AO31" s="33">
        <v>23.1225387213</v>
      </c>
      <c r="AP31" s="33">
        <v>4466.96022765</v>
      </c>
      <c r="AQ31" s="33">
        <v>10.222486333399999</v>
      </c>
      <c r="AR31" s="33">
        <v>22.879595721899999</v>
      </c>
      <c r="AS31" s="33">
        <v>323.46840082199998</v>
      </c>
      <c r="AT31" s="33">
        <v>13.418847059999999</v>
      </c>
      <c r="AU31" s="33">
        <v>38.369125835399998</v>
      </c>
      <c r="AV31" s="33">
        <v>7.6570859865400003</v>
      </c>
      <c r="AW31" s="33">
        <v>2708.0566224999998</v>
      </c>
      <c r="AX31" s="33">
        <v>2347.0562125500001</v>
      </c>
      <c r="AY31" s="33">
        <v>361.00040994900002</v>
      </c>
      <c r="AZ31" s="33">
        <v>1462.1986051399999</v>
      </c>
      <c r="BA31" s="33">
        <v>1.08740085947</v>
      </c>
      <c r="BB31" s="33">
        <v>0.817263565425</v>
      </c>
      <c r="BC31" s="33">
        <v>1142.65592707</v>
      </c>
      <c r="BD31" s="33">
        <v>23.570871101000002</v>
      </c>
      <c r="BE31" s="33">
        <v>97.645742610400006</v>
      </c>
      <c r="BF31" s="33">
        <v>13.285068985300001</v>
      </c>
      <c r="BG31" s="33">
        <v>14.311924794799999</v>
      </c>
      <c r="BH31" s="33">
        <v>254.87177686999999</v>
      </c>
      <c r="BI31" s="33">
        <v>60.641143915000001</v>
      </c>
      <c r="BJ31" s="33">
        <v>292.20550493000002</v>
      </c>
      <c r="BK31" s="33">
        <v>6.8306228307300003</v>
      </c>
      <c r="BL31" s="33">
        <v>1888.7522931399999</v>
      </c>
      <c r="BM31" s="33">
        <v>1.7434653466800001</v>
      </c>
      <c r="BN31" s="33">
        <v>41.487465614400001</v>
      </c>
      <c r="BO31" s="33">
        <v>1231.2271903200001</v>
      </c>
      <c r="BP31" s="33">
        <v>0.16943232231800001</v>
      </c>
      <c r="BQ31" s="33">
        <v>1073.36561854</v>
      </c>
      <c r="BR31" s="33">
        <v>7551.1327424499996</v>
      </c>
      <c r="BS31" s="33">
        <v>612.81534080300003</v>
      </c>
    </row>
    <row r="32" spans="1:71" x14ac:dyDescent="0.25">
      <c r="A32" s="35" t="s">
        <v>31</v>
      </c>
      <c r="B32" s="33">
        <v>15411.203</v>
      </c>
      <c r="C32" s="33">
        <v>36.287906999999997</v>
      </c>
      <c r="D32" s="33">
        <v>23611.618999999999</v>
      </c>
      <c r="E32" s="33">
        <v>1893.01839</v>
      </c>
      <c r="F32" s="33">
        <v>1078.5027</v>
      </c>
      <c r="G32" s="33">
        <v>1579.1442999999999</v>
      </c>
      <c r="H32" s="33">
        <v>4388.7163</v>
      </c>
      <c r="I32" s="33">
        <v>128.0789</v>
      </c>
      <c r="J32" s="33">
        <v>47.716681999999999</v>
      </c>
      <c r="K32" s="33">
        <v>4.0190001000000004</v>
      </c>
      <c r="L32" s="33">
        <v>509.65042</v>
      </c>
      <c r="M32" s="33">
        <v>9.9573145000000007</v>
      </c>
      <c r="N32" s="33">
        <v>52.249535000000002</v>
      </c>
      <c r="O32" s="33"/>
      <c r="P32" s="35" t="s">
        <v>31</v>
      </c>
      <c r="Q32" s="33">
        <v>156.78807202199999</v>
      </c>
      <c r="R32" s="33">
        <v>128.07674943399999</v>
      </c>
      <c r="S32" s="33">
        <v>24.869235063400001</v>
      </c>
      <c r="T32" s="33">
        <v>147.16433514100001</v>
      </c>
      <c r="U32" s="33">
        <v>8358.9736974499992</v>
      </c>
      <c r="V32" s="33">
        <v>4.0190462480100004</v>
      </c>
      <c r="W32" s="33">
        <v>15409.921611100001</v>
      </c>
      <c r="X32" s="33">
        <v>51.645252498700003</v>
      </c>
      <c r="Y32" s="33">
        <v>255.70738843699999</v>
      </c>
      <c r="Z32" s="33">
        <v>9.6280907586400009</v>
      </c>
      <c r="AA32" s="33">
        <v>3082.4904426399999</v>
      </c>
      <c r="AB32" s="33">
        <v>509.64209679800001</v>
      </c>
      <c r="AC32" s="33">
        <v>9.9573455981700008</v>
      </c>
      <c r="AD32" s="33">
        <v>3.8451901936600001</v>
      </c>
      <c r="AE32" s="33">
        <v>18.9666646091</v>
      </c>
      <c r="AF32" s="33">
        <v>0.75367902307800005</v>
      </c>
      <c r="AG32" s="33">
        <v>58.306127719499997</v>
      </c>
      <c r="AH32" s="33">
        <v>36.2877294209</v>
      </c>
      <c r="AI32" s="33">
        <v>0</v>
      </c>
      <c r="AJ32" s="33">
        <v>21249.256666500001</v>
      </c>
      <c r="AK32" s="33">
        <v>2357.18224147</v>
      </c>
      <c r="AL32" s="33">
        <v>23610.284098100001</v>
      </c>
      <c r="AM32" s="33">
        <v>0.86475264274600006</v>
      </c>
      <c r="AN32" s="33">
        <v>107.377464029</v>
      </c>
      <c r="AO32" s="33">
        <v>10.5767368375</v>
      </c>
      <c r="AP32" s="33">
        <v>1282.37115971</v>
      </c>
      <c r="AQ32" s="33">
        <v>14.7980735898</v>
      </c>
      <c r="AR32" s="33">
        <v>2.15408680557</v>
      </c>
      <c r="AS32" s="33">
        <v>219.44727584200001</v>
      </c>
      <c r="AT32" s="33">
        <v>5.1802211004599998</v>
      </c>
      <c r="AU32" s="33">
        <v>16.487677512899999</v>
      </c>
      <c r="AV32" s="33">
        <v>5.38475662948</v>
      </c>
      <c r="AW32" s="33">
        <v>1892.1068676899999</v>
      </c>
      <c r="AX32" s="33">
        <v>1078.15138402</v>
      </c>
      <c r="AY32" s="33">
        <v>813.95548367000004</v>
      </c>
      <c r="AZ32" s="33">
        <v>585.91164964999996</v>
      </c>
      <c r="BA32" s="33">
        <v>0.58285482962099999</v>
      </c>
      <c r="BB32" s="33">
        <v>0.274632989775</v>
      </c>
      <c r="BC32" s="33">
        <v>436.00171739899997</v>
      </c>
      <c r="BD32" s="33">
        <v>1.8711089138999999</v>
      </c>
      <c r="BE32" s="33">
        <v>58.8459933476</v>
      </c>
      <c r="BF32" s="33">
        <v>4.1152914901099997</v>
      </c>
      <c r="BG32" s="33">
        <v>12.867447884400001</v>
      </c>
      <c r="BH32" s="33">
        <v>151.54882563499999</v>
      </c>
      <c r="BI32" s="33">
        <v>28.450410143300001</v>
      </c>
      <c r="BJ32" s="33">
        <v>108.37618500400001</v>
      </c>
      <c r="BK32" s="33">
        <v>1.1880540056</v>
      </c>
      <c r="BL32" s="33">
        <v>1578.8154410899999</v>
      </c>
      <c r="BM32" s="33">
        <v>1.4208332611300001E-2</v>
      </c>
      <c r="BN32" s="33">
        <v>12.5219988972</v>
      </c>
      <c r="BO32" s="33">
        <v>159.32683776499999</v>
      </c>
      <c r="BP32" s="33">
        <v>0.110844024653</v>
      </c>
      <c r="BQ32" s="33">
        <v>503.10302746299999</v>
      </c>
      <c r="BR32" s="33">
        <v>4388.4051051599999</v>
      </c>
      <c r="BS32" s="33">
        <v>55.774048949600001</v>
      </c>
    </row>
    <row r="33" spans="1:71" x14ac:dyDescent="0.25">
      <c r="A33" s="35" t="s">
        <v>32</v>
      </c>
      <c r="B33" s="33">
        <v>62382.296999999999</v>
      </c>
      <c r="C33" s="33">
        <v>1235.0125</v>
      </c>
      <c r="D33" s="33">
        <v>40707.008000000002</v>
      </c>
      <c r="E33" s="33">
        <v>5830.6264000000001</v>
      </c>
      <c r="F33" s="33">
        <v>4120.4390000000003</v>
      </c>
      <c r="G33" s="33">
        <v>10164.317999999999</v>
      </c>
      <c r="H33" s="33">
        <v>10224.821</v>
      </c>
      <c r="I33" s="33">
        <v>79.304939000000005</v>
      </c>
      <c r="J33" s="33">
        <v>63.111443000000001</v>
      </c>
      <c r="K33" s="33">
        <v>31.503990000000002</v>
      </c>
      <c r="L33" s="33">
        <v>358.21289000000002</v>
      </c>
      <c r="M33" s="33">
        <v>472.58362</v>
      </c>
      <c r="N33" s="33">
        <v>267.45767000000001</v>
      </c>
      <c r="O33" s="33"/>
      <c r="P33" s="35" t="s">
        <v>32</v>
      </c>
      <c r="Q33" s="33">
        <v>254.787081349</v>
      </c>
      <c r="R33" s="33">
        <v>79.331140689700007</v>
      </c>
      <c r="S33" s="33">
        <v>167.45166555099999</v>
      </c>
      <c r="T33" s="33">
        <v>293.01511002900003</v>
      </c>
      <c r="U33" s="33">
        <v>48419.733165199999</v>
      </c>
      <c r="V33" s="33">
        <v>31.503900696999999</v>
      </c>
      <c r="W33" s="33">
        <v>62374.208896800003</v>
      </c>
      <c r="X33" s="33">
        <v>678.31529979200002</v>
      </c>
      <c r="Y33" s="33">
        <v>910.74495134599999</v>
      </c>
      <c r="Z33" s="33">
        <v>760.13676715899999</v>
      </c>
      <c r="AA33" s="33">
        <v>1041.32141166</v>
      </c>
      <c r="AB33" s="33">
        <v>358.12664771999999</v>
      </c>
      <c r="AC33" s="33">
        <v>472.40105825699999</v>
      </c>
      <c r="AD33" s="33">
        <v>77.388650183899998</v>
      </c>
      <c r="AE33" s="33">
        <v>121.557792252</v>
      </c>
      <c r="AF33" s="33">
        <v>6.2268706905000002</v>
      </c>
      <c r="AG33" s="33">
        <v>357.72807227800001</v>
      </c>
      <c r="AH33" s="33">
        <v>1234.79719959</v>
      </c>
      <c r="AI33" s="33">
        <v>0</v>
      </c>
      <c r="AJ33" s="33">
        <v>36630.323695200001</v>
      </c>
      <c r="AK33" s="33">
        <v>3992.64534731</v>
      </c>
      <c r="AL33" s="33">
        <v>40700.357692700003</v>
      </c>
      <c r="AM33" s="33">
        <v>7.29828677237</v>
      </c>
      <c r="AN33" s="33">
        <v>751.21911666300002</v>
      </c>
      <c r="AO33" s="33">
        <v>175.93940626700001</v>
      </c>
      <c r="AP33" s="33">
        <v>4922.9191044099998</v>
      </c>
      <c r="AQ33" s="33">
        <v>146.227088522</v>
      </c>
      <c r="AR33" s="33">
        <v>96.513832229499997</v>
      </c>
      <c r="AS33" s="33">
        <v>711.902910013</v>
      </c>
      <c r="AT33" s="33">
        <v>100.42056878699999</v>
      </c>
      <c r="AU33" s="33">
        <v>50.331643524299999</v>
      </c>
      <c r="AV33" s="33">
        <v>68.4283524298</v>
      </c>
      <c r="AW33" s="33">
        <v>5828.3629896700004</v>
      </c>
      <c r="AX33" s="33">
        <v>4118.23889994</v>
      </c>
      <c r="AY33" s="33">
        <v>1710.12408974</v>
      </c>
      <c r="AZ33" s="33">
        <v>2358.2794552800001</v>
      </c>
      <c r="BA33" s="33">
        <v>30.4177646692</v>
      </c>
      <c r="BB33" s="33">
        <v>10.8615934379</v>
      </c>
      <c r="BC33" s="33">
        <v>1231.8582509600001</v>
      </c>
      <c r="BD33" s="33">
        <v>153.73242683399999</v>
      </c>
      <c r="BE33" s="33">
        <v>191.55277790400001</v>
      </c>
      <c r="BF33" s="33">
        <v>15.5544236418</v>
      </c>
      <c r="BG33" s="33">
        <v>53.530174898399999</v>
      </c>
      <c r="BH33" s="33">
        <v>507.54770434900001</v>
      </c>
      <c r="BI33" s="33">
        <v>61.200885648400003</v>
      </c>
      <c r="BJ33" s="33">
        <v>486.97865539600002</v>
      </c>
      <c r="BK33" s="33">
        <v>25.2388678252</v>
      </c>
      <c r="BL33" s="33">
        <v>10163.765954500001</v>
      </c>
      <c r="BM33" s="33">
        <v>9.0902387399800002</v>
      </c>
      <c r="BN33" s="33">
        <v>39.635142541699999</v>
      </c>
      <c r="BO33" s="33">
        <v>1233.3892341799999</v>
      </c>
      <c r="BP33" s="33">
        <v>0.74415999579400005</v>
      </c>
      <c r="BQ33" s="33">
        <v>1288.86721087</v>
      </c>
      <c r="BR33" s="33">
        <v>10217.532764699999</v>
      </c>
      <c r="BS33" s="33">
        <v>679.37484468100001</v>
      </c>
    </row>
    <row r="34" spans="1:71" x14ac:dyDescent="0.25">
      <c r="A34" s="35" t="s">
        <v>33</v>
      </c>
      <c r="B34" s="33">
        <v>40944.542999999998</v>
      </c>
      <c r="C34" s="33">
        <v>1507.0282</v>
      </c>
      <c r="D34" s="33">
        <v>37567.578000000001</v>
      </c>
      <c r="E34" s="33">
        <v>7603.357</v>
      </c>
      <c r="F34" s="33">
        <v>5733.3847999999998</v>
      </c>
      <c r="G34" s="33">
        <v>14268.656000000001</v>
      </c>
      <c r="H34" s="33">
        <v>32425.695</v>
      </c>
      <c r="I34" s="33">
        <v>362.81342000000001</v>
      </c>
      <c r="J34" s="33">
        <v>66.047852000000006</v>
      </c>
      <c r="K34" s="33">
        <v>80.165276000000006</v>
      </c>
      <c r="L34" s="33">
        <v>638.74292000000003</v>
      </c>
      <c r="M34" s="33">
        <v>304.18651999999997</v>
      </c>
      <c r="N34" s="33">
        <v>3526.4023000000002</v>
      </c>
      <c r="O34" s="33"/>
      <c r="P34" s="35" t="s">
        <v>33</v>
      </c>
      <c r="Q34" s="33">
        <v>699.45714182400002</v>
      </c>
      <c r="R34" s="33">
        <v>362.82721682599998</v>
      </c>
      <c r="S34" s="33">
        <v>399.62374404899998</v>
      </c>
      <c r="T34" s="33">
        <v>1183.83970871</v>
      </c>
      <c r="U34" s="33">
        <v>24971.463113199999</v>
      </c>
      <c r="V34" s="33">
        <v>80.158480088900006</v>
      </c>
      <c r="W34" s="33">
        <v>40939.231524100003</v>
      </c>
      <c r="X34" s="33">
        <v>1398.72077803</v>
      </c>
      <c r="Y34" s="33">
        <v>1444.7906713899999</v>
      </c>
      <c r="Z34" s="33">
        <v>600.67034184800002</v>
      </c>
      <c r="AA34" s="33">
        <v>1298.7953491200001</v>
      </c>
      <c r="AB34" s="33">
        <v>638.61633666900002</v>
      </c>
      <c r="AC34" s="33">
        <v>304.12714673699998</v>
      </c>
      <c r="AD34" s="33">
        <v>35.762254013000003</v>
      </c>
      <c r="AE34" s="33">
        <v>172.24015427200001</v>
      </c>
      <c r="AF34" s="33">
        <v>49.603829636100002</v>
      </c>
      <c r="AG34" s="33">
        <v>3778.6952622899998</v>
      </c>
      <c r="AH34" s="33">
        <v>1506.8777724199999</v>
      </c>
      <c r="AI34" s="33">
        <v>0</v>
      </c>
      <c r="AJ34" s="33">
        <v>33803.302962200003</v>
      </c>
      <c r="AK34" s="33">
        <v>3720.1602788199998</v>
      </c>
      <c r="AL34" s="33">
        <v>37559.2254951</v>
      </c>
      <c r="AM34" s="33">
        <v>110.97218114099999</v>
      </c>
      <c r="AN34" s="33">
        <v>1550.30519166</v>
      </c>
      <c r="AO34" s="33">
        <v>32.339610042099999</v>
      </c>
      <c r="AP34" s="33">
        <v>16682.394925799999</v>
      </c>
      <c r="AQ34" s="33">
        <v>64.875240734100004</v>
      </c>
      <c r="AR34" s="33">
        <v>72.861084519499997</v>
      </c>
      <c r="AS34" s="33">
        <v>580.08930400400004</v>
      </c>
      <c r="AT34" s="33">
        <v>23.124845148799999</v>
      </c>
      <c r="AU34" s="33">
        <v>25.048429017899998</v>
      </c>
      <c r="AV34" s="33">
        <v>87.306499877600004</v>
      </c>
      <c r="AW34" s="33">
        <v>7600.1113408700003</v>
      </c>
      <c r="AX34" s="33">
        <v>5730.5721802500002</v>
      </c>
      <c r="AY34" s="33">
        <v>1869.5391606200001</v>
      </c>
      <c r="AZ34" s="33">
        <v>3353.1390557</v>
      </c>
      <c r="BA34" s="33">
        <v>5.2767683571199999</v>
      </c>
      <c r="BB34" s="33">
        <v>1.90504362248</v>
      </c>
      <c r="BC34" s="33">
        <v>2213.3363027800001</v>
      </c>
      <c r="BD34" s="33">
        <v>264.35632172999999</v>
      </c>
      <c r="BE34" s="33">
        <v>358.28482133</v>
      </c>
      <c r="BF34" s="33">
        <v>10.572851849499999</v>
      </c>
      <c r="BG34" s="33">
        <v>27.8591368387</v>
      </c>
      <c r="BH34" s="33">
        <v>915.17441390600004</v>
      </c>
      <c r="BI34" s="33">
        <v>165.39775101399999</v>
      </c>
      <c r="BJ34" s="33">
        <v>854.31026980700005</v>
      </c>
      <c r="BK34" s="33">
        <v>28.452191597700001</v>
      </c>
      <c r="BL34" s="33">
        <v>14266.939639599999</v>
      </c>
      <c r="BM34" s="33">
        <v>48.024335420500002</v>
      </c>
      <c r="BN34" s="33">
        <v>918.547226432</v>
      </c>
      <c r="BO34" s="33">
        <v>4170.1874833800002</v>
      </c>
      <c r="BP34" s="33">
        <v>0.52083108315000004</v>
      </c>
      <c r="BQ34" s="33">
        <v>5775.7532104600004</v>
      </c>
      <c r="BR34" s="33">
        <v>32402.186315899999</v>
      </c>
      <c r="BS34" s="33">
        <v>3254.80923742</v>
      </c>
    </row>
    <row r="35" spans="1:71" x14ac:dyDescent="0.25">
      <c r="A35" s="35" t="s">
        <v>34</v>
      </c>
      <c r="B35" s="33">
        <v>7793.3247000000001</v>
      </c>
      <c r="C35" s="33">
        <v>5908.0146000000004</v>
      </c>
      <c r="D35" s="33">
        <v>10104.582</v>
      </c>
      <c r="E35" s="33">
        <v>2175.6959099999999</v>
      </c>
      <c r="F35" s="33">
        <v>1518.6505</v>
      </c>
      <c r="G35" s="33">
        <v>6398.1211000000003</v>
      </c>
      <c r="H35" s="33">
        <v>2987.0945000000002</v>
      </c>
      <c r="I35" s="33">
        <v>54.518120000000003</v>
      </c>
      <c r="J35" s="33">
        <v>14.625902999999999</v>
      </c>
      <c r="K35" s="33">
        <v>0</v>
      </c>
      <c r="L35" s="33">
        <v>53.534534000000001</v>
      </c>
      <c r="M35" s="33">
        <v>14.423202</v>
      </c>
      <c r="N35" s="33">
        <v>1228.3857</v>
      </c>
      <c r="O35" s="33"/>
      <c r="P35" s="35" t="s">
        <v>34</v>
      </c>
      <c r="Q35" s="33">
        <v>96.166915322400001</v>
      </c>
      <c r="R35" s="33">
        <v>54.517180186600001</v>
      </c>
      <c r="S35" s="33">
        <v>47.568234259900002</v>
      </c>
      <c r="T35" s="33">
        <v>103.445555066</v>
      </c>
      <c r="U35" s="33">
        <v>8512.7137395299997</v>
      </c>
      <c r="V35" s="33">
        <v>0</v>
      </c>
      <c r="W35" s="33">
        <v>7792.3868181500002</v>
      </c>
      <c r="X35" s="33">
        <v>86.618275115000003</v>
      </c>
      <c r="Y35" s="33">
        <v>317.869880174</v>
      </c>
      <c r="Z35" s="33">
        <v>574.01876795800001</v>
      </c>
      <c r="AA35" s="33">
        <v>180.934726826</v>
      </c>
      <c r="AB35" s="33">
        <v>53.528944545100003</v>
      </c>
      <c r="AC35" s="33">
        <v>14.423134775299999</v>
      </c>
      <c r="AD35" s="33">
        <v>2.5201035678000001</v>
      </c>
      <c r="AE35" s="33">
        <v>20.864617690599999</v>
      </c>
      <c r="AF35" s="33">
        <v>3.6413217607699999</v>
      </c>
      <c r="AG35" s="33">
        <v>1242.92241747</v>
      </c>
      <c r="AH35" s="33">
        <v>5908.01001937</v>
      </c>
      <c r="AI35" s="33">
        <v>0</v>
      </c>
      <c r="AJ35" s="33">
        <v>9093.2089146599992</v>
      </c>
      <c r="AK35" s="33">
        <v>1007.83663659</v>
      </c>
      <c r="AL35" s="33">
        <v>10103.565654800001</v>
      </c>
      <c r="AM35" s="33">
        <v>3.76654180284</v>
      </c>
      <c r="AN35" s="33">
        <v>119.837958556</v>
      </c>
      <c r="AO35" s="33">
        <v>19.637342334</v>
      </c>
      <c r="AP35" s="33">
        <v>1485.6904011300001</v>
      </c>
      <c r="AQ35" s="33">
        <v>16.900242847499999</v>
      </c>
      <c r="AR35" s="33">
        <v>3.4487738105800001</v>
      </c>
      <c r="AS35" s="33">
        <v>216.510448309</v>
      </c>
      <c r="AT35" s="33">
        <v>25.463098733300001</v>
      </c>
      <c r="AU35" s="33">
        <v>3.3277457155899999</v>
      </c>
      <c r="AV35" s="33">
        <v>5.2236159434099996</v>
      </c>
      <c r="AW35" s="33">
        <v>2175.5420808399999</v>
      </c>
      <c r="AX35" s="33">
        <v>1518.5001468200001</v>
      </c>
      <c r="AY35" s="33">
        <v>657.04193401700002</v>
      </c>
      <c r="AZ35" s="33">
        <v>1003.91346673</v>
      </c>
      <c r="BA35" s="33">
        <v>0.79595820852400001</v>
      </c>
      <c r="BB35" s="33">
        <v>1.7260237057700001</v>
      </c>
      <c r="BC35" s="33">
        <v>773.39014604800002</v>
      </c>
      <c r="BD35" s="33">
        <v>0.26139428864000003</v>
      </c>
      <c r="BE35" s="33">
        <v>76.463674263200005</v>
      </c>
      <c r="BF35" s="33">
        <v>13.5094230829</v>
      </c>
      <c r="BG35" s="33">
        <v>9.8189016893499996</v>
      </c>
      <c r="BH35" s="33">
        <v>198.30412356299999</v>
      </c>
      <c r="BI35" s="33">
        <v>61.831885900899998</v>
      </c>
      <c r="BJ35" s="33">
        <v>89.953206529400006</v>
      </c>
      <c r="BK35" s="33">
        <v>1.93353156484</v>
      </c>
      <c r="BL35" s="33">
        <v>6398.0590139400001</v>
      </c>
      <c r="BM35" s="33">
        <v>36.644167486199997</v>
      </c>
      <c r="BN35" s="33">
        <v>15.118680897400001</v>
      </c>
      <c r="BO35" s="33">
        <v>194.08861307800001</v>
      </c>
      <c r="BP35" s="33">
        <v>0.16191386808300001</v>
      </c>
      <c r="BQ35" s="33">
        <v>549.03357676600001</v>
      </c>
      <c r="BR35" s="33">
        <v>2986.9655247599999</v>
      </c>
      <c r="BS35" s="33">
        <v>99.927730450499993</v>
      </c>
    </row>
    <row r="36" spans="1:71" x14ac:dyDescent="0.25">
      <c r="A36" s="35" t="s">
        <v>35</v>
      </c>
      <c r="B36" s="33">
        <v>244700.58</v>
      </c>
      <c r="C36" s="33">
        <v>3870.3051999999998</v>
      </c>
      <c r="D36" s="33">
        <v>57916.417999999998</v>
      </c>
      <c r="E36" s="33">
        <v>17257.709500000001</v>
      </c>
      <c r="F36" s="33">
        <v>14090.982</v>
      </c>
      <c r="G36" s="33">
        <v>38062.953000000001</v>
      </c>
      <c r="H36" s="33">
        <v>29834.567999999999</v>
      </c>
      <c r="I36" s="33">
        <v>134.89282</v>
      </c>
      <c r="J36" s="33">
        <v>70.214011999999997</v>
      </c>
      <c r="K36" s="33">
        <v>40.773636000000003</v>
      </c>
      <c r="L36" s="33">
        <v>316.59723000000002</v>
      </c>
      <c r="M36" s="33">
        <v>1183.9295999999999</v>
      </c>
      <c r="N36" s="33">
        <v>560.51427999999999</v>
      </c>
      <c r="O36" s="33"/>
      <c r="P36" s="35" t="s">
        <v>35</v>
      </c>
      <c r="Q36" s="33">
        <v>592.65581564800004</v>
      </c>
      <c r="R36" s="33">
        <v>134.901198177</v>
      </c>
      <c r="S36" s="33">
        <v>455.84890901400001</v>
      </c>
      <c r="T36" s="33">
        <v>1259.35948319</v>
      </c>
      <c r="U36" s="33">
        <v>43412.098089500003</v>
      </c>
      <c r="V36" s="33">
        <v>40.772811523199998</v>
      </c>
      <c r="W36" s="33">
        <v>244696.42769400001</v>
      </c>
      <c r="X36" s="33">
        <v>984.60537800400004</v>
      </c>
      <c r="Y36" s="33">
        <v>990.13606045400002</v>
      </c>
      <c r="Z36" s="33">
        <v>740.81249726199997</v>
      </c>
      <c r="AA36" s="33">
        <v>1135.5249351800001</v>
      </c>
      <c r="AB36" s="33">
        <v>316.58907190000002</v>
      </c>
      <c r="AC36" s="33">
        <v>1183.64945715</v>
      </c>
      <c r="AD36" s="33">
        <v>20.035548646500001</v>
      </c>
      <c r="AE36" s="33">
        <v>179.23290288699999</v>
      </c>
      <c r="AF36" s="33">
        <v>43.277744207700003</v>
      </c>
      <c r="AG36" s="33">
        <v>784.22382708199996</v>
      </c>
      <c r="AH36" s="33">
        <v>3870.1544079599998</v>
      </c>
      <c r="AI36" s="33">
        <v>0</v>
      </c>
      <c r="AJ36" s="33">
        <v>52114.9606546</v>
      </c>
      <c r="AK36" s="33">
        <v>5770.5216656800003</v>
      </c>
      <c r="AL36" s="33">
        <v>57905.517868900002</v>
      </c>
      <c r="AM36" s="33">
        <v>43.736477480300003</v>
      </c>
      <c r="AN36" s="33">
        <v>1713.9954429500001</v>
      </c>
      <c r="AO36" s="33">
        <v>310.972433497</v>
      </c>
      <c r="AP36" s="33">
        <v>15396.979868099999</v>
      </c>
      <c r="AQ36" s="33">
        <v>288.94098778300003</v>
      </c>
      <c r="AR36" s="33">
        <v>273.94662608200002</v>
      </c>
      <c r="AS36" s="33">
        <v>1279.87989068</v>
      </c>
      <c r="AT36" s="33">
        <v>473.80422967099997</v>
      </c>
      <c r="AU36" s="33">
        <v>147.79547374800001</v>
      </c>
      <c r="AV36" s="33">
        <v>222.995019746</v>
      </c>
      <c r="AW36" s="33">
        <v>17251.397787800001</v>
      </c>
      <c r="AX36" s="33">
        <v>14085.877508600001</v>
      </c>
      <c r="AY36" s="33">
        <v>3165.5202791199999</v>
      </c>
      <c r="AZ36" s="33">
        <v>9198.5437276800003</v>
      </c>
      <c r="BA36" s="33">
        <v>73.169046123000001</v>
      </c>
      <c r="BB36" s="33">
        <v>46.7675198349</v>
      </c>
      <c r="BC36" s="33">
        <v>5673.4797268700004</v>
      </c>
      <c r="BD36" s="33">
        <v>450.68362879400001</v>
      </c>
      <c r="BE36" s="33">
        <v>643.28773628600004</v>
      </c>
      <c r="BF36" s="33">
        <v>37.986155145200001</v>
      </c>
      <c r="BG36" s="33">
        <v>138.85482881900001</v>
      </c>
      <c r="BH36" s="33">
        <v>1636.0446851900001</v>
      </c>
      <c r="BI36" s="33">
        <v>495.34187725300001</v>
      </c>
      <c r="BJ36" s="33">
        <v>1832.55437628</v>
      </c>
      <c r="BK36" s="33">
        <v>59.390267105100001</v>
      </c>
      <c r="BL36" s="33">
        <v>38062.167654199999</v>
      </c>
      <c r="BM36" s="33">
        <v>273.89636188999998</v>
      </c>
      <c r="BN36" s="33">
        <v>125.51387744500001</v>
      </c>
      <c r="BO36" s="33">
        <v>3928.6914298900001</v>
      </c>
      <c r="BP36" s="33">
        <v>0.93316919970400003</v>
      </c>
      <c r="BQ36" s="33">
        <v>5488.4639052900002</v>
      </c>
      <c r="BR36" s="33">
        <v>29815.175770000002</v>
      </c>
      <c r="BS36" s="33">
        <v>2732.1960380099999</v>
      </c>
    </row>
    <row r="37" spans="1:71" x14ac:dyDescent="0.25">
      <c r="A37" s="35" t="s">
        <v>36</v>
      </c>
      <c r="B37" s="33">
        <v>61623.688000000002</v>
      </c>
      <c r="C37" s="33">
        <v>5948.4867999999997</v>
      </c>
      <c r="D37" s="33">
        <v>78088.195000000007</v>
      </c>
      <c r="E37" s="33">
        <v>8063.2953999999991</v>
      </c>
      <c r="F37" s="33">
        <v>4708.7421999999997</v>
      </c>
      <c r="G37" s="33">
        <v>16518.546999999999</v>
      </c>
      <c r="H37" s="33">
        <v>28143.49</v>
      </c>
      <c r="I37" s="33">
        <v>370.32443000000001</v>
      </c>
      <c r="J37" s="33">
        <v>153.995</v>
      </c>
      <c r="K37" s="33">
        <v>10.123290000000001</v>
      </c>
      <c r="L37" s="33">
        <v>1916.1522</v>
      </c>
      <c r="M37" s="33">
        <v>203.61946</v>
      </c>
      <c r="N37" s="33">
        <v>1704.2461000000001</v>
      </c>
      <c r="O37" s="33"/>
      <c r="P37" s="35" t="s">
        <v>36</v>
      </c>
      <c r="Q37" s="33">
        <v>488.72151134000001</v>
      </c>
      <c r="R37" s="33">
        <v>370.32751056299998</v>
      </c>
      <c r="S37" s="33">
        <v>132.28891196999999</v>
      </c>
      <c r="T37" s="33">
        <v>895.06581779600003</v>
      </c>
      <c r="U37" s="33">
        <v>28685.745757500001</v>
      </c>
      <c r="V37" s="33">
        <v>10.123422547700001</v>
      </c>
      <c r="W37" s="33">
        <v>61623.301358700002</v>
      </c>
      <c r="X37" s="33">
        <v>331.68441988000001</v>
      </c>
      <c r="Y37" s="33">
        <v>612.57276924999996</v>
      </c>
      <c r="Z37" s="33">
        <v>125.09062043599999</v>
      </c>
      <c r="AA37" s="33">
        <v>13923.940761</v>
      </c>
      <c r="AB37" s="33">
        <v>1916.15833062</v>
      </c>
      <c r="AC37" s="33">
        <v>203.62009314599999</v>
      </c>
      <c r="AD37" s="33">
        <v>4.6411836098599997</v>
      </c>
      <c r="AE37" s="33">
        <v>111.40616453200001</v>
      </c>
      <c r="AF37" s="33">
        <v>13.445258382</v>
      </c>
      <c r="AG37" s="33">
        <v>1779.0333191300001</v>
      </c>
      <c r="AH37" s="33">
        <v>5948.4669367500001</v>
      </c>
      <c r="AI37" s="33">
        <v>0</v>
      </c>
      <c r="AJ37" s="33">
        <v>70278.704408699996</v>
      </c>
      <c r="AK37" s="33">
        <v>7804.1048957599996</v>
      </c>
      <c r="AL37" s="33">
        <v>78087.450488000002</v>
      </c>
      <c r="AM37" s="33">
        <v>9.6690499150200004</v>
      </c>
      <c r="AN37" s="33">
        <v>1027.0818822199999</v>
      </c>
      <c r="AO37" s="33">
        <v>49.319564555600003</v>
      </c>
      <c r="AP37" s="33">
        <v>11045.090571299999</v>
      </c>
      <c r="AQ37" s="33">
        <v>193.39017468700001</v>
      </c>
      <c r="AR37" s="33">
        <v>32.004362635699998</v>
      </c>
      <c r="AS37" s="33">
        <v>694.33310668700005</v>
      </c>
      <c r="AT37" s="33">
        <v>31.6016148856</v>
      </c>
      <c r="AU37" s="33">
        <v>105.69844646</v>
      </c>
      <c r="AV37" s="33">
        <v>48.393962627000001</v>
      </c>
      <c r="AW37" s="33">
        <v>8062.0284372100004</v>
      </c>
      <c r="AX37" s="33">
        <v>4708.0343861199999</v>
      </c>
      <c r="AY37" s="33">
        <v>3353.9940511</v>
      </c>
      <c r="AZ37" s="33">
        <v>2562.09343124</v>
      </c>
      <c r="BA37" s="33">
        <v>9.6888681763300006</v>
      </c>
      <c r="BB37" s="33">
        <v>1.9806470790099999</v>
      </c>
      <c r="BC37" s="33">
        <v>1624.34005364</v>
      </c>
      <c r="BD37" s="33">
        <v>80.185495263999996</v>
      </c>
      <c r="BE37" s="33">
        <v>222.74559054700001</v>
      </c>
      <c r="BF37" s="33">
        <v>21.8400174304</v>
      </c>
      <c r="BG37" s="33">
        <v>60.945109008899998</v>
      </c>
      <c r="BH37" s="33">
        <v>565.57095193400005</v>
      </c>
      <c r="BI37" s="33">
        <v>118.257446398</v>
      </c>
      <c r="BJ37" s="33">
        <v>825.09178725000004</v>
      </c>
      <c r="BK37" s="33">
        <v>22.644802885499999</v>
      </c>
      <c r="BL37" s="33">
        <v>16518.450950599999</v>
      </c>
      <c r="BM37" s="33">
        <v>2.3914996469799998</v>
      </c>
      <c r="BN37" s="33">
        <v>203.303701867</v>
      </c>
      <c r="BO37" s="33">
        <v>1695.53303577</v>
      </c>
      <c r="BP37" s="33">
        <v>0.101068410735</v>
      </c>
      <c r="BQ37" s="33">
        <v>3607.2279514900001</v>
      </c>
      <c r="BR37" s="33">
        <v>28142.7829948</v>
      </c>
      <c r="BS37" s="33">
        <v>840.30029686099999</v>
      </c>
    </row>
    <row r="38" spans="1:71" x14ac:dyDescent="0.25">
      <c r="A38" s="35" t="s">
        <v>37</v>
      </c>
      <c r="B38" s="33">
        <v>27358.68</v>
      </c>
      <c r="C38" s="33">
        <v>593.19482000000005</v>
      </c>
      <c r="D38" s="33">
        <v>15277.038</v>
      </c>
      <c r="E38" s="33">
        <v>5870.4128000000001</v>
      </c>
      <c r="F38" s="33">
        <v>4448.5366000000004</v>
      </c>
      <c r="G38" s="33">
        <v>1826.7331999999999</v>
      </c>
      <c r="H38" s="33">
        <v>9030.3945000000003</v>
      </c>
      <c r="I38" s="33">
        <v>155.87526</v>
      </c>
      <c r="J38" s="33">
        <v>70.836387999999999</v>
      </c>
      <c r="K38" s="33">
        <v>29.397575</v>
      </c>
      <c r="L38" s="33">
        <v>166.65207000000001</v>
      </c>
      <c r="M38" s="33">
        <v>243.20273</v>
      </c>
      <c r="N38" s="33">
        <v>1285.3009999999999</v>
      </c>
      <c r="O38" s="33"/>
      <c r="P38" s="35" t="s">
        <v>37</v>
      </c>
      <c r="Q38" s="33">
        <v>291.916249929</v>
      </c>
      <c r="R38" s="33">
        <v>155.88001107100001</v>
      </c>
      <c r="S38" s="33">
        <v>131.88789300600001</v>
      </c>
      <c r="T38" s="33">
        <v>302.65865547099997</v>
      </c>
      <c r="U38" s="33">
        <v>27011.298440099999</v>
      </c>
      <c r="V38" s="33">
        <v>29.397578003700001</v>
      </c>
      <c r="W38" s="33">
        <v>27357.184579000001</v>
      </c>
      <c r="X38" s="33">
        <v>263.71428311599999</v>
      </c>
      <c r="Y38" s="33">
        <v>697.72743181700002</v>
      </c>
      <c r="Z38" s="33">
        <v>212.710516533</v>
      </c>
      <c r="AA38" s="33">
        <v>336.615129529</v>
      </c>
      <c r="AB38" s="33">
        <v>166.65029961100001</v>
      </c>
      <c r="AC38" s="33">
        <v>243.19574279099999</v>
      </c>
      <c r="AD38" s="33">
        <v>11.753442400599999</v>
      </c>
      <c r="AE38" s="33">
        <v>60.906147554699999</v>
      </c>
      <c r="AF38" s="33">
        <v>16.108154571099998</v>
      </c>
      <c r="AG38" s="33">
        <v>1345.5676784299999</v>
      </c>
      <c r="AH38" s="33">
        <v>593.19470430299998</v>
      </c>
      <c r="AI38" s="33">
        <v>0</v>
      </c>
      <c r="AJ38" s="33">
        <v>13747.7048053</v>
      </c>
      <c r="AK38" s="33">
        <v>1515.77168162</v>
      </c>
      <c r="AL38" s="33">
        <v>15275.2299293</v>
      </c>
      <c r="AM38" s="33">
        <v>14.4379530857</v>
      </c>
      <c r="AN38" s="33">
        <v>476.18634587899999</v>
      </c>
      <c r="AO38" s="33">
        <v>46.750178696200003</v>
      </c>
      <c r="AP38" s="33">
        <v>3609.0513668600001</v>
      </c>
      <c r="AQ38" s="33">
        <v>108.892880198</v>
      </c>
      <c r="AR38" s="33">
        <v>99.687362467699998</v>
      </c>
      <c r="AS38" s="33">
        <v>341.72339559699998</v>
      </c>
      <c r="AT38" s="33">
        <v>69.876005081499997</v>
      </c>
      <c r="AU38" s="33">
        <v>14.447387905399999</v>
      </c>
      <c r="AV38" s="33">
        <v>118.395080626</v>
      </c>
      <c r="AW38" s="33">
        <v>5867.2743647300003</v>
      </c>
      <c r="AX38" s="33">
        <v>4445.6734650999997</v>
      </c>
      <c r="AY38" s="33">
        <v>1421.60089963</v>
      </c>
      <c r="AZ38" s="33">
        <v>2344.3269658700001</v>
      </c>
      <c r="BA38" s="33">
        <v>15.179605344100001</v>
      </c>
      <c r="BB38" s="33">
        <v>5.9251481439799996</v>
      </c>
      <c r="BC38" s="33">
        <v>983.58067920999997</v>
      </c>
      <c r="BD38" s="33">
        <v>455.524334044</v>
      </c>
      <c r="BE38" s="33">
        <v>284.318696504</v>
      </c>
      <c r="BF38" s="33">
        <v>12.482631531699999</v>
      </c>
      <c r="BG38" s="33">
        <v>23.0952596367</v>
      </c>
      <c r="BH38" s="33">
        <v>724.19454452299999</v>
      </c>
      <c r="BI38" s="33">
        <v>118.004509747</v>
      </c>
      <c r="BJ38" s="33">
        <v>1012.3332994800001</v>
      </c>
      <c r="BK38" s="33">
        <v>11.2637196851</v>
      </c>
      <c r="BL38" s="33">
        <v>1826.63204731</v>
      </c>
      <c r="BM38" s="33">
        <v>2.3725223300599999E-3</v>
      </c>
      <c r="BN38" s="33">
        <v>1508.7317252299999</v>
      </c>
      <c r="BO38" s="33">
        <v>990.34447314800002</v>
      </c>
      <c r="BP38" s="33">
        <v>0.62702458145999995</v>
      </c>
      <c r="BQ38" s="33">
        <v>1546.2827743400001</v>
      </c>
      <c r="BR38" s="33">
        <v>9027.5676229199998</v>
      </c>
      <c r="BS38" s="33">
        <v>840.27968815700001</v>
      </c>
    </row>
    <row r="39" spans="1:71" x14ac:dyDescent="0.25">
      <c r="A39" s="35" t="s">
        <v>38</v>
      </c>
      <c r="B39" s="33">
        <v>82640.866999999998</v>
      </c>
      <c r="C39" s="33">
        <v>1417.8007</v>
      </c>
      <c r="D39" s="33">
        <v>61906.523000000001</v>
      </c>
      <c r="E39" s="33">
        <v>19300.384900000001</v>
      </c>
      <c r="F39" s="33">
        <v>14796.36</v>
      </c>
      <c r="G39" s="33">
        <v>18452.719000000001</v>
      </c>
      <c r="H39" s="33">
        <v>22948.109</v>
      </c>
      <c r="I39" s="33">
        <v>88.193000999999995</v>
      </c>
      <c r="J39" s="33">
        <v>186.85066</v>
      </c>
      <c r="K39" s="33">
        <v>39.308208</v>
      </c>
      <c r="L39" s="33">
        <v>705.85595999999998</v>
      </c>
      <c r="M39" s="33">
        <v>614.68628000000001</v>
      </c>
      <c r="N39" s="33">
        <v>427.13186999999999</v>
      </c>
      <c r="O39" s="33"/>
      <c r="P39" s="35" t="s">
        <v>130</v>
      </c>
      <c r="Q39" s="33">
        <v>350.05547674600001</v>
      </c>
      <c r="R39" s="33">
        <v>88.205164042299998</v>
      </c>
      <c r="S39" s="33">
        <v>247.76614472399999</v>
      </c>
      <c r="T39" s="33">
        <v>1483.3500774700001</v>
      </c>
      <c r="U39" s="33">
        <v>14662.2662691</v>
      </c>
      <c r="V39" s="33">
        <v>39.209357610600001</v>
      </c>
      <c r="W39" s="33">
        <v>82565.2921967</v>
      </c>
      <c r="X39" s="33">
        <v>774.29910224000002</v>
      </c>
      <c r="Y39" s="33">
        <v>1613.6321426899999</v>
      </c>
      <c r="Z39" s="33">
        <v>317.88643786</v>
      </c>
      <c r="AA39" s="33">
        <v>1559.6344982099999</v>
      </c>
      <c r="AB39" s="33">
        <v>705.74718545099995</v>
      </c>
      <c r="AC39" s="33">
        <v>613.43884700900003</v>
      </c>
      <c r="AD39" s="33">
        <v>30.1073419899</v>
      </c>
      <c r="AE39" s="33">
        <v>152.96789927200001</v>
      </c>
      <c r="AF39" s="33">
        <v>15.6170350713</v>
      </c>
      <c r="AG39" s="33">
        <v>560.05443008999998</v>
      </c>
      <c r="AH39" s="33">
        <v>1417.14566954</v>
      </c>
      <c r="AI39" s="33">
        <v>0</v>
      </c>
      <c r="AJ39" s="33">
        <v>55707.424645899999</v>
      </c>
      <c r="AK39" s="33">
        <v>6159.60863187</v>
      </c>
      <c r="AL39" s="33">
        <v>61897.140619799997</v>
      </c>
      <c r="AM39" s="33">
        <v>18.704511313000001</v>
      </c>
      <c r="AN39" s="33">
        <v>1786.7393204499999</v>
      </c>
      <c r="AO39" s="33">
        <v>148.079866724</v>
      </c>
      <c r="AP39" s="33">
        <v>11761.2476694</v>
      </c>
      <c r="AQ39" s="33">
        <v>303.81698337699999</v>
      </c>
      <c r="AR39" s="33">
        <v>268.079329406</v>
      </c>
      <c r="AS39" s="33">
        <v>1776.2934190799999</v>
      </c>
      <c r="AT39" s="33">
        <v>334.77334839899999</v>
      </c>
      <c r="AU39" s="33">
        <v>164.66395883499999</v>
      </c>
      <c r="AV39" s="33">
        <v>338.27381432099997</v>
      </c>
      <c r="AW39" s="33">
        <v>19294.806841099999</v>
      </c>
      <c r="AX39" s="33">
        <v>14792.163458700001</v>
      </c>
      <c r="AY39" s="33">
        <v>4502.6433823899997</v>
      </c>
      <c r="AZ39" s="33">
        <v>8773.8002614100005</v>
      </c>
      <c r="BA39" s="33">
        <v>25.1113707789</v>
      </c>
      <c r="BB39" s="33">
        <v>24.430193556999999</v>
      </c>
      <c r="BC39" s="33">
        <v>5500.5832443500003</v>
      </c>
      <c r="BD39" s="33">
        <v>441.13709189100001</v>
      </c>
      <c r="BE39" s="33">
        <v>695.36242291600001</v>
      </c>
      <c r="BF39" s="33">
        <v>83.681520483900002</v>
      </c>
      <c r="BG39" s="33">
        <v>163.89330084700001</v>
      </c>
      <c r="BH39" s="33">
        <v>1763.15639246</v>
      </c>
      <c r="BI39" s="33">
        <v>396.327809419</v>
      </c>
      <c r="BJ39" s="33">
        <v>2315.0200848700001</v>
      </c>
      <c r="BK39" s="33">
        <v>49.504804117699997</v>
      </c>
      <c r="BL39" s="33">
        <v>18451.8358859</v>
      </c>
      <c r="BM39" s="33">
        <v>11.144942904000001</v>
      </c>
      <c r="BN39" s="33">
        <v>164.893511569</v>
      </c>
      <c r="BO39" s="33">
        <v>3428.0392944499999</v>
      </c>
      <c r="BP39" s="33">
        <v>0.70291076055699997</v>
      </c>
      <c r="BQ39" s="33">
        <v>5286.1302444599996</v>
      </c>
      <c r="BR39" s="33">
        <v>22929.527822799999</v>
      </c>
      <c r="BS39" s="33">
        <v>1764.8999232599999</v>
      </c>
    </row>
    <row r="40" spans="1:71" x14ac:dyDescent="0.25">
      <c r="A40" s="35" t="s">
        <v>39</v>
      </c>
      <c r="B40" s="33">
        <v>2624.7148000000002</v>
      </c>
      <c r="C40" s="33">
        <v>27.335995</v>
      </c>
      <c r="D40" s="33">
        <v>1334.7335</v>
      </c>
      <c r="E40" s="33">
        <v>154.954981</v>
      </c>
      <c r="F40" s="33">
        <v>129.75165000000001</v>
      </c>
      <c r="G40" s="33">
        <v>927.06395999999995</v>
      </c>
      <c r="H40" s="33">
        <v>1064.9219000000001</v>
      </c>
      <c r="I40" s="33">
        <v>4.6787539000000002</v>
      </c>
      <c r="J40" s="33">
        <v>2.3565358999999999</v>
      </c>
      <c r="K40" s="33">
        <v>9.9500000000000005E-2</v>
      </c>
      <c r="L40" s="33">
        <v>19.634278999999999</v>
      </c>
      <c r="M40" s="33">
        <v>3.0547496999999999</v>
      </c>
      <c r="N40" s="33">
        <v>27.514589000000001</v>
      </c>
      <c r="O40" s="33"/>
      <c r="P40" s="35" t="s">
        <v>39</v>
      </c>
      <c r="Q40" s="33">
        <v>14.8860482111</v>
      </c>
      <c r="R40" s="33">
        <v>4.67828747104</v>
      </c>
      <c r="S40" s="33">
        <v>9.8016475345200007</v>
      </c>
      <c r="T40" s="33">
        <v>23.249977248499999</v>
      </c>
      <c r="U40" s="33">
        <v>11937.8799893</v>
      </c>
      <c r="V40" s="33">
        <v>9.9499013218900006E-2</v>
      </c>
      <c r="W40" s="33">
        <v>2622.3714034499999</v>
      </c>
      <c r="X40" s="33">
        <v>38.479177457500001</v>
      </c>
      <c r="Y40" s="33">
        <v>120.794436318</v>
      </c>
      <c r="Z40" s="33">
        <v>13.5786705706</v>
      </c>
      <c r="AA40" s="33">
        <v>85.197354885099998</v>
      </c>
      <c r="AB40" s="33">
        <v>19.609310865499999</v>
      </c>
      <c r="AC40" s="33">
        <v>3.0547320440900001</v>
      </c>
      <c r="AD40" s="33">
        <v>2.0254492115699998</v>
      </c>
      <c r="AE40" s="33">
        <v>9.1008517209500006</v>
      </c>
      <c r="AF40" s="33">
        <v>0.49789388564600001</v>
      </c>
      <c r="AG40" s="33">
        <v>31.928264669299999</v>
      </c>
      <c r="AH40" s="33">
        <v>27.2942852792</v>
      </c>
      <c r="AI40" s="33">
        <v>0</v>
      </c>
      <c r="AJ40" s="33">
        <v>1200.4420397199999</v>
      </c>
      <c r="AK40" s="33">
        <v>131.356786113</v>
      </c>
      <c r="AL40" s="33">
        <v>1333.82427504</v>
      </c>
      <c r="AM40" s="33">
        <v>7.3976158124999998</v>
      </c>
      <c r="AN40" s="33">
        <v>120.594835084</v>
      </c>
      <c r="AO40" s="33">
        <v>0.38538151272299997</v>
      </c>
      <c r="AP40" s="33">
        <v>511.07239729499997</v>
      </c>
      <c r="AQ40" s="33">
        <v>0.55039112661699996</v>
      </c>
      <c r="AR40" s="33">
        <v>7.3412149782000002E-2</v>
      </c>
      <c r="AS40" s="33">
        <v>51.462358736100001</v>
      </c>
      <c r="AT40" s="33">
        <v>0.271664155051</v>
      </c>
      <c r="AU40" s="33">
        <v>4.4158049901600001E-2</v>
      </c>
      <c r="AV40" s="33">
        <v>0.105464324862</v>
      </c>
      <c r="AW40" s="33">
        <v>154.73637439500001</v>
      </c>
      <c r="AX40" s="33">
        <v>129.53924729400001</v>
      </c>
      <c r="AY40" s="33">
        <v>25.1971271014</v>
      </c>
      <c r="AZ40" s="33">
        <v>36.826075012300002</v>
      </c>
      <c r="BA40" s="33">
        <v>2.0925731059299998E-2</v>
      </c>
      <c r="BB40" s="33">
        <v>6.9155221558999998E-3</v>
      </c>
      <c r="BC40" s="33">
        <v>23.9445462061</v>
      </c>
      <c r="BD40" s="33">
        <v>0.10462420924599999</v>
      </c>
      <c r="BE40" s="33">
        <v>10.2228427498</v>
      </c>
      <c r="BF40" s="33">
        <v>2.48885879413E-2</v>
      </c>
      <c r="BG40" s="33">
        <v>1.9337229517700001</v>
      </c>
      <c r="BH40" s="33">
        <v>27.007105849399998</v>
      </c>
      <c r="BI40" s="33">
        <v>0.98145191025</v>
      </c>
      <c r="BJ40" s="33">
        <v>12.309984743999999</v>
      </c>
      <c r="BK40" s="33">
        <v>8.9459735373400004E-2</v>
      </c>
      <c r="BL40" s="33">
        <v>925.54236275100004</v>
      </c>
      <c r="BM40" s="33">
        <v>4.17481137519</v>
      </c>
      <c r="BN40" s="33">
        <v>3.4708656849500001</v>
      </c>
      <c r="BO40" s="33">
        <v>181.23898333099999</v>
      </c>
      <c r="BP40" s="33">
        <v>1.8173523173E-2</v>
      </c>
      <c r="BQ40" s="33">
        <v>115.999792623</v>
      </c>
      <c r="BR40" s="33">
        <v>1064.27218748</v>
      </c>
      <c r="BS40" s="33">
        <v>76.422443075000004</v>
      </c>
    </row>
    <row r="41" spans="1:71" x14ac:dyDescent="0.25">
      <c r="A41" s="35" t="s">
        <v>40</v>
      </c>
      <c r="B41" s="33">
        <v>83980.641000000003</v>
      </c>
      <c r="C41" s="33">
        <v>1841.3375000000001</v>
      </c>
      <c r="D41" s="33">
        <v>26378.398000000001</v>
      </c>
      <c r="E41" s="33">
        <v>5036.7687000000005</v>
      </c>
      <c r="F41" s="33">
        <v>3458.3975</v>
      </c>
      <c r="G41" s="33">
        <v>14402.291999999999</v>
      </c>
      <c r="H41" s="33">
        <v>23937.546999999999</v>
      </c>
      <c r="I41" s="33">
        <v>320.80910999999998</v>
      </c>
      <c r="J41" s="33">
        <v>93.186263999999994</v>
      </c>
      <c r="K41" s="33">
        <v>27.347601000000001</v>
      </c>
      <c r="L41" s="33">
        <v>366.40969999999999</v>
      </c>
      <c r="M41" s="33">
        <v>512.18903</v>
      </c>
      <c r="N41" s="33">
        <v>3989.4128000000001</v>
      </c>
      <c r="O41" s="33"/>
      <c r="P41" s="35" t="s">
        <v>40</v>
      </c>
      <c r="Q41" s="33">
        <v>582.41433814699997</v>
      </c>
      <c r="R41" s="33">
        <v>320.80295433600003</v>
      </c>
      <c r="S41" s="33">
        <v>266.63288287400002</v>
      </c>
      <c r="T41" s="33">
        <v>703.32028109600003</v>
      </c>
      <c r="U41" s="33">
        <v>24536.8112931</v>
      </c>
      <c r="V41" s="33">
        <v>27.347502771799999</v>
      </c>
      <c r="W41" s="33">
        <v>83978.620384199996</v>
      </c>
      <c r="X41" s="33">
        <v>666.25855408699999</v>
      </c>
      <c r="Y41" s="33">
        <v>1085.45030767</v>
      </c>
      <c r="Z41" s="33">
        <v>298.998941328</v>
      </c>
      <c r="AA41" s="33">
        <v>720.380553803</v>
      </c>
      <c r="AB41" s="33">
        <v>366.31854633400002</v>
      </c>
      <c r="AC41" s="33">
        <v>512.16665255600003</v>
      </c>
      <c r="AD41" s="33">
        <v>7.4051557105999999</v>
      </c>
      <c r="AE41" s="33">
        <v>108.771522902</v>
      </c>
      <c r="AF41" s="33">
        <v>43.480434832999997</v>
      </c>
      <c r="AG41" s="33">
        <v>4236.5040929400002</v>
      </c>
      <c r="AH41" s="33">
        <v>1841.3369783000001</v>
      </c>
      <c r="AI41" s="33">
        <v>0</v>
      </c>
      <c r="AJ41" s="33">
        <v>23735.804427700001</v>
      </c>
      <c r="AK41" s="33">
        <v>2629.9062655100001</v>
      </c>
      <c r="AL41" s="33">
        <v>26373.115848900001</v>
      </c>
      <c r="AM41" s="33">
        <v>84.854134523400006</v>
      </c>
      <c r="AN41" s="33">
        <v>1479.0828331299999</v>
      </c>
      <c r="AO41" s="33">
        <v>40.586797382</v>
      </c>
      <c r="AP41" s="33">
        <v>13463.186162800001</v>
      </c>
      <c r="AQ41" s="33">
        <v>108.259618144</v>
      </c>
      <c r="AR41" s="33">
        <v>65.545624193600005</v>
      </c>
      <c r="AS41" s="33">
        <v>293.39158563000001</v>
      </c>
      <c r="AT41" s="33">
        <v>78.990869873600005</v>
      </c>
      <c r="AU41" s="33">
        <v>28.8027587861</v>
      </c>
      <c r="AV41" s="33">
        <v>68.612737897399995</v>
      </c>
      <c r="AW41" s="33">
        <v>5035.8045466000003</v>
      </c>
      <c r="AX41" s="33">
        <v>3457.6025308399999</v>
      </c>
      <c r="AY41" s="33">
        <v>1578.20201576</v>
      </c>
      <c r="AZ41" s="33">
        <v>1937.71041135</v>
      </c>
      <c r="BA41" s="33">
        <v>9.8592134607599995</v>
      </c>
      <c r="BB41" s="33">
        <v>8.3450586623999996</v>
      </c>
      <c r="BC41" s="33">
        <v>918.48496040299995</v>
      </c>
      <c r="BD41" s="33">
        <v>307.87257455100001</v>
      </c>
      <c r="BE41" s="33">
        <v>178.04502951500001</v>
      </c>
      <c r="BF41" s="33">
        <v>17.6417777556</v>
      </c>
      <c r="BG41" s="33">
        <v>31.340253414100001</v>
      </c>
      <c r="BH41" s="33">
        <v>454.959753562</v>
      </c>
      <c r="BI41" s="33">
        <v>67.499113191600003</v>
      </c>
      <c r="BJ41" s="33">
        <v>740.200526889</v>
      </c>
      <c r="BK41" s="33">
        <v>39.164475171600003</v>
      </c>
      <c r="BL41" s="33">
        <v>14401.6954811</v>
      </c>
      <c r="BM41" s="33">
        <v>58.243281763399999</v>
      </c>
      <c r="BN41" s="33">
        <v>639.20618668400004</v>
      </c>
      <c r="BO41" s="33">
        <v>3446.4110473000001</v>
      </c>
      <c r="BP41" s="33">
        <v>0.181048807522</v>
      </c>
      <c r="BQ41" s="33">
        <v>4052.03748365</v>
      </c>
      <c r="BR41" s="33">
        <v>23933.5311922</v>
      </c>
      <c r="BS41" s="33">
        <v>1727.44851189</v>
      </c>
    </row>
    <row r="42" spans="1:71" x14ac:dyDescent="0.25">
      <c r="A42" s="35" t="s">
        <v>41</v>
      </c>
      <c r="B42" s="33">
        <v>4508.3481000000002</v>
      </c>
      <c r="C42" s="33">
        <v>38.987949</v>
      </c>
      <c r="D42" s="33">
        <v>3372.7302</v>
      </c>
      <c r="E42" s="33">
        <v>841.09114799999998</v>
      </c>
      <c r="F42" s="33">
        <v>804.74920999999995</v>
      </c>
      <c r="G42" s="33">
        <v>681.11414000000002</v>
      </c>
      <c r="H42" s="33">
        <v>3196.7959000000001</v>
      </c>
      <c r="I42" s="33">
        <v>40.548706000000003</v>
      </c>
      <c r="J42" s="33">
        <v>21.070378999999999</v>
      </c>
      <c r="K42" s="33">
        <v>0.45315999000000001</v>
      </c>
      <c r="L42" s="33">
        <v>47.454971</v>
      </c>
      <c r="M42" s="33">
        <v>32.288997999999999</v>
      </c>
      <c r="N42" s="33">
        <v>16.835646000000001</v>
      </c>
      <c r="O42" s="33"/>
      <c r="P42" s="35" t="s">
        <v>41</v>
      </c>
      <c r="Q42" s="33">
        <v>83.732475672099994</v>
      </c>
      <c r="R42" s="33">
        <v>40.549533519900002</v>
      </c>
      <c r="S42" s="33">
        <v>42.062931911299998</v>
      </c>
      <c r="T42" s="33">
        <v>123.069431986</v>
      </c>
      <c r="U42" s="33">
        <v>7810.8862527000001</v>
      </c>
      <c r="V42" s="33">
        <v>0.453147858219</v>
      </c>
      <c r="W42" s="33">
        <v>4507.9172791000001</v>
      </c>
      <c r="X42" s="33">
        <v>126.225506208</v>
      </c>
      <c r="Y42" s="33">
        <v>78.003070144299997</v>
      </c>
      <c r="Z42" s="33">
        <v>298.07230325099999</v>
      </c>
      <c r="AA42" s="33">
        <v>102.717768248</v>
      </c>
      <c r="AB42" s="33">
        <v>47.448116325199997</v>
      </c>
      <c r="AC42" s="33">
        <v>32.288863226099998</v>
      </c>
      <c r="AD42" s="33">
        <v>2.2842521223599999</v>
      </c>
      <c r="AE42" s="33">
        <v>35.647868150699999</v>
      </c>
      <c r="AF42" s="33">
        <v>5.7288644293999997</v>
      </c>
      <c r="AG42" s="33">
        <v>70.7012909842</v>
      </c>
      <c r="AH42" s="33">
        <v>38.987971202099999</v>
      </c>
      <c r="AI42" s="33">
        <v>0</v>
      </c>
      <c r="AJ42" s="33">
        <v>3034.74494594</v>
      </c>
      <c r="AK42" s="33">
        <v>334.90992432399997</v>
      </c>
      <c r="AL42" s="33">
        <v>3371.9391223900002</v>
      </c>
      <c r="AM42" s="33">
        <v>5.4925554752599997</v>
      </c>
      <c r="AN42" s="33">
        <v>175.247197634</v>
      </c>
      <c r="AO42" s="33">
        <v>2.62045832516</v>
      </c>
      <c r="AP42" s="33">
        <v>1517.67005245</v>
      </c>
      <c r="AQ42" s="33">
        <v>10.6932114761</v>
      </c>
      <c r="AR42" s="33">
        <v>5.2894619841699999</v>
      </c>
      <c r="AS42" s="33">
        <v>112.184912149</v>
      </c>
      <c r="AT42" s="33">
        <v>11.043341034499999</v>
      </c>
      <c r="AU42" s="33">
        <v>3.2338573442</v>
      </c>
      <c r="AV42" s="33">
        <v>15.3624174703</v>
      </c>
      <c r="AW42" s="33">
        <v>840.70487151700002</v>
      </c>
      <c r="AX42" s="33">
        <v>804.36414110700002</v>
      </c>
      <c r="AY42" s="33">
        <v>36.340730409999999</v>
      </c>
      <c r="AZ42" s="33">
        <v>506.59468936100001</v>
      </c>
      <c r="BA42" s="33">
        <v>0.58850986491199997</v>
      </c>
      <c r="BB42" s="33">
        <v>1.1464392302099999</v>
      </c>
      <c r="BC42" s="33">
        <v>355.97146880399998</v>
      </c>
      <c r="BD42" s="33">
        <v>4.3059301306200002</v>
      </c>
      <c r="BE42" s="33">
        <v>55.0700394542</v>
      </c>
      <c r="BF42" s="33">
        <v>0.94377083165499998</v>
      </c>
      <c r="BG42" s="33">
        <v>5.7213252504799996</v>
      </c>
      <c r="BH42" s="33">
        <v>140.90937695700001</v>
      </c>
      <c r="BI42" s="33">
        <v>39.531308411300003</v>
      </c>
      <c r="BJ42" s="33">
        <v>38.9538373902</v>
      </c>
      <c r="BK42" s="33">
        <v>0.79461506852899999</v>
      </c>
      <c r="BL42" s="33">
        <v>681.07803960399997</v>
      </c>
      <c r="BM42" s="33">
        <v>4.00684248527</v>
      </c>
      <c r="BN42" s="33">
        <v>20.188346482</v>
      </c>
      <c r="BO42" s="33">
        <v>390.43493653299998</v>
      </c>
      <c r="BP42" s="33">
        <v>1.09310728521E-2</v>
      </c>
      <c r="BQ42" s="33">
        <v>516.98247793400003</v>
      </c>
      <c r="BR42" s="33">
        <v>3192.8229120999999</v>
      </c>
      <c r="BS42" s="33">
        <v>267.34626021299999</v>
      </c>
    </row>
    <row r="43" spans="1:71" x14ac:dyDescent="0.25">
      <c r="A43" s="35" t="s">
        <v>42</v>
      </c>
      <c r="B43" s="33">
        <v>44403.940999999999</v>
      </c>
      <c r="C43" s="33">
        <v>1086.7267999999999</v>
      </c>
      <c r="D43" s="33">
        <v>39044.641000000003</v>
      </c>
      <c r="E43" s="33">
        <v>10548.6201</v>
      </c>
      <c r="F43" s="33">
        <v>7512.5839999999998</v>
      </c>
      <c r="G43" s="33">
        <v>7004.1714000000002</v>
      </c>
      <c r="H43" s="33">
        <v>33426.086000000003</v>
      </c>
      <c r="I43" s="33">
        <v>282.29807</v>
      </c>
      <c r="J43" s="33">
        <v>77.112030000000004</v>
      </c>
      <c r="K43" s="33">
        <v>73.834678999999994</v>
      </c>
      <c r="L43" s="33">
        <v>319.39517000000001</v>
      </c>
      <c r="M43" s="33">
        <v>296.06020999999998</v>
      </c>
      <c r="N43" s="33">
        <v>1632.1344999999999</v>
      </c>
      <c r="O43" s="33"/>
      <c r="P43" s="35" t="s">
        <v>42</v>
      </c>
      <c r="Q43" s="33">
        <v>560.93518527000003</v>
      </c>
      <c r="R43" s="33">
        <v>282.31368241000001</v>
      </c>
      <c r="S43" s="33">
        <v>262.08821213599998</v>
      </c>
      <c r="T43" s="33">
        <v>703.76822388599999</v>
      </c>
      <c r="U43" s="33">
        <v>10714.020780999999</v>
      </c>
      <c r="V43" s="33">
        <v>73.835611252099994</v>
      </c>
      <c r="W43" s="33">
        <v>44401.825461400003</v>
      </c>
      <c r="X43" s="33">
        <v>1158.9328149600001</v>
      </c>
      <c r="Y43" s="33">
        <v>621.44257969299997</v>
      </c>
      <c r="Z43" s="33">
        <v>7958.8995863800001</v>
      </c>
      <c r="AA43" s="33">
        <v>868.24925874300004</v>
      </c>
      <c r="AB43" s="33">
        <v>319.38119377599998</v>
      </c>
      <c r="AC43" s="33">
        <v>296.05810315399998</v>
      </c>
      <c r="AD43" s="33">
        <v>39.0191763399</v>
      </c>
      <c r="AE43" s="33">
        <v>96.996096496099995</v>
      </c>
      <c r="AF43" s="33">
        <v>19.888006553</v>
      </c>
      <c r="AG43" s="33">
        <v>1956.39712934</v>
      </c>
      <c r="AH43" s="33">
        <v>1086.6822359600001</v>
      </c>
      <c r="AI43" s="33">
        <v>0</v>
      </c>
      <c r="AJ43" s="33">
        <v>35138.363064199999</v>
      </c>
      <c r="AK43" s="33">
        <v>3865.2456469099998</v>
      </c>
      <c r="AL43" s="33">
        <v>39042.627887499999</v>
      </c>
      <c r="AM43" s="33">
        <v>30.8174480116</v>
      </c>
      <c r="AN43" s="33">
        <v>2087.8580185599999</v>
      </c>
      <c r="AO43" s="33">
        <v>61.293799860199996</v>
      </c>
      <c r="AP43" s="33">
        <v>12302.911139899999</v>
      </c>
      <c r="AQ43" s="33">
        <v>164.312805733</v>
      </c>
      <c r="AR43" s="33">
        <v>158.410360056</v>
      </c>
      <c r="AS43" s="33">
        <v>539.90822431499998</v>
      </c>
      <c r="AT43" s="33">
        <v>175.43020627800001</v>
      </c>
      <c r="AU43" s="33">
        <v>82.860625558600006</v>
      </c>
      <c r="AV43" s="33">
        <v>135.936263013</v>
      </c>
      <c r="AW43" s="33">
        <v>10542.126387</v>
      </c>
      <c r="AX43" s="33">
        <v>7507.8664392000001</v>
      </c>
      <c r="AY43" s="33">
        <v>3034.2599477600002</v>
      </c>
      <c r="AZ43" s="33">
        <v>5272.8530758500001</v>
      </c>
      <c r="BA43" s="33">
        <v>20.8859538994</v>
      </c>
      <c r="BB43" s="33">
        <v>17.800643000400001</v>
      </c>
      <c r="BC43" s="33">
        <v>3509.1179606599999</v>
      </c>
      <c r="BD43" s="33">
        <v>263.00291300999999</v>
      </c>
      <c r="BE43" s="33">
        <v>327.62511813899999</v>
      </c>
      <c r="BF43" s="33">
        <v>12.6950387048</v>
      </c>
      <c r="BG43" s="33">
        <v>42.336895761000001</v>
      </c>
      <c r="BH43" s="33">
        <v>838.73193073899995</v>
      </c>
      <c r="BI43" s="33">
        <v>232.561274981</v>
      </c>
      <c r="BJ43" s="33">
        <v>814.03631253200001</v>
      </c>
      <c r="BK43" s="33">
        <v>110.933053501</v>
      </c>
      <c r="BL43" s="33">
        <v>7003.8593334799998</v>
      </c>
      <c r="BM43" s="33">
        <v>55.999814222399998</v>
      </c>
      <c r="BN43" s="33">
        <v>93.160943681199996</v>
      </c>
      <c r="BO43" s="33">
        <v>4097.1379285000003</v>
      </c>
      <c r="BP43" s="33">
        <v>0.86656034193099996</v>
      </c>
      <c r="BQ43" s="33">
        <v>4177.4077517699998</v>
      </c>
      <c r="BR43" s="33">
        <v>33365.229505299998</v>
      </c>
      <c r="BS43" s="33">
        <v>3299.1857680100002</v>
      </c>
    </row>
    <row r="44" spans="1:71" x14ac:dyDescent="0.25">
      <c r="A44" s="35" t="s">
        <v>43</v>
      </c>
      <c r="B44" s="33">
        <v>187192.33</v>
      </c>
      <c r="C44" s="33">
        <v>3106.6381999999999</v>
      </c>
      <c r="D44" s="33">
        <v>209990.19</v>
      </c>
      <c r="E44" s="33">
        <v>35474.744500000001</v>
      </c>
      <c r="F44" s="33">
        <v>28998.723000000002</v>
      </c>
      <c r="G44" s="33">
        <v>62820.413999999997</v>
      </c>
      <c r="H44" s="33">
        <v>101977.04</v>
      </c>
      <c r="I44" s="33">
        <v>973.18231000000003</v>
      </c>
      <c r="J44" s="33">
        <v>1130.2653</v>
      </c>
      <c r="K44" s="33">
        <v>125.81476000000001</v>
      </c>
      <c r="L44" s="33">
        <v>2903.855</v>
      </c>
      <c r="M44" s="33">
        <v>727.97033999999996</v>
      </c>
      <c r="N44" s="33">
        <v>4560.3765000000003</v>
      </c>
      <c r="O44" s="33"/>
      <c r="P44" s="35" t="s">
        <v>43</v>
      </c>
      <c r="Q44" s="33">
        <v>1968.0491218899999</v>
      </c>
      <c r="R44" s="33">
        <v>973.202098449</v>
      </c>
      <c r="S44" s="33">
        <v>952.82495404899998</v>
      </c>
      <c r="T44" s="33">
        <v>5549.5857647499997</v>
      </c>
      <c r="U44" s="33">
        <v>71469.406943199996</v>
      </c>
      <c r="V44" s="33">
        <v>125.81197300700001</v>
      </c>
      <c r="W44" s="33">
        <v>187179.04665500001</v>
      </c>
      <c r="X44" s="33">
        <v>8007.2897107700001</v>
      </c>
      <c r="Y44" s="33">
        <v>3956.0025293099998</v>
      </c>
      <c r="Z44" s="33">
        <v>993.236329834</v>
      </c>
      <c r="AA44" s="33">
        <v>14393.9370365</v>
      </c>
      <c r="AB44" s="33">
        <v>2903.7408237899999</v>
      </c>
      <c r="AC44" s="33">
        <v>727.95565272800002</v>
      </c>
      <c r="AD44" s="33">
        <v>88.417100305399998</v>
      </c>
      <c r="AE44" s="33">
        <v>854.00702969500003</v>
      </c>
      <c r="AF44" s="33">
        <v>66.906513626299997</v>
      </c>
      <c r="AG44" s="33">
        <v>5138.6526073799996</v>
      </c>
      <c r="AH44" s="33">
        <v>3106.1369768300001</v>
      </c>
      <c r="AI44" s="33">
        <v>0</v>
      </c>
      <c r="AJ44" s="33">
        <v>188972.93807999999</v>
      </c>
      <c r="AK44" s="33">
        <v>20908.630759600001</v>
      </c>
      <c r="AL44" s="33">
        <v>209969.98594000001</v>
      </c>
      <c r="AM44" s="33">
        <v>101.385238676</v>
      </c>
      <c r="AN44" s="33">
        <v>7036.9116997299998</v>
      </c>
      <c r="AO44" s="33">
        <v>267.55125589800002</v>
      </c>
      <c r="AP44" s="33">
        <v>54607.403671599997</v>
      </c>
      <c r="AQ44" s="33">
        <v>461.45238513700002</v>
      </c>
      <c r="AR44" s="33">
        <v>216.68685496800001</v>
      </c>
      <c r="AS44" s="33">
        <v>4200.5709742500003</v>
      </c>
      <c r="AT44" s="33">
        <v>305.38971451499998</v>
      </c>
      <c r="AU44" s="33">
        <v>427.31809168199999</v>
      </c>
      <c r="AV44" s="33">
        <v>174.376317427</v>
      </c>
      <c r="AW44" s="33">
        <v>35458.509419399998</v>
      </c>
      <c r="AX44" s="33">
        <v>28989.3014721</v>
      </c>
      <c r="AY44" s="33">
        <v>6469.2079472900004</v>
      </c>
      <c r="AZ44" s="33">
        <v>16843.869204800001</v>
      </c>
      <c r="BA44" s="33">
        <v>48.835759551999999</v>
      </c>
      <c r="BB44" s="33">
        <v>27.205070752099999</v>
      </c>
      <c r="BC44" s="33">
        <v>12113.089860300001</v>
      </c>
      <c r="BD44" s="33">
        <v>397.35179673800002</v>
      </c>
      <c r="BE44" s="33">
        <v>1593.5594187199999</v>
      </c>
      <c r="BF44" s="33">
        <v>155.27137586500001</v>
      </c>
      <c r="BG44" s="33">
        <v>283.805275978</v>
      </c>
      <c r="BH44" s="33">
        <v>4057.0059142599998</v>
      </c>
      <c r="BI44" s="33">
        <v>587.59543147900001</v>
      </c>
      <c r="BJ44" s="33">
        <v>3604.0501028600002</v>
      </c>
      <c r="BK44" s="33">
        <v>68.333993849699993</v>
      </c>
      <c r="BL44" s="33">
        <v>62781.948575599999</v>
      </c>
      <c r="BM44" s="33">
        <v>2.0198257717999999</v>
      </c>
      <c r="BN44" s="33">
        <v>1582.4038751400001</v>
      </c>
      <c r="BO44" s="33">
        <v>8990.4764015799992</v>
      </c>
      <c r="BP44" s="33">
        <v>3.2111857664199999</v>
      </c>
      <c r="BQ44" s="33">
        <v>19584.563410700001</v>
      </c>
      <c r="BR44" s="33">
        <v>101950.550525</v>
      </c>
      <c r="BS44" s="33">
        <v>3747.3071725099999</v>
      </c>
    </row>
    <row r="45" spans="1:71" x14ac:dyDescent="0.25">
      <c r="A45" s="35" t="s">
        <v>44</v>
      </c>
      <c r="B45" s="33">
        <v>16793.561000000002</v>
      </c>
      <c r="C45" s="33">
        <v>508.45609000000002</v>
      </c>
      <c r="D45" s="33">
        <v>18144.07</v>
      </c>
      <c r="E45" s="33">
        <v>5244.8608000000004</v>
      </c>
      <c r="F45" s="33">
        <v>2680.2773000000002</v>
      </c>
      <c r="G45" s="33">
        <v>3013.3008</v>
      </c>
      <c r="H45" s="33">
        <v>3916.6641</v>
      </c>
      <c r="I45" s="33">
        <v>13.295341000000001</v>
      </c>
      <c r="J45" s="33">
        <v>16.381065</v>
      </c>
      <c r="K45" s="33">
        <v>3736.1127999999999</v>
      </c>
      <c r="L45" s="33">
        <v>60.739708</v>
      </c>
      <c r="M45" s="33">
        <v>875.41821000000004</v>
      </c>
      <c r="N45" s="33">
        <v>14.109157</v>
      </c>
      <c r="O45" s="33"/>
      <c r="P45" s="35" t="s">
        <v>44</v>
      </c>
      <c r="Q45" s="33">
        <v>82.9665483056</v>
      </c>
      <c r="R45" s="33">
        <v>13.3010080471</v>
      </c>
      <c r="S45" s="33">
        <v>62.299406612200002</v>
      </c>
      <c r="T45" s="33">
        <v>169.21644065199999</v>
      </c>
      <c r="U45" s="33">
        <v>2984.2793671899999</v>
      </c>
      <c r="V45" s="33">
        <v>3736.1129905600001</v>
      </c>
      <c r="W45" s="33">
        <v>16791.606246399999</v>
      </c>
      <c r="X45" s="33">
        <v>215.98319151699999</v>
      </c>
      <c r="Y45" s="33">
        <v>337.98303782300002</v>
      </c>
      <c r="Z45" s="33">
        <v>24.994031036799999</v>
      </c>
      <c r="AA45" s="33">
        <v>291.509620826</v>
      </c>
      <c r="AB45" s="33">
        <v>60.716401028699998</v>
      </c>
      <c r="AC45" s="33">
        <v>875.41824402999998</v>
      </c>
      <c r="AD45" s="33">
        <v>12.890774303500001</v>
      </c>
      <c r="AE45" s="33">
        <v>43.6266563426</v>
      </c>
      <c r="AF45" s="33">
        <v>3.17497904268</v>
      </c>
      <c r="AG45" s="33">
        <v>42.656601161600001</v>
      </c>
      <c r="AH45" s="33">
        <v>508.11581959699998</v>
      </c>
      <c r="AI45" s="33">
        <v>0</v>
      </c>
      <c r="AJ45" s="33">
        <v>16327.3455158</v>
      </c>
      <c r="AK45" s="33">
        <v>1801.2488493000001</v>
      </c>
      <c r="AL45" s="33">
        <v>18141.4851394</v>
      </c>
      <c r="AM45" s="33">
        <v>4.1563550083100003</v>
      </c>
      <c r="AN45" s="33">
        <v>338.695402882</v>
      </c>
      <c r="AO45" s="33">
        <v>21.5023737032</v>
      </c>
      <c r="AP45" s="33">
        <v>2384.9395911500001</v>
      </c>
      <c r="AQ45" s="33">
        <v>54.181042590600001</v>
      </c>
      <c r="AR45" s="33">
        <v>152.39456226300001</v>
      </c>
      <c r="AS45" s="33">
        <v>411.72079411599998</v>
      </c>
      <c r="AT45" s="33">
        <v>78.015904943799995</v>
      </c>
      <c r="AU45" s="33">
        <v>12.4822015172</v>
      </c>
      <c r="AV45" s="33">
        <v>190.68501175099999</v>
      </c>
      <c r="AW45" s="33">
        <v>5238.8697786700004</v>
      </c>
      <c r="AX45" s="33">
        <v>2678.4750660099999</v>
      </c>
      <c r="AY45" s="33">
        <v>2560.3947126600001</v>
      </c>
      <c r="AZ45" s="33">
        <v>1730.6033320900001</v>
      </c>
      <c r="BA45" s="33">
        <v>5.7495140957100004</v>
      </c>
      <c r="BB45" s="33">
        <v>3.2841755716900001</v>
      </c>
      <c r="BC45" s="33">
        <v>907.67784525299999</v>
      </c>
      <c r="BD45" s="33">
        <v>123.324640461</v>
      </c>
      <c r="BE45" s="33">
        <v>103.767436757</v>
      </c>
      <c r="BF45" s="33">
        <v>13.642930418600001</v>
      </c>
      <c r="BG45" s="33">
        <v>31.7854758326</v>
      </c>
      <c r="BH45" s="33">
        <v>281.65376547400001</v>
      </c>
      <c r="BI45" s="33">
        <v>61.738729726700001</v>
      </c>
      <c r="BJ45" s="33">
        <v>222.71169849399999</v>
      </c>
      <c r="BK45" s="33">
        <v>2.1574546163399999</v>
      </c>
      <c r="BL45" s="33">
        <v>3013.22061863</v>
      </c>
      <c r="BM45" s="33">
        <v>2.28644768814</v>
      </c>
      <c r="BN45" s="33">
        <v>27.072458645499999</v>
      </c>
      <c r="BO45" s="33">
        <v>303.25981401299998</v>
      </c>
      <c r="BP45" s="33">
        <v>0.55811696383800002</v>
      </c>
      <c r="BQ45" s="33">
        <v>749.75044111</v>
      </c>
      <c r="BR45" s="33">
        <v>3913.4652091299999</v>
      </c>
      <c r="BS45" s="33">
        <v>138.29270599399999</v>
      </c>
    </row>
    <row r="46" spans="1:71" x14ac:dyDescent="0.25">
      <c r="A46" s="35" t="s">
        <v>45</v>
      </c>
      <c r="B46" s="33">
        <v>1215.3236999999999</v>
      </c>
      <c r="C46" s="33">
        <v>4.5220003000000002</v>
      </c>
      <c r="D46" s="33">
        <v>536.46722</v>
      </c>
      <c r="E46" s="33">
        <v>221.69268299999999</v>
      </c>
      <c r="F46" s="33">
        <v>153.54554999999999</v>
      </c>
      <c r="G46" s="33">
        <v>425.52026000000001</v>
      </c>
      <c r="H46" s="33">
        <v>449.39834999999999</v>
      </c>
      <c r="I46" s="33">
        <v>3.0913694</v>
      </c>
      <c r="J46" s="33">
        <v>3.7626537999999998</v>
      </c>
      <c r="K46" s="33">
        <v>0.53349996</v>
      </c>
      <c r="L46" s="33">
        <v>6.7290263000000001</v>
      </c>
      <c r="M46" s="33">
        <v>5.6521148999999999</v>
      </c>
      <c r="N46" s="33">
        <v>7.9800744000000003</v>
      </c>
      <c r="O46" s="33"/>
      <c r="P46" s="35" t="s">
        <v>45</v>
      </c>
      <c r="Q46" s="33">
        <v>6.5540734878600002</v>
      </c>
      <c r="R46" s="33">
        <v>3.0915998136799998</v>
      </c>
      <c r="S46" s="33">
        <v>3.6947661598699999</v>
      </c>
      <c r="T46" s="33">
        <v>9.9139384969899993</v>
      </c>
      <c r="U46" s="33">
        <v>14.191714594500001</v>
      </c>
      <c r="V46" s="33">
        <v>0.53345479231000004</v>
      </c>
      <c r="W46" s="33">
        <v>1214.8834777899999</v>
      </c>
      <c r="X46" s="33">
        <v>11.0894496048</v>
      </c>
      <c r="Y46" s="33">
        <v>1.60628311651</v>
      </c>
      <c r="Z46" s="33">
        <v>30.062875591200001</v>
      </c>
      <c r="AA46" s="33">
        <v>13.8716752776</v>
      </c>
      <c r="AB46" s="33">
        <v>6.7284048289999996</v>
      </c>
      <c r="AC46" s="33">
        <v>5.6505126004899999</v>
      </c>
      <c r="AD46" s="33">
        <v>0.62477769178300002</v>
      </c>
      <c r="AE46" s="33">
        <v>3.09252903943</v>
      </c>
      <c r="AF46" s="33">
        <v>0.147075360174</v>
      </c>
      <c r="AG46" s="33">
        <v>9.1222965811800005</v>
      </c>
      <c r="AH46" s="33">
        <v>4.52202323672</v>
      </c>
      <c r="AI46" s="33">
        <v>0</v>
      </c>
      <c r="AJ46" s="33">
        <v>482.40489880899997</v>
      </c>
      <c r="AK46" s="33">
        <v>52.975869609199997</v>
      </c>
      <c r="AL46" s="33">
        <v>536.00554610899997</v>
      </c>
      <c r="AM46" s="33">
        <v>0.14150433913300001</v>
      </c>
      <c r="AN46" s="33">
        <v>6.6283586758900004</v>
      </c>
      <c r="AO46" s="33">
        <v>8.4876412032799998E-6</v>
      </c>
      <c r="AP46" s="33">
        <v>236.68328733199999</v>
      </c>
      <c r="AQ46" s="33">
        <v>0.71918703753900004</v>
      </c>
      <c r="AR46" s="33">
        <v>2.5264592855400001</v>
      </c>
      <c r="AS46" s="33">
        <v>17.897383235</v>
      </c>
      <c r="AT46" s="33">
        <v>0.78044776737900001</v>
      </c>
      <c r="AU46" s="33">
        <v>0.39856959219999999</v>
      </c>
      <c r="AV46" s="33">
        <v>6.5953620417599996</v>
      </c>
      <c r="AW46" s="33">
        <v>221.68137102700001</v>
      </c>
      <c r="AX46" s="33">
        <v>153.534346357</v>
      </c>
      <c r="AY46" s="33">
        <v>68.147024669700002</v>
      </c>
      <c r="AZ46" s="33">
        <v>72.560946361500001</v>
      </c>
      <c r="BA46" s="33">
        <v>8.2580198085299997E-2</v>
      </c>
      <c r="BB46" s="33">
        <v>0.12131627031599999</v>
      </c>
      <c r="BC46" s="33">
        <v>32.735890955000002</v>
      </c>
      <c r="BD46" s="33">
        <v>2.6026742650900001</v>
      </c>
      <c r="BE46" s="33">
        <v>18.076698182800001</v>
      </c>
      <c r="BF46" s="33">
        <v>1.6979321935400001E-5</v>
      </c>
      <c r="BG46" s="33">
        <v>0.64661490754399997</v>
      </c>
      <c r="BH46" s="33">
        <v>46.146266820999998</v>
      </c>
      <c r="BI46" s="33">
        <v>7.90790406105</v>
      </c>
      <c r="BJ46" s="33">
        <v>16.283135032299999</v>
      </c>
      <c r="BK46" s="33">
        <v>1.3879331974699999E-2</v>
      </c>
      <c r="BL46" s="33">
        <v>425.51705406399998</v>
      </c>
      <c r="BM46" s="33">
        <v>6.3112470735499997</v>
      </c>
      <c r="BN46" s="33">
        <v>0.66518098888099997</v>
      </c>
      <c r="BO46" s="33">
        <v>103.980958167</v>
      </c>
      <c r="BP46" s="33">
        <v>4.7745039612599998E-3</v>
      </c>
      <c r="BQ46" s="33">
        <v>34.430452318599997</v>
      </c>
      <c r="BR46" s="33">
        <v>449.39307317700002</v>
      </c>
      <c r="BS46" s="33">
        <v>45.740148204599997</v>
      </c>
    </row>
    <row r="47" spans="1:71" x14ac:dyDescent="0.25">
      <c r="A47" s="35" t="s">
        <v>46</v>
      </c>
      <c r="B47" s="33">
        <v>30634.115000000002</v>
      </c>
      <c r="C47" s="33">
        <v>1517.7208000000001</v>
      </c>
      <c r="D47" s="33">
        <v>37565.464999999997</v>
      </c>
      <c r="E47" s="33">
        <v>5065.2443999999996</v>
      </c>
      <c r="F47" s="33">
        <v>4018.7172999999998</v>
      </c>
      <c r="G47" s="33">
        <v>12329.933999999999</v>
      </c>
      <c r="H47" s="33">
        <v>17424.498</v>
      </c>
      <c r="I47" s="33">
        <v>205.78038000000001</v>
      </c>
      <c r="J47" s="33">
        <v>85.237189999999998</v>
      </c>
      <c r="K47" s="33">
        <v>3.5159519000000001</v>
      </c>
      <c r="L47" s="33">
        <v>513.54633000000001</v>
      </c>
      <c r="M47" s="33">
        <v>823.19597999999996</v>
      </c>
      <c r="N47" s="33">
        <v>946.64191000000005</v>
      </c>
      <c r="O47" s="33"/>
      <c r="P47" s="35" t="s">
        <v>46</v>
      </c>
      <c r="Q47" s="33">
        <v>518.58689448600001</v>
      </c>
      <c r="R47" s="33">
        <v>205.79936929199999</v>
      </c>
      <c r="S47" s="33">
        <v>326.90569590400003</v>
      </c>
      <c r="T47" s="33">
        <v>1004.90791202</v>
      </c>
      <c r="U47" s="33">
        <v>6340.3032093700003</v>
      </c>
      <c r="V47" s="33">
        <v>3.5151206477299999</v>
      </c>
      <c r="W47" s="33">
        <v>30633.356087600001</v>
      </c>
      <c r="X47" s="33">
        <v>837.31520874600005</v>
      </c>
      <c r="Y47" s="33">
        <v>475.53296190700001</v>
      </c>
      <c r="Z47" s="33">
        <v>306.74144627700002</v>
      </c>
      <c r="AA47" s="33">
        <v>1361.60738767</v>
      </c>
      <c r="AB47" s="33">
        <v>513.55185418799999</v>
      </c>
      <c r="AC47" s="33">
        <v>823.16247171500004</v>
      </c>
      <c r="AD47" s="33">
        <v>44.914513477900002</v>
      </c>
      <c r="AE47" s="33">
        <v>159.560543346</v>
      </c>
      <c r="AF47" s="33">
        <v>19.4371554176</v>
      </c>
      <c r="AG47" s="33">
        <v>1174.6399279899999</v>
      </c>
      <c r="AH47" s="33">
        <v>1517.71727949</v>
      </c>
      <c r="AI47" s="33">
        <v>0</v>
      </c>
      <c r="AJ47" s="33">
        <v>33804.967772600001</v>
      </c>
      <c r="AK47" s="33">
        <v>3711.1941443400001</v>
      </c>
      <c r="AL47" s="33">
        <v>37561.076430399997</v>
      </c>
      <c r="AM47" s="33">
        <v>40.252113157099998</v>
      </c>
      <c r="AN47" s="33">
        <v>1025.1907033</v>
      </c>
      <c r="AO47" s="33">
        <v>74.955127749400006</v>
      </c>
      <c r="AP47" s="33">
        <v>9263.7630378899994</v>
      </c>
      <c r="AQ47" s="33">
        <v>108.309240751</v>
      </c>
      <c r="AR47" s="33">
        <v>23.618722634600001</v>
      </c>
      <c r="AS47" s="33">
        <v>434.46573644699998</v>
      </c>
      <c r="AT47" s="33">
        <v>59.2979808049</v>
      </c>
      <c r="AU47" s="33">
        <v>25.869995577000001</v>
      </c>
      <c r="AV47" s="33">
        <v>43.299533328300001</v>
      </c>
      <c r="AW47" s="33">
        <v>5064.4037594299998</v>
      </c>
      <c r="AX47" s="33">
        <v>4017.9477198599998</v>
      </c>
      <c r="AY47" s="33">
        <v>1046.45603957</v>
      </c>
      <c r="AZ47" s="33">
        <v>2503.3116221800001</v>
      </c>
      <c r="BA47" s="33">
        <v>9.7114732203600003</v>
      </c>
      <c r="BB47" s="33">
        <v>4.3301856146400004</v>
      </c>
      <c r="BC47" s="33">
        <v>1574.8032889399999</v>
      </c>
      <c r="BD47" s="33">
        <v>117.987327089</v>
      </c>
      <c r="BE47" s="33">
        <v>248.26646835700001</v>
      </c>
      <c r="BF47" s="33">
        <v>12.667254936100001</v>
      </c>
      <c r="BG47" s="33">
        <v>22.317683185300002</v>
      </c>
      <c r="BH47" s="33">
        <v>638.36798871300005</v>
      </c>
      <c r="BI47" s="33">
        <v>174.32328373000001</v>
      </c>
      <c r="BJ47" s="33">
        <v>419.48468932899999</v>
      </c>
      <c r="BK47" s="33">
        <v>25.872222254699999</v>
      </c>
      <c r="BL47" s="33">
        <v>12329.5498198</v>
      </c>
      <c r="BM47" s="33">
        <v>19.9285160899</v>
      </c>
      <c r="BN47" s="33">
        <v>172.409511503</v>
      </c>
      <c r="BO47" s="33">
        <v>2098.0098305800002</v>
      </c>
      <c r="BP47" s="33">
        <v>0.542114977301</v>
      </c>
      <c r="BQ47" s="33">
        <v>3535.6742650800002</v>
      </c>
      <c r="BR47" s="33">
        <v>17407.005782200002</v>
      </c>
      <c r="BS47" s="33">
        <v>1059.02633894</v>
      </c>
    </row>
    <row r="48" spans="1:71" x14ac:dyDescent="0.25">
      <c r="A48" s="35" t="s">
        <v>47</v>
      </c>
      <c r="B48" s="33">
        <v>72434.266000000003</v>
      </c>
      <c r="C48" s="33">
        <v>544.75432999999998</v>
      </c>
      <c r="D48" s="33">
        <v>23867.386999999999</v>
      </c>
      <c r="E48" s="33">
        <v>4155.3662800000002</v>
      </c>
      <c r="F48" s="33">
        <v>3330.2422000000001</v>
      </c>
      <c r="G48" s="33">
        <v>10716.199000000001</v>
      </c>
      <c r="H48" s="33">
        <v>10975.496999999999</v>
      </c>
      <c r="I48" s="33">
        <v>172.31845000000001</v>
      </c>
      <c r="J48" s="33">
        <v>68.447524999999999</v>
      </c>
      <c r="K48" s="33">
        <v>6.0635810000000001</v>
      </c>
      <c r="L48" s="33">
        <v>172.85147000000001</v>
      </c>
      <c r="M48" s="33">
        <v>403.53640999999999</v>
      </c>
      <c r="N48" s="33">
        <v>1120.3945000000001</v>
      </c>
      <c r="O48" s="33"/>
      <c r="P48" s="35" t="s">
        <v>47</v>
      </c>
      <c r="Q48" s="33">
        <v>351.96300916400003</v>
      </c>
      <c r="R48" s="33">
        <v>172.327604294</v>
      </c>
      <c r="S48" s="33">
        <v>185.659137692</v>
      </c>
      <c r="T48" s="33">
        <v>517.66388423199999</v>
      </c>
      <c r="U48" s="33">
        <v>22378.844364699999</v>
      </c>
      <c r="V48" s="33">
        <v>6.0593913602300002</v>
      </c>
      <c r="W48" s="33">
        <v>72431.542019999993</v>
      </c>
      <c r="X48" s="33">
        <v>421.01730023200003</v>
      </c>
      <c r="Y48" s="33">
        <v>398.82971932200002</v>
      </c>
      <c r="Z48" s="33">
        <v>129.12384657000001</v>
      </c>
      <c r="AA48" s="33">
        <v>449.91777854999998</v>
      </c>
      <c r="AB48" s="33">
        <v>172.856451577</v>
      </c>
      <c r="AC48" s="33">
        <v>403.49481902799999</v>
      </c>
      <c r="AD48" s="33">
        <v>29.569610817899999</v>
      </c>
      <c r="AE48" s="33">
        <v>111.943070119</v>
      </c>
      <c r="AF48" s="33">
        <v>18.128439667599999</v>
      </c>
      <c r="AG48" s="33">
        <v>1225.20908377</v>
      </c>
      <c r="AH48" s="33">
        <v>544.71675443200002</v>
      </c>
      <c r="AI48" s="33">
        <v>0</v>
      </c>
      <c r="AJ48" s="33">
        <v>21478.784295199999</v>
      </c>
      <c r="AK48" s="33">
        <v>2356.9647897200002</v>
      </c>
      <c r="AL48" s="33">
        <v>23865.3186957</v>
      </c>
      <c r="AM48" s="33">
        <v>18.6673805229</v>
      </c>
      <c r="AN48" s="33">
        <v>592.443191533</v>
      </c>
      <c r="AO48" s="33">
        <v>339.142482589</v>
      </c>
      <c r="AP48" s="33">
        <v>6000.9899781599997</v>
      </c>
      <c r="AQ48" s="33">
        <v>38.314001003999998</v>
      </c>
      <c r="AR48" s="33">
        <v>53.763079573600002</v>
      </c>
      <c r="AS48" s="33">
        <v>418.60768278199998</v>
      </c>
      <c r="AT48" s="33">
        <v>13.2084842768</v>
      </c>
      <c r="AU48" s="33">
        <v>24.148202904000001</v>
      </c>
      <c r="AV48" s="33">
        <v>44.506351635900003</v>
      </c>
      <c r="AW48" s="33">
        <v>4155.0495771899996</v>
      </c>
      <c r="AX48" s="33">
        <v>3329.95497032</v>
      </c>
      <c r="AY48" s="33">
        <v>825.09460687000001</v>
      </c>
      <c r="AZ48" s="33">
        <v>1997.22551628</v>
      </c>
      <c r="BA48" s="33">
        <v>36.9366045266</v>
      </c>
      <c r="BB48" s="33">
        <v>0.63038291821500003</v>
      </c>
      <c r="BC48" s="33">
        <v>1001.34651767</v>
      </c>
      <c r="BD48" s="33">
        <v>232.68874825699999</v>
      </c>
      <c r="BE48" s="33">
        <v>150.17480645500001</v>
      </c>
      <c r="BF48" s="33">
        <v>10.540798150100001</v>
      </c>
      <c r="BG48" s="33">
        <v>19.2459945688</v>
      </c>
      <c r="BH48" s="33">
        <v>396.83841699800001</v>
      </c>
      <c r="BI48" s="33">
        <v>50.201523076999997</v>
      </c>
      <c r="BJ48" s="33">
        <v>498.037359697</v>
      </c>
      <c r="BK48" s="33">
        <v>1.62502467356</v>
      </c>
      <c r="BL48" s="33">
        <v>10716.143519699999</v>
      </c>
      <c r="BM48" s="33">
        <v>5.3190739171599999</v>
      </c>
      <c r="BN48" s="33">
        <v>278.85228127599999</v>
      </c>
      <c r="BO48" s="33">
        <v>1192.2097837599999</v>
      </c>
      <c r="BP48" s="33">
        <v>0.60601289173700001</v>
      </c>
      <c r="BQ48" s="33">
        <v>2060.1543585200002</v>
      </c>
      <c r="BR48" s="33">
        <v>10975.0523871</v>
      </c>
      <c r="BS48" s="33">
        <v>953.57721923300005</v>
      </c>
    </row>
    <row r="49" spans="1:72" x14ac:dyDescent="0.25">
      <c r="A49" s="35" t="s">
        <v>48</v>
      </c>
      <c r="B49" s="33">
        <v>33313.555</v>
      </c>
      <c r="C49" s="33">
        <v>352.22399999999999</v>
      </c>
      <c r="D49" s="33">
        <v>24745.65</v>
      </c>
      <c r="E49" s="33">
        <v>4760.6962999999996</v>
      </c>
      <c r="F49" s="33">
        <v>2874.2543999999998</v>
      </c>
      <c r="G49" s="33">
        <v>10353.004000000001</v>
      </c>
      <c r="H49" s="33">
        <v>7803.4633999999996</v>
      </c>
      <c r="I49" s="33">
        <v>39.571209000000003</v>
      </c>
      <c r="J49" s="33">
        <v>68.897034000000005</v>
      </c>
      <c r="K49" s="33">
        <v>10.318609</v>
      </c>
      <c r="L49" s="33">
        <v>232.89812000000001</v>
      </c>
      <c r="M49" s="33">
        <v>230.62611000000001</v>
      </c>
      <c r="N49" s="33">
        <v>210.0752</v>
      </c>
      <c r="O49" s="33"/>
      <c r="P49" s="35" t="s">
        <v>48</v>
      </c>
      <c r="Q49" s="33">
        <v>98.404376904900005</v>
      </c>
      <c r="R49" s="33">
        <v>39.571686875399998</v>
      </c>
      <c r="S49" s="33">
        <v>55.200793325500001</v>
      </c>
      <c r="T49" s="33">
        <v>387.77400985899999</v>
      </c>
      <c r="U49" s="33">
        <v>9155.6695245400006</v>
      </c>
      <c r="V49" s="33">
        <v>10.3185905735</v>
      </c>
      <c r="W49" s="33">
        <v>33309.958443700001</v>
      </c>
      <c r="X49" s="33">
        <v>715.08209062100002</v>
      </c>
      <c r="Y49" s="33">
        <v>1452.8176806199999</v>
      </c>
      <c r="Z49" s="33">
        <v>175.76204476699999</v>
      </c>
      <c r="AA49" s="33">
        <v>766.08768962700003</v>
      </c>
      <c r="AB49" s="33">
        <v>232.89262058599999</v>
      </c>
      <c r="AC49" s="33">
        <v>230.574812611</v>
      </c>
      <c r="AD49" s="33">
        <v>0.73659303232600004</v>
      </c>
      <c r="AE49" s="33">
        <v>81.185310122000004</v>
      </c>
      <c r="AF49" s="33">
        <v>5.8772570271799998</v>
      </c>
      <c r="AG49" s="33">
        <v>253.92875907199999</v>
      </c>
      <c r="AH49" s="33">
        <v>352.222617447</v>
      </c>
      <c r="AI49" s="33">
        <v>0</v>
      </c>
      <c r="AJ49" s="33">
        <v>22270.121963199999</v>
      </c>
      <c r="AK49" s="33">
        <v>2473.7214956600001</v>
      </c>
      <c r="AL49" s="33">
        <v>24744.5800519</v>
      </c>
      <c r="AM49" s="33">
        <v>5.8761173075500004</v>
      </c>
      <c r="AN49" s="33">
        <v>424.25959684399999</v>
      </c>
      <c r="AO49" s="33">
        <v>40.7680309024</v>
      </c>
      <c r="AP49" s="33">
        <v>3963.2826730500001</v>
      </c>
      <c r="AQ49" s="33">
        <v>99.329397749799995</v>
      </c>
      <c r="AR49" s="33">
        <v>54.359798459399997</v>
      </c>
      <c r="AS49" s="33">
        <v>267.07441741700001</v>
      </c>
      <c r="AT49" s="33">
        <v>55.012044270700002</v>
      </c>
      <c r="AU49" s="33">
        <v>37.499265782000002</v>
      </c>
      <c r="AV49" s="33">
        <v>116.503689584</v>
      </c>
      <c r="AW49" s="33">
        <v>4753.8542990899996</v>
      </c>
      <c r="AX49" s="33">
        <v>2870.6268312699999</v>
      </c>
      <c r="AY49" s="33">
        <v>1883.2274678199999</v>
      </c>
      <c r="AZ49" s="33">
        <v>2000.9186588299999</v>
      </c>
      <c r="BA49" s="33">
        <v>23.662443778899998</v>
      </c>
      <c r="BB49" s="33">
        <v>2.3711299695200001</v>
      </c>
      <c r="BC49" s="33">
        <v>1275.8865982699999</v>
      </c>
      <c r="BD49" s="33">
        <v>94.855702168899995</v>
      </c>
      <c r="BE49" s="33">
        <v>84.730929201199999</v>
      </c>
      <c r="BF49" s="33">
        <v>1.38836333289</v>
      </c>
      <c r="BG49" s="33">
        <v>56.388028919</v>
      </c>
      <c r="BH49" s="33">
        <v>215.96300163800001</v>
      </c>
      <c r="BI49" s="33">
        <v>109.284345735</v>
      </c>
      <c r="BJ49" s="33">
        <v>330.28272446400001</v>
      </c>
      <c r="BK49" s="33">
        <v>5.26667320431</v>
      </c>
      <c r="BL49" s="33">
        <v>10352.9406967</v>
      </c>
      <c r="BM49" s="33">
        <v>5.5540945959299997</v>
      </c>
      <c r="BN49" s="33">
        <v>102.38496673900001</v>
      </c>
      <c r="BO49" s="33">
        <v>785.64622688899999</v>
      </c>
      <c r="BP49" s="33">
        <v>0.14094647865599999</v>
      </c>
      <c r="BQ49" s="33">
        <v>1651.36107124</v>
      </c>
      <c r="BR49" s="33">
        <v>7790.9026998400004</v>
      </c>
      <c r="BS49" s="33">
        <v>454.34549328700001</v>
      </c>
    </row>
    <row r="50" spans="1:72" x14ac:dyDescent="0.25">
      <c r="A50" s="35" t="s">
        <v>49</v>
      </c>
      <c r="B50" s="33">
        <v>29778.145</v>
      </c>
      <c r="C50" s="33">
        <v>685.78081999999995</v>
      </c>
      <c r="D50" s="33">
        <v>31102.947</v>
      </c>
      <c r="E50" s="33">
        <v>6563.3215</v>
      </c>
      <c r="F50" s="33">
        <v>4044.6489000000001</v>
      </c>
      <c r="G50" s="33">
        <v>7578.4951000000001</v>
      </c>
      <c r="H50" s="33">
        <v>21060.66</v>
      </c>
      <c r="I50" s="33">
        <v>113.06175</v>
      </c>
      <c r="J50" s="33">
        <v>120.70766999999999</v>
      </c>
      <c r="K50" s="33">
        <v>13.212296</v>
      </c>
      <c r="L50" s="33">
        <v>209.27512999999999</v>
      </c>
      <c r="M50" s="33">
        <v>351.80606</v>
      </c>
      <c r="N50" s="33">
        <v>1694.4811999999999</v>
      </c>
      <c r="O50" s="33"/>
      <c r="P50" s="35" t="s">
        <v>49</v>
      </c>
      <c r="Q50" s="33">
        <v>406.53329977300001</v>
      </c>
      <c r="R50" s="33">
        <v>112.978278098</v>
      </c>
      <c r="S50" s="33">
        <v>297.51862608300002</v>
      </c>
      <c r="T50" s="33">
        <v>838.99354390300005</v>
      </c>
      <c r="U50" s="33">
        <v>25105.0755971</v>
      </c>
      <c r="V50" s="33">
        <v>13.2096796475</v>
      </c>
      <c r="W50" s="33">
        <v>29776.7166703</v>
      </c>
      <c r="X50" s="33">
        <v>496.648256038</v>
      </c>
      <c r="Y50" s="33">
        <v>572.89923853499999</v>
      </c>
      <c r="Z50" s="33">
        <v>320.79229570799998</v>
      </c>
      <c r="AA50" s="33">
        <v>596.81315650199997</v>
      </c>
      <c r="AB50" s="33">
        <v>209.257632344</v>
      </c>
      <c r="AC50" s="33">
        <v>351.29720181900001</v>
      </c>
      <c r="AD50" s="33">
        <v>8.5214610550199996</v>
      </c>
      <c r="AE50" s="33">
        <v>94.563035422599995</v>
      </c>
      <c r="AF50" s="33">
        <v>22.163269289799999</v>
      </c>
      <c r="AG50" s="33">
        <v>1796.6321285900001</v>
      </c>
      <c r="AH50" s="33">
        <v>682.54370225699995</v>
      </c>
      <c r="AI50" s="33">
        <v>0</v>
      </c>
      <c r="AJ50" s="33">
        <v>27990.629029600001</v>
      </c>
      <c r="AK50" s="33">
        <v>3101.54686369</v>
      </c>
      <c r="AL50" s="33">
        <v>31100.697354399999</v>
      </c>
      <c r="AM50" s="33">
        <v>17.120820978000001</v>
      </c>
      <c r="AN50" s="33">
        <v>925.20601897799997</v>
      </c>
      <c r="AO50" s="33">
        <v>28.852875324199999</v>
      </c>
      <c r="AP50" s="33">
        <v>12208.6215345</v>
      </c>
      <c r="AQ50" s="33">
        <v>39.071841044499998</v>
      </c>
      <c r="AR50" s="33">
        <v>39.972727807299997</v>
      </c>
      <c r="AS50" s="33">
        <v>405.91561702899997</v>
      </c>
      <c r="AT50" s="33">
        <v>38.7125031741</v>
      </c>
      <c r="AU50" s="33">
        <v>35.821567782400002</v>
      </c>
      <c r="AV50" s="33">
        <v>57.536149205100003</v>
      </c>
      <c r="AW50" s="33">
        <v>6554.5352822900004</v>
      </c>
      <c r="AX50" s="33">
        <v>4039.4166394700001</v>
      </c>
      <c r="AY50" s="33">
        <v>2515.1186428199999</v>
      </c>
      <c r="AZ50" s="33">
        <v>2571.5720258900001</v>
      </c>
      <c r="BA50" s="33">
        <v>6.0723807869400002</v>
      </c>
      <c r="BB50" s="33">
        <v>4.44264007573</v>
      </c>
      <c r="BC50" s="33">
        <v>1791.5626746400001</v>
      </c>
      <c r="BD50" s="33">
        <v>143.98667684399999</v>
      </c>
      <c r="BE50" s="33">
        <v>221.70345667999999</v>
      </c>
      <c r="BF50" s="33">
        <v>4.5172283570099996</v>
      </c>
      <c r="BG50" s="33">
        <v>20.722367773399998</v>
      </c>
      <c r="BH50" s="33">
        <v>567.72918812</v>
      </c>
      <c r="BI50" s="33">
        <v>144.62670885399999</v>
      </c>
      <c r="BJ50" s="33">
        <v>473.47744065699999</v>
      </c>
      <c r="BK50" s="33">
        <v>14.691755502299999</v>
      </c>
      <c r="BL50" s="33">
        <v>7577.4559943000004</v>
      </c>
      <c r="BM50" s="33">
        <v>46.415030708099998</v>
      </c>
      <c r="BN50" s="33">
        <v>333.00363177100002</v>
      </c>
      <c r="BO50" s="33">
        <v>2823.1954198100002</v>
      </c>
      <c r="BP50" s="33">
        <v>0.33039307977799998</v>
      </c>
      <c r="BQ50" s="33">
        <v>3211.4722046000002</v>
      </c>
      <c r="BR50" s="33">
        <v>21046.604045799999</v>
      </c>
      <c r="BS50" s="33">
        <v>1929.7776629800001</v>
      </c>
    </row>
    <row r="51" spans="1:72" x14ac:dyDescent="0.25">
      <c r="A51" s="35" t="s">
        <v>50</v>
      </c>
      <c r="B51" s="33">
        <v>50761.137000000002</v>
      </c>
      <c r="C51" s="33">
        <v>284.48559999999998</v>
      </c>
      <c r="D51" s="33">
        <v>63593.421999999999</v>
      </c>
      <c r="E51" s="33">
        <v>28742.099000000002</v>
      </c>
      <c r="F51" s="33">
        <v>11955.81</v>
      </c>
      <c r="G51" s="33">
        <v>7190.1992</v>
      </c>
      <c r="H51" s="33">
        <v>14544.239</v>
      </c>
      <c r="I51" s="33">
        <v>260.58755000000002</v>
      </c>
      <c r="J51" s="33">
        <v>269.15566999999999</v>
      </c>
      <c r="K51" s="33">
        <v>33.582787000000003</v>
      </c>
      <c r="L51" s="33">
        <v>483.49603000000002</v>
      </c>
      <c r="M51" s="33">
        <v>38.029105999999999</v>
      </c>
      <c r="N51" s="33">
        <v>120.71252</v>
      </c>
      <c r="O51" s="33"/>
      <c r="P51" s="35" t="s">
        <v>50</v>
      </c>
      <c r="Q51" s="33">
        <v>360.15896714199999</v>
      </c>
      <c r="R51" s="33">
        <v>260.58781800000003</v>
      </c>
      <c r="S51" s="33">
        <v>90.412829267700005</v>
      </c>
      <c r="T51" s="33">
        <v>1013.1611633700001</v>
      </c>
      <c r="U51" s="33">
        <v>32962.324731300003</v>
      </c>
      <c r="V51" s="33">
        <v>33.582305908999999</v>
      </c>
      <c r="W51" s="33">
        <v>50739.800238800002</v>
      </c>
      <c r="X51" s="33">
        <v>285.04901846199999</v>
      </c>
      <c r="Y51" s="33">
        <v>1829.0156782399999</v>
      </c>
      <c r="Z51" s="33">
        <v>48.228723789</v>
      </c>
      <c r="AA51" s="33">
        <v>4925.9469620899999</v>
      </c>
      <c r="AB51" s="33">
        <v>483.49393297500001</v>
      </c>
      <c r="AC51" s="33">
        <v>38.029285145300001</v>
      </c>
      <c r="AD51" s="33">
        <v>1.1638217317099999</v>
      </c>
      <c r="AE51" s="33">
        <v>63.155378310099998</v>
      </c>
      <c r="AF51" s="33">
        <v>12.0076650895</v>
      </c>
      <c r="AG51" s="33">
        <v>171.42189517200001</v>
      </c>
      <c r="AH51" s="33">
        <v>284.44741288300003</v>
      </c>
      <c r="AI51" s="33">
        <v>0</v>
      </c>
      <c r="AJ51" s="33">
        <v>57193.082225600003</v>
      </c>
      <c r="AK51" s="33">
        <v>6353.6209369899998</v>
      </c>
      <c r="AL51" s="33">
        <v>63547.866984300003</v>
      </c>
      <c r="AM51" s="33">
        <v>12.300518883800001</v>
      </c>
      <c r="AN51" s="33">
        <v>450.13986138000001</v>
      </c>
      <c r="AO51" s="33">
        <v>296.65687985400001</v>
      </c>
      <c r="AP51" s="33">
        <v>7506.8678789799997</v>
      </c>
      <c r="AQ51" s="33">
        <v>182.931424494</v>
      </c>
      <c r="AR51" s="33">
        <v>9.4784287401099991</v>
      </c>
      <c r="AS51" s="33">
        <v>516.48001675499995</v>
      </c>
      <c r="AT51" s="33">
        <v>166.250488434</v>
      </c>
      <c r="AU51" s="33">
        <v>172.08617714600001</v>
      </c>
      <c r="AV51" s="33">
        <v>77.290137854999998</v>
      </c>
      <c r="AW51" s="33">
        <v>28726.2762726</v>
      </c>
      <c r="AX51" s="33">
        <v>11949.4075082</v>
      </c>
      <c r="AY51" s="33">
        <v>16776.868764399998</v>
      </c>
      <c r="AZ51" s="33">
        <v>9799.2362752900008</v>
      </c>
      <c r="BA51" s="33">
        <v>24.902692587499999</v>
      </c>
      <c r="BB51" s="33">
        <v>4.4733437367200004</v>
      </c>
      <c r="BC51" s="33">
        <v>7672.2585517799998</v>
      </c>
      <c r="BD51" s="33">
        <v>20.765622641499998</v>
      </c>
      <c r="BE51" s="33">
        <v>281.04979173999999</v>
      </c>
      <c r="BF51" s="33">
        <v>32.969157815300001</v>
      </c>
      <c r="BG51" s="33">
        <v>81.211870519399994</v>
      </c>
      <c r="BH51" s="33">
        <v>715.03489178100006</v>
      </c>
      <c r="BI51" s="33">
        <v>840.99728450099997</v>
      </c>
      <c r="BJ51" s="33">
        <v>837.44445384100004</v>
      </c>
      <c r="BK51" s="33">
        <v>17.116144915300001</v>
      </c>
      <c r="BL51" s="33">
        <v>7186.4674016400004</v>
      </c>
      <c r="BM51" s="33">
        <v>33.779671497300001</v>
      </c>
      <c r="BN51" s="33">
        <v>33.451003837199998</v>
      </c>
      <c r="BO51" s="33">
        <v>670.026905048</v>
      </c>
      <c r="BP51" s="33">
        <v>0.38711302978099998</v>
      </c>
      <c r="BQ51" s="33">
        <v>3179.6317545500001</v>
      </c>
      <c r="BR51" s="33">
        <v>14543.1134588</v>
      </c>
      <c r="BS51" s="33">
        <v>201.033562211</v>
      </c>
    </row>
    <row r="52" spans="1:72" s="35" customFormat="1" x14ac:dyDescent="0.2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</row>
    <row r="53" spans="1:72" s="35" customFormat="1" x14ac:dyDescent="0.2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</row>
    <row r="54" spans="1:72" s="35" customFormat="1" x14ac:dyDescent="0.25">
      <c r="A54" s="35" t="s">
        <v>51</v>
      </c>
      <c r="B54" s="33">
        <v>2142.3546999999999</v>
      </c>
      <c r="C54" s="33">
        <v>5.9231085999999999</v>
      </c>
      <c r="D54" s="33">
        <v>4082.1003000000001</v>
      </c>
      <c r="E54" s="33">
        <v>2801.0295599999999</v>
      </c>
      <c r="F54" s="33">
        <v>792.82996000000003</v>
      </c>
      <c r="G54" s="33">
        <v>32.182625000000002</v>
      </c>
      <c r="H54" s="33">
        <v>707.54669000000001</v>
      </c>
      <c r="I54" s="33">
        <v>17.859507000000001</v>
      </c>
      <c r="J54" s="33">
        <v>10.036555999999999</v>
      </c>
      <c r="K54" s="33">
        <v>0.78710002000000001</v>
      </c>
      <c r="L54" s="33">
        <v>119.72842</v>
      </c>
      <c r="M54" s="33">
        <v>19.070999</v>
      </c>
      <c r="N54" s="33">
        <v>10.882433000000001</v>
      </c>
      <c r="O54" s="33"/>
      <c r="P54" s="35" t="s">
        <v>51</v>
      </c>
      <c r="Q54" s="33">
        <v>21.826253036200001</v>
      </c>
      <c r="R54" s="33">
        <v>17.8595593097</v>
      </c>
      <c r="S54" s="33">
        <v>2.25105920231</v>
      </c>
      <c r="T54" s="33">
        <v>24.091997038199999</v>
      </c>
      <c r="U54" s="33">
        <v>2092.10978591</v>
      </c>
      <c r="V54" s="33">
        <v>0.78709758419499998</v>
      </c>
      <c r="W54" s="33">
        <v>2142.3392351799998</v>
      </c>
      <c r="X54" s="33">
        <v>23.515906298000001</v>
      </c>
      <c r="Y54" s="33">
        <v>241.21046213400001</v>
      </c>
      <c r="Z54" s="33">
        <v>9.7171610998899993</v>
      </c>
      <c r="AA54" s="33">
        <v>382.74867651199997</v>
      </c>
      <c r="AB54" s="33">
        <v>119.727655416</v>
      </c>
      <c r="AC54" s="33">
        <v>19.0706102109</v>
      </c>
      <c r="AD54" s="33">
        <v>1.5355886737499999E-2</v>
      </c>
      <c r="AE54" s="33">
        <v>7.5861280216600004</v>
      </c>
      <c r="AF54" s="33">
        <v>0.27068036587099997</v>
      </c>
      <c r="AG54" s="33">
        <v>12.2753711263</v>
      </c>
      <c r="AH54" s="33">
        <v>5.9230911335599998</v>
      </c>
      <c r="AI54" s="33">
        <v>0</v>
      </c>
      <c r="AJ54" s="33">
        <v>3673.7740372899998</v>
      </c>
      <c r="AK54" s="33">
        <v>408.18216409500002</v>
      </c>
      <c r="AL54" s="33">
        <v>4081.9715572800001</v>
      </c>
      <c r="AM54" s="33">
        <v>0.25603725911500003</v>
      </c>
      <c r="AN54" s="33">
        <v>30.854750689300001</v>
      </c>
      <c r="AO54" s="33">
        <v>27.041103546900001</v>
      </c>
      <c r="AP54" s="33">
        <v>188.501724954</v>
      </c>
      <c r="AQ54" s="33">
        <v>17.836385545999999</v>
      </c>
      <c r="AR54" s="33">
        <v>1.7398934474500001</v>
      </c>
      <c r="AS54" s="33">
        <v>38.384206158600001</v>
      </c>
      <c r="AT54" s="33">
        <v>18.280500606099999</v>
      </c>
      <c r="AU54" s="33">
        <v>5.5041593741100003</v>
      </c>
      <c r="AV54" s="33">
        <v>12.549785708</v>
      </c>
      <c r="AW54" s="33">
        <v>2798.2921730100002</v>
      </c>
      <c r="AX54" s="33">
        <v>791.98676539400003</v>
      </c>
      <c r="AY54" s="33">
        <v>2006.30540761</v>
      </c>
      <c r="AZ54" s="33">
        <v>601.55860689400004</v>
      </c>
      <c r="BA54" s="33">
        <v>3.0697061739299998</v>
      </c>
      <c r="BB54" s="33">
        <v>0.44517746330000002</v>
      </c>
      <c r="BC54" s="33">
        <v>368.68764616999999</v>
      </c>
      <c r="BD54" s="33">
        <v>7.4724430920399998</v>
      </c>
      <c r="BE54" s="33">
        <v>43.319492791800002</v>
      </c>
      <c r="BF54" s="33">
        <v>0.48261367226599999</v>
      </c>
      <c r="BG54" s="33">
        <v>2.9077403585799999</v>
      </c>
      <c r="BH54" s="33">
        <v>108.418537703</v>
      </c>
      <c r="BI54" s="33">
        <v>93.235237978000001</v>
      </c>
      <c r="BJ54" s="33">
        <v>40.717674279500002</v>
      </c>
      <c r="BK54" s="33">
        <v>1.89263362545</v>
      </c>
      <c r="BL54" s="33">
        <v>32.1819371176</v>
      </c>
      <c r="BM54" s="33">
        <v>4.63886867618E-3</v>
      </c>
      <c r="BN54" s="33">
        <v>82.973021871399993</v>
      </c>
      <c r="BO54" s="33">
        <v>17.245599465000002</v>
      </c>
      <c r="BP54" s="33">
        <v>6.8489015845699997E-4</v>
      </c>
      <c r="BQ54" s="33">
        <v>126.03492058</v>
      </c>
      <c r="BR54" s="33">
        <v>707.52453186000002</v>
      </c>
      <c r="BS54" s="33">
        <v>37.4368734034</v>
      </c>
      <c r="BT54"/>
    </row>
    <row r="55" spans="1:72" s="35" customFormat="1" x14ac:dyDescent="0.25">
      <c r="A55" s="35" t="s">
        <v>1</v>
      </c>
      <c r="B55" s="33">
        <v>31412.803</v>
      </c>
      <c r="C55" s="33">
        <v>27.393494</v>
      </c>
      <c r="D55" s="33">
        <v>66197.508000000002</v>
      </c>
      <c r="E55" s="33">
        <v>2724.4662900000003</v>
      </c>
      <c r="F55" s="33">
        <v>2119.7678000000001</v>
      </c>
      <c r="G55" s="33">
        <v>5142.0308000000005</v>
      </c>
      <c r="H55" s="33">
        <v>4411.1016</v>
      </c>
      <c r="I55" s="33">
        <v>92.004195999999993</v>
      </c>
      <c r="J55" s="33">
        <v>43.356727999999997</v>
      </c>
      <c r="K55" s="33">
        <v>0</v>
      </c>
      <c r="L55" s="33">
        <v>387.86565999999999</v>
      </c>
      <c r="M55" s="33">
        <v>0.18672800000000001</v>
      </c>
      <c r="N55" s="33">
        <v>210.43428</v>
      </c>
      <c r="O55" s="33"/>
      <c r="P55" s="35" t="s">
        <v>1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33">
        <v>0</v>
      </c>
      <c r="AC55" s="33">
        <v>0</v>
      </c>
      <c r="AD55" s="33">
        <v>0</v>
      </c>
      <c r="AE55" s="33">
        <v>0</v>
      </c>
      <c r="AF55" s="33">
        <v>0</v>
      </c>
      <c r="AG55" s="33">
        <v>0</v>
      </c>
      <c r="AH55" s="33">
        <v>0</v>
      </c>
      <c r="AI55" s="33">
        <v>0</v>
      </c>
      <c r="AJ55" s="33">
        <v>0</v>
      </c>
      <c r="AK55" s="33">
        <v>0</v>
      </c>
      <c r="AL55" s="33">
        <v>0</v>
      </c>
      <c r="AM55" s="33">
        <v>0</v>
      </c>
      <c r="AN55" s="33">
        <v>0</v>
      </c>
      <c r="AO55" s="33">
        <v>0</v>
      </c>
      <c r="AP55" s="33">
        <v>0</v>
      </c>
      <c r="AQ55" s="33">
        <v>0</v>
      </c>
      <c r="AR55" s="33">
        <v>0</v>
      </c>
      <c r="AS55" s="33">
        <v>0</v>
      </c>
      <c r="AT55" s="33">
        <v>0</v>
      </c>
      <c r="AU55" s="33">
        <v>0</v>
      </c>
      <c r="AV55" s="33">
        <v>0</v>
      </c>
      <c r="AW55" s="33">
        <v>0</v>
      </c>
      <c r="AX55" s="33">
        <v>0</v>
      </c>
      <c r="AY55" s="33">
        <v>0</v>
      </c>
      <c r="AZ55" s="33">
        <v>0</v>
      </c>
      <c r="BA55" s="33">
        <v>0</v>
      </c>
      <c r="BB55" s="33">
        <v>0</v>
      </c>
      <c r="BC55" s="33">
        <v>0</v>
      </c>
      <c r="BD55" s="33">
        <v>0</v>
      </c>
      <c r="BE55" s="33">
        <v>0</v>
      </c>
      <c r="BF55" s="33">
        <v>0</v>
      </c>
      <c r="BG55" s="33">
        <v>0</v>
      </c>
      <c r="BH55" s="33">
        <v>0</v>
      </c>
      <c r="BI55" s="33">
        <v>0</v>
      </c>
      <c r="BJ55" s="33">
        <v>0</v>
      </c>
      <c r="BK55" s="33">
        <v>0</v>
      </c>
      <c r="BL55" s="33">
        <v>0</v>
      </c>
      <c r="BM55" s="33">
        <v>0</v>
      </c>
      <c r="BN55" s="33">
        <v>0</v>
      </c>
      <c r="BO55" s="33">
        <v>0</v>
      </c>
      <c r="BP55" s="33">
        <v>0</v>
      </c>
      <c r="BQ55" s="33">
        <v>0</v>
      </c>
      <c r="BR55" s="33">
        <v>0</v>
      </c>
      <c r="BS55" s="33">
        <v>0</v>
      </c>
      <c r="BT55"/>
    </row>
    <row r="56" spans="1:72" x14ac:dyDescent="0.25">
      <c r="A56" s="35" t="s">
        <v>11</v>
      </c>
      <c r="B56" s="33">
        <v>14322.842000000001</v>
      </c>
      <c r="C56" s="33">
        <v>1030.0292999999999</v>
      </c>
      <c r="D56" s="33">
        <v>29735.243999999999</v>
      </c>
      <c r="E56" s="33">
        <v>2798.6493099999998</v>
      </c>
      <c r="F56" s="33">
        <v>2444.5749999999998</v>
      </c>
      <c r="G56" s="33">
        <v>21996.93</v>
      </c>
      <c r="H56" s="33">
        <v>3046.0502999999999</v>
      </c>
      <c r="I56" s="33">
        <v>19.920679</v>
      </c>
      <c r="J56" s="33">
        <v>65.626541000000003</v>
      </c>
      <c r="K56" s="33">
        <v>0</v>
      </c>
      <c r="L56" s="33">
        <v>70.621132000000003</v>
      </c>
      <c r="M56" s="33">
        <v>53.991591999999997</v>
      </c>
      <c r="N56" s="33">
        <v>8.5176763999999991</v>
      </c>
      <c r="O56" s="33"/>
      <c r="P56" s="35" t="s">
        <v>11</v>
      </c>
      <c r="Q56" s="33">
        <v>0</v>
      </c>
      <c r="R56" s="33">
        <v>0</v>
      </c>
      <c r="S56" s="33">
        <v>0</v>
      </c>
      <c r="T56" s="33">
        <v>0</v>
      </c>
      <c r="U56" s="33">
        <v>0</v>
      </c>
      <c r="V56" s="33">
        <v>0</v>
      </c>
      <c r="W56" s="33">
        <v>0</v>
      </c>
      <c r="X56" s="33">
        <v>0</v>
      </c>
      <c r="Y56" s="33">
        <v>0</v>
      </c>
      <c r="Z56" s="33">
        <v>0</v>
      </c>
      <c r="AA56" s="33">
        <v>0</v>
      </c>
      <c r="AB56" s="33">
        <v>0</v>
      </c>
      <c r="AC56" s="33">
        <v>0</v>
      </c>
      <c r="AD56" s="33">
        <v>0</v>
      </c>
      <c r="AE56" s="33">
        <v>0</v>
      </c>
      <c r="AF56" s="33">
        <v>0</v>
      </c>
      <c r="AG56" s="33">
        <v>0</v>
      </c>
      <c r="AH56" s="33">
        <v>0</v>
      </c>
      <c r="AI56" s="33">
        <v>0</v>
      </c>
      <c r="AJ56" s="33">
        <v>0</v>
      </c>
      <c r="AK56" s="33">
        <v>0</v>
      </c>
      <c r="AL56" s="33">
        <v>0</v>
      </c>
      <c r="AM56" s="33">
        <v>0</v>
      </c>
      <c r="AN56" s="33">
        <v>0</v>
      </c>
      <c r="AO56" s="33">
        <v>0</v>
      </c>
      <c r="AP56" s="33">
        <v>0</v>
      </c>
      <c r="AQ56" s="33">
        <v>0</v>
      </c>
      <c r="AR56" s="33">
        <v>0</v>
      </c>
      <c r="AS56" s="33">
        <v>0</v>
      </c>
      <c r="AT56" s="33">
        <v>0</v>
      </c>
      <c r="AU56" s="33">
        <v>0</v>
      </c>
      <c r="AV56" s="33">
        <v>0</v>
      </c>
      <c r="AW56" s="33">
        <v>0</v>
      </c>
      <c r="AX56" s="33">
        <v>0</v>
      </c>
      <c r="AY56" s="33">
        <v>0</v>
      </c>
      <c r="AZ56" s="33">
        <v>0</v>
      </c>
      <c r="BA56" s="33">
        <v>0</v>
      </c>
      <c r="BB56" s="33">
        <v>0</v>
      </c>
      <c r="BC56" s="33">
        <v>0</v>
      </c>
      <c r="BD56" s="33">
        <v>0</v>
      </c>
      <c r="BE56" s="33">
        <v>0</v>
      </c>
      <c r="BF56" s="33">
        <v>0</v>
      </c>
      <c r="BG56" s="33">
        <v>0</v>
      </c>
      <c r="BH56" s="33">
        <v>0</v>
      </c>
      <c r="BI56" s="33">
        <v>0</v>
      </c>
      <c r="BJ56" s="33">
        <v>0</v>
      </c>
      <c r="BK56" s="33">
        <v>0</v>
      </c>
      <c r="BL56" s="33">
        <v>0</v>
      </c>
      <c r="BM56" s="33">
        <v>0</v>
      </c>
      <c r="BN56" s="33">
        <v>0</v>
      </c>
      <c r="BO56" s="33">
        <v>0</v>
      </c>
      <c r="BP56" s="33">
        <v>0</v>
      </c>
      <c r="BQ56" s="33">
        <v>0</v>
      </c>
      <c r="BR56" s="33">
        <v>0</v>
      </c>
      <c r="BS56" s="33">
        <v>0</v>
      </c>
    </row>
    <row r="57" spans="1:72" s="35" customFormat="1" x14ac:dyDescent="0.25">
      <c r="A57" s="35" t="s">
        <v>58</v>
      </c>
      <c r="B57" s="33">
        <v>7675.2728999999999</v>
      </c>
      <c r="C57" s="33">
        <v>185.54156</v>
      </c>
      <c r="D57" s="33">
        <v>41443.762000000002</v>
      </c>
      <c r="E57" s="33">
        <v>2322.5421299999998</v>
      </c>
      <c r="F57" s="33">
        <v>772.17412999999999</v>
      </c>
      <c r="G57" s="33">
        <v>10318.714</v>
      </c>
      <c r="H57" s="33">
        <v>847.95281999999997</v>
      </c>
      <c r="I57" s="33">
        <v>9.9802189000000006</v>
      </c>
      <c r="J57" s="33">
        <v>6.7778935000000002</v>
      </c>
      <c r="K57" s="33">
        <v>0.44255</v>
      </c>
      <c r="L57" s="33">
        <v>49.672539</v>
      </c>
      <c r="M57" s="33">
        <v>11.925395</v>
      </c>
      <c r="N57" s="33">
        <v>29.942081000000002</v>
      </c>
      <c r="O57" s="33"/>
      <c r="P57" s="35" t="s">
        <v>58</v>
      </c>
      <c r="Q57" s="33">
        <v>0</v>
      </c>
      <c r="R57" s="33">
        <v>0</v>
      </c>
      <c r="S57" s="33">
        <v>0</v>
      </c>
      <c r="T57" s="33">
        <v>0</v>
      </c>
      <c r="U57" s="33">
        <v>0</v>
      </c>
      <c r="V57" s="33">
        <v>0</v>
      </c>
      <c r="W57" s="33">
        <v>0</v>
      </c>
      <c r="X57" s="33">
        <v>0</v>
      </c>
      <c r="Y57" s="33">
        <v>0</v>
      </c>
      <c r="Z57" s="33">
        <v>0</v>
      </c>
      <c r="AA57" s="33">
        <v>0</v>
      </c>
      <c r="AB57" s="33">
        <v>0</v>
      </c>
      <c r="AC57" s="33">
        <v>0</v>
      </c>
      <c r="AD57" s="33">
        <v>0</v>
      </c>
      <c r="AE57" s="33">
        <v>0</v>
      </c>
      <c r="AF57" s="33">
        <v>0</v>
      </c>
      <c r="AG57" s="33"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33">
        <v>0</v>
      </c>
      <c r="AO57" s="33">
        <v>0</v>
      </c>
      <c r="AP57" s="33">
        <v>0</v>
      </c>
      <c r="AQ57" s="33">
        <v>0</v>
      </c>
      <c r="AR57" s="33">
        <v>0</v>
      </c>
      <c r="AS57" s="33">
        <v>0</v>
      </c>
      <c r="AT57" s="33">
        <v>0</v>
      </c>
      <c r="AU57" s="33">
        <v>0</v>
      </c>
      <c r="AV57" s="33">
        <v>0</v>
      </c>
      <c r="AW57" s="33">
        <v>0</v>
      </c>
      <c r="AX57" s="33">
        <v>0</v>
      </c>
      <c r="AY57" s="33">
        <v>0</v>
      </c>
      <c r="AZ57" s="33">
        <v>0</v>
      </c>
      <c r="BA57" s="33">
        <v>0</v>
      </c>
      <c r="BB57" s="33">
        <v>0</v>
      </c>
      <c r="BC57" s="33">
        <v>0</v>
      </c>
      <c r="BD57" s="33">
        <v>0</v>
      </c>
      <c r="BE57" s="33">
        <v>0</v>
      </c>
      <c r="BF57" s="33">
        <v>0</v>
      </c>
      <c r="BG57" s="33">
        <v>0</v>
      </c>
      <c r="BH57" s="33">
        <v>0</v>
      </c>
      <c r="BI57" s="33">
        <v>0</v>
      </c>
      <c r="BJ57" s="33">
        <v>0</v>
      </c>
      <c r="BK57" s="33">
        <v>0</v>
      </c>
      <c r="BL57" s="33">
        <v>0</v>
      </c>
      <c r="BM57" s="33">
        <v>0</v>
      </c>
      <c r="BN57" s="33">
        <v>0</v>
      </c>
      <c r="BO57" s="33">
        <v>0</v>
      </c>
      <c r="BP57" s="33">
        <v>0</v>
      </c>
      <c r="BQ57" s="33">
        <v>0</v>
      </c>
      <c r="BR57" s="33">
        <v>0</v>
      </c>
      <c r="BS57" s="33">
        <v>0</v>
      </c>
      <c r="BT57"/>
    </row>
    <row r="58" spans="1:72" s="35" customFormat="1" x14ac:dyDescent="0.25">
      <c r="A58" s="35" t="s">
        <v>75</v>
      </c>
      <c r="B58" s="33">
        <v>699.38671999999997</v>
      </c>
      <c r="C58" s="33">
        <v>57.027999999999999</v>
      </c>
      <c r="D58" s="33">
        <v>166.39465000000001</v>
      </c>
      <c r="E58" s="33">
        <v>10.82538158</v>
      </c>
      <c r="F58" s="33">
        <v>10.284162999999999</v>
      </c>
      <c r="G58" s="33">
        <v>142.68803</v>
      </c>
      <c r="H58" s="33">
        <v>46.702506999999997</v>
      </c>
      <c r="I58" s="33">
        <v>1.7839109</v>
      </c>
      <c r="J58" s="33">
        <v>15.801959</v>
      </c>
      <c r="K58" s="33">
        <v>0</v>
      </c>
      <c r="L58" s="33">
        <v>5.3670720999999997</v>
      </c>
      <c r="M58" s="33">
        <v>4.3241500999999998</v>
      </c>
      <c r="N58" s="33">
        <v>1.5455112</v>
      </c>
      <c r="O58" s="33"/>
      <c r="P58" s="35" t="s">
        <v>177</v>
      </c>
      <c r="Q58" s="33">
        <v>0</v>
      </c>
      <c r="R58" s="33">
        <v>0</v>
      </c>
      <c r="S58" s="33">
        <v>0</v>
      </c>
      <c r="T58" s="33">
        <v>0</v>
      </c>
      <c r="U58" s="33">
        <v>0</v>
      </c>
      <c r="V58" s="33">
        <v>0</v>
      </c>
      <c r="W58" s="33">
        <v>0</v>
      </c>
      <c r="X58" s="33">
        <v>0</v>
      </c>
      <c r="Y58" s="33">
        <v>0</v>
      </c>
      <c r="Z58" s="33">
        <v>0</v>
      </c>
      <c r="AA58" s="33">
        <v>0</v>
      </c>
      <c r="AB58" s="33">
        <v>0</v>
      </c>
      <c r="AC58" s="33">
        <v>0</v>
      </c>
      <c r="AD58" s="33">
        <v>0</v>
      </c>
      <c r="AE58" s="33">
        <v>0</v>
      </c>
      <c r="AF58" s="33">
        <v>0</v>
      </c>
      <c r="AG58" s="33">
        <v>0</v>
      </c>
      <c r="AH58" s="33">
        <v>0</v>
      </c>
      <c r="AI58" s="33">
        <v>0</v>
      </c>
      <c r="AJ58" s="33">
        <v>0</v>
      </c>
      <c r="AK58" s="33">
        <v>0</v>
      </c>
      <c r="AL58" s="33">
        <v>0</v>
      </c>
      <c r="AM58" s="33">
        <v>0</v>
      </c>
      <c r="AN58" s="33">
        <v>0</v>
      </c>
      <c r="AO58" s="33">
        <v>0</v>
      </c>
      <c r="AP58" s="33">
        <v>0</v>
      </c>
      <c r="AQ58" s="33">
        <v>0</v>
      </c>
      <c r="AR58" s="33">
        <v>0</v>
      </c>
      <c r="AS58" s="33">
        <v>0</v>
      </c>
      <c r="AT58" s="33">
        <v>0</v>
      </c>
      <c r="AU58" s="33">
        <v>0</v>
      </c>
      <c r="AV58" s="33">
        <v>0</v>
      </c>
      <c r="AW58" s="33">
        <v>0</v>
      </c>
      <c r="AX58" s="33">
        <v>0</v>
      </c>
      <c r="AY58" s="33">
        <v>0</v>
      </c>
      <c r="AZ58" s="33">
        <v>0</v>
      </c>
      <c r="BA58" s="33">
        <v>0</v>
      </c>
      <c r="BB58" s="33">
        <v>0</v>
      </c>
      <c r="BC58" s="33">
        <v>0</v>
      </c>
      <c r="BD58" s="33">
        <v>0</v>
      </c>
      <c r="BE58" s="33">
        <v>0</v>
      </c>
      <c r="BF58" s="33">
        <v>0</v>
      </c>
      <c r="BG58" s="33">
        <v>0</v>
      </c>
      <c r="BH58" s="33">
        <v>0</v>
      </c>
      <c r="BI58" s="33">
        <v>0</v>
      </c>
      <c r="BJ58" s="33">
        <v>0</v>
      </c>
      <c r="BK58" s="33">
        <v>0</v>
      </c>
      <c r="BL58" s="33">
        <v>0</v>
      </c>
      <c r="BM58" s="33">
        <v>0</v>
      </c>
      <c r="BN58" s="33">
        <v>0</v>
      </c>
      <c r="BO58" s="33">
        <v>0</v>
      </c>
      <c r="BP58" s="33">
        <v>0</v>
      </c>
      <c r="BQ58" s="33">
        <v>0</v>
      </c>
      <c r="BR58" s="33">
        <v>0</v>
      </c>
      <c r="BS58" s="33">
        <v>0</v>
      </c>
      <c r="BT58"/>
    </row>
    <row r="59" spans="1:72" s="35" customFormat="1" x14ac:dyDescent="0.25">
      <c r="A59" s="35" t="s">
        <v>333</v>
      </c>
      <c r="O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</row>
    <row r="60" spans="1:72" s="35" customFormat="1" x14ac:dyDescent="0.25">
      <c r="O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</row>
    <row r="61" spans="1:72" x14ac:dyDescent="0.25">
      <c r="A61" s="2" t="s">
        <v>55</v>
      </c>
      <c r="B61" s="1">
        <f>SUM(B3:B58)</f>
        <v>2474096.2710900013</v>
      </c>
      <c r="C61" s="1">
        <f t="shared" ref="C61:N61" si="0">SUM(C3:C58)</f>
        <v>77121.74463423001</v>
      </c>
      <c r="D61" s="1">
        <f t="shared" si="0"/>
        <v>1906401.6493300004</v>
      </c>
      <c r="E61" s="1">
        <f t="shared" si="0"/>
        <v>474422.65927009005</v>
      </c>
      <c r="F61" s="1">
        <f t="shared" si="0"/>
        <v>321674.95202000003</v>
      </c>
      <c r="G61" s="1">
        <f t="shared" si="0"/>
        <v>758281.36317000003</v>
      </c>
      <c r="H61" s="1">
        <f t="shared" si="0"/>
        <v>878554.25438200007</v>
      </c>
      <c r="I61" s="1">
        <f t="shared" si="0"/>
        <v>8040.1492921749978</v>
      </c>
      <c r="J61" s="1">
        <f t="shared" si="0"/>
        <v>4872.5494258249983</v>
      </c>
      <c r="K61" s="1">
        <f t="shared" si="0"/>
        <v>4957.3153833610004</v>
      </c>
      <c r="L61" s="1">
        <f t="shared" si="0"/>
        <v>20654.359709260003</v>
      </c>
      <c r="M61" s="1">
        <f t="shared" si="0"/>
        <v>20782.622997199996</v>
      </c>
      <c r="N61" s="1">
        <f t="shared" si="0"/>
        <v>57847.777221011296</v>
      </c>
      <c r="Q61" s="1">
        <f t="shared" ref="Q61:BS61" si="1">SUM(Q3:Q58)</f>
        <v>17324.562192069799</v>
      </c>
      <c r="R61" s="1">
        <f t="shared" si="1"/>
        <v>7916.6592328754223</v>
      </c>
      <c r="S61" s="1">
        <f t="shared" si="1"/>
        <v>9352.8460977916166</v>
      </c>
      <c r="T61" s="1">
        <f t="shared" si="1"/>
        <v>34530.338532870242</v>
      </c>
      <c r="U61" s="1">
        <f t="shared" si="1"/>
        <v>954748.93124426436</v>
      </c>
      <c r="V61" s="1">
        <f t="shared" si="1"/>
        <v>4956.5625769104445</v>
      </c>
      <c r="W61" s="1">
        <f t="shared" si="1"/>
        <v>2419697.1138367997</v>
      </c>
      <c r="X61" s="1">
        <f t="shared" si="1"/>
        <v>34160.777444877378</v>
      </c>
      <c r="Y61" s="1">
        <f t="shared" si="1"/>
        <v>44887.078512510336</v>
      </c>
      <c r="Z61" s="1">
        <f t="shared" si="1"/>
        <v>50098.364563860283</v>
      </c>
      <c r="AA61" s="1">
        <f t="shared" si="1"/>
        <v>82016.086904339376</v>
      </c>
      <c r="AB61" s="1">
        <f t="shared" si="1"/>
        <v>20139.444194743945</v>
      </c>
      <c r="AC61" s="1">
        <f t="shared" si="1"/>
        <v>20704.567800715849</v>
      </c>
      <c r="AD61" s="1">
        <f t="shared" si="1"/>
        <v>1050.647279607653</v>
      </c>
      <c r="AE61" s="1">
        <f t="shared" si="1"/>
        <v>6392.4006379978164</v>
      </c>
      <c r="AF61" s="1">
        <f t="shared" si="1"/>
        <v>867.68117952755438</v>
      </c>
      <c r="AG61" s="1">
        <f t="shared" si="1"/>
        <v>64671.377434571295</v>
      </c>
      <c r="AH61" s="1">
        <f t="shared" si="1"/>
        <v>75753.536599920015</v>
      </c>
      <c r="AI61" s="1">
        <f t="shared" si="1"/>
        <v>0</v>
      </c>
      <c r="AJ61" s="1">
        <f t="shared" si="1"/>
        <v>1591688.9792583741</v>
      </c>
      <c r="AK61" s="1">
        <f t="shared" si="1"/>
        <v>175803.83222353272</v>
      </c>
      <c r="AL61" s="1">
        <f t="shared" si="1"/>
        <v>1768543.4587610001</v>
      </c>
      <c r="AM61" s="1">
        <f t="shared" si="1"/>
        <v>1132.2290183906182</v>
      </c>
      <c r="AN61" s="1">
        <f t="shared" si="1"/>
        <v>50470.540630033152</v>
      </c>
      <c r="AO61" s="1">
        <f t="shared" si="1"/>
        <v>4851.1355257896485</v>
      </c>
      <c r="AP61" s="1">
        <f t="shared" si="1"/>
        <v>436651.70599492727</v>
      </c>
      <c r="AQ61" s="1">
        <f t="shared" si="1"/>
        <v>5862.9965694967796</v>
      </c>
      <c r="AR61" s="1">
        <f t="shared" si="1"/>
        <v>4134.8033685237033</v>
      </c>
      <c r="AS61" s="1">
        <f t="shared" si="1"/>
        <v>33256.494703098797</v>
      </c>
      <c r="AT61" s="1">
        <f t="shared" si="1"/>
        <v>4458.4198931665942</v>
      </c>
      <c r="AU61" s="1">
        <f t="shared" si="1"/>
        <v>3255.7217061731758</v>
      </c>
      <c r="AV61" s="1">
        <f t="shared" si="1"/>
        <v>5851.0925046159427</v>
      </c>
      <c r="AW61" s="1">
        <f t="shared" si="1"/>
        <v>466201.35336522176</v>
      </c>
      <c r="AX61" s="1">
        <f t="shared" si="1"/>
        <v>316128.29819461814</v>
      </c>
      <c r="AY61" s="1">
        <f t="shared" si="1"/>
        <v>150073.05517043668</v>
      </c>
      <c r="AZ61" s="1">
        <f t="shared" si="1"/>
        <v>197884.93425185114</v>
      </c>
      <c r="BA61" s="1">
        <f t="shared" si="1"/>
        <v>763.97819374257028</v>
      </c>
      <c r="BB61" s="1">
        <f t="shared" si="1"/>
        <v>335.44356279279367</v>
      </c>
      <c r="BC61" s="1">
        <f t="shared" si="1"/>
        <v>127205.35648173526</v>
      </c>
      <c r="BD61" s="1">
        <f t="shared" si="1"/>
        <v>9332.455022813785</v>
      </c>
      <c r="BE61" s="1">
        <f t="shared" si="1"/>
        <v>16743.133066655228</v>
      </c>
      <c r="BF61" s="1">
        <f t="shared" si="1"/>
        <v>1365.7264760276548</v>
      </c>
      <c r="BG61" s="1">
        <f t="shared" si="1"/>
        <v>2937.5729523995105</v>
      </c>
      <c r="BH61" s="1">
        <f t="shared" si="1"/>
        <v>42586.163922435167</v>
      </c>
      <c r="BI61" s="1">
        <f t="shared" si="1"/>
        <v>12379.103878982782</v>
      </c>
      <c r="BJ61" s="1">
        <f t="shared" si="1"/>
        <v>39463.132365064572</v>
      </c>
      <c r="BK61" s="1">
        <f t="shared" si="1"/>
        <v>1346.0985206029377</v>
      </c>
      <c r="BL61" s="1">
        <f t="shared" si="1"/>
        <v>720577.7413863223</v>
      </c>
      <c r="BM61" s="1">
        <f t="shared" si="1"/>
        <v>3354.4350068239683</v>
      </c>
      <c r="BN61" s="1">
        <f t="shared" si="1"/>
        <v>13232.28987873392</v>
      </c>
      <c r="BO61" s="1">
        <f t="shared" si="1"/>
        <v>100326.19750044597</v>
      </c>
      <c r="BP61" s="1">
        <f t="shared" si="1"/>
        <v>24.400319848707916</v>
      </c>
      <c r="BQ61" s="1">
        <f t="shared" si="1"/>
        <v>146450.89676005076</v>
      </c>
      <c r="BR61" s="1">
        <f t="shared" si="1"/>
        <v>869687.72839258285</v>
      </c>
      <c r="BS61" s="1">
        <f t="shared" si="1"/>
        <v>62212.408493684998</v>
      </c>
    </row>
    <row r="62" spans="1:72" x14ac:dyDescent="0.25">
      <c r="A62" s="35" t="s">
        <v>56</v>
      </c>
      <c r="B62" s="33">
        <f>SUM(B2:B51)</f>
        <v>2417843.6117700012</v>
      </c>
      <c r="C62" s="33">
        <f t="shared" ref="C62:N62" si="2">SUM(C2:C51)</f>
        <v>75815.829171630001</v>
      </c>
      <c r="D62" s="33">
        <f t="shared" si="2"/>
        <v>1764776.6403800005</v>
      </c>
      <c r="E62" s="33">
        <f t="shared" si="2"/>
        <v>463765.14659851004</v>
      </c>
      <c r="F62" s="33">
        <f t="shared" si="2"/>
        <v>315535.32096700004</v>
      </c>
      <c r="G62" s="33">
        <f t="shared" si="2"/>
        <v>720648.81771500001</v>
      </c>
      <c r="H62" s="33">
        <f t="shared" si="2"/>
        <v>869494.90046500007</v>
      </c>
      <c r="I62" s="33">
        <f t="shared" si="2"/>
        <v>7898.6007803749981</v>
      </c>
      <c r="J62" s="33">
        <f t="shared" si="2"/>
        <v>4730.9497483249988</v>
      </c>
      <c r="K62" s="33">
        <f t="shared" si="2"/>
        <v>4956.0857333410004</v>
      </c>
      <c r="L62" s="33">
        <f t="shared" si="2"/>
        <v>20021.104886160003</v>
      </c>
      <c r="M62" s="33">
        <f t="shared" si="2"/>
        <v>20693.124133099998</v>
      </c>
      <c r="N62" s="33">
        <f t="shared" si="2"/>
        <v>57586.455239411298</v>
      </c>
    </row>
    <row r="63" spans="1:72" x14ac:dyDescent="0.25">
      <c r="A63" s="35" t="s">
        <v>336</v>
      </c>
      <c r="B63" s="33">
        <f>+B3+B5+B8+B9+B11+B12+B14+B15+B16+B17+B18+B19+B20+B21+B22+B23+B24+B25+B26+B28+B30+B31+B33+B34+B35+B36+B37+B39+B40+B41+B42+B43+B44+B46+B47+B49+B50</f>
        <v>2028737.9426000006</v>
      </c>
      <c r="C63" s="33">
        <f t="shared" ref="C63:N63" si="3">+C3+C5+C8+C9+C11+C12+C14+C15+C16+C17+C18+C19+C20+C21+C22+C23+C24+C25+C26+C28+C30+C31+C33+C34+C35+C36+C37+C39+C40+C41+C42+C43+C44+C46+C47+C49+C50</f>
        <v>62593.988003300001</v>
      </c>
      <c r="D63" s="33">
        <f t="shared" si="3"/>
        <v>1452572.0716200003</v>
      </c>
      <c r="E63" s="33">
        <f t="shared" si="3"/>
        <v>353770.90270000004</v>
      </c>
      <c r="F63" s="33">
        <f t="shared" si="3"/>
        <v>259656.24265</v>
      </c>
      <c r="G63" s="33">
        <f t="shared" si="3"/>
        <v>633173.49858999974</v>
      </c>
      <c r="H63" s="33">
        <f t="shared" si="3"/>
        <v>746513.17815000017</v>
      </c>
      <c r="I63" s="33">
        <f t="shared" si="3"/>
        <v>6529.4615964299983</v>
      </c>
      <c r="J63" s="33">
        <f t="shared" si="3"/>
        <v>3694.4173728999986</v>
      </c>
      <c r="K63" s="33">
        <f t="shared" si="3"/>
        <v>1125.0951053409999</v>
      </c>
      <c r="L63" s="33">
        <f t="shared" si="3"/>
        <v>15968.972942299999</v>
      </c>
      <c r="M63" s="33">
        <f t="shared" si="3"/>
        <v>18450.570445599995</v>
      </c>
      <c r="N63" s="33">
        <f t="shared" si="3"/>
        <v>53934.320193499996</v>
      </c>
    </row>
    <row r="64" spans="1:72" x14ac:dyDescent="0.25">
      <c r="B64" s="33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B1"/>
    </sheetView>
  </sheetViews>
  <sheetFormatPr defaultRowHeight="15" x14ac:dyDescent="0.25"/>
  <cols>
    <col min="1" max="1" width="19" style="35" customWidth="1"/>
    <col min="2" max="5" width="9.140625" style="35"/>
    <col min="6" max="6" width="9.7109375" style="35" customWidth="1"/>
    <col min="7" max="7" width="10.5703125" style="35" customWidth="1"/>
    <col min="8" max="8" width="9.140625" style="35"/>
    <col min="9" max="9" width="10.42578125" style="35" customWidth="1"/>
    <col min="10" max="10" width="9.7109375" style="35" customWidth="1"/>
    <col min="11" max="11" width="9.140625" style="35"/>
    <col min="12" max="12" width="11.42578125" style="35" customWidth="1"/>
    <col min="13" max="13" width="9.140625" style="35"/>
    <col min="14" max="14" width="11.5703125" style="35" customWidth="1"/>
    <col min="15" max="15" width="9.140625" style="35"/>
    <col min="16" max="16" width="15" style="35" bestFit="1" customWidth="1"/>
    <col min="17" max="17" width="6.7109375" style="35" bestFit="1" customWidth="1"/>
    <col min="18" max="18" width="14.5703125" style="35" bestFit="1" customWidth="1"/>
    <col min="19" max="19" width="5.7109375" style="35" bestFit="1" customWidth="1"/>
    <col min="20" max="20" width="9" style="35" bestFit="1" customWidth="1"/>
    <col min="21" max="21" width="9.28515625" style="35" bestFit="1" customWidth="1"/>
    <col min="22" max="22" width="5.7109375" style="35" bestFit="1" customWidth="1"/>
    <col min="23" max="23" width="9.28515625" style="35" bestFit="1" customWidth="1"/>
    <col min="24" max="26" width="6.7109375" style="35" bestFit="1" customWidth="1"/>
    <col min="27" max="27" width="7.7109375" style="35" bestFit="1" customWidth="1"/>
    <col min="28" max="28" width="15.42578125" style="35" bestFit="1" customWidth="1"/>
    <col min="29" max="29" width="6.7109375" style="35" bestFit="1" customWidth="1"/>
    <col min="30" max="30" width="6.5703125" style="35" bestFit="1" customWidth="1"/>
    <col min="31" max="31" width="5.7109375" style="35" bestFit="1" customWidth="1"/>
    <col min="32" max="32" width="5.140625" style="35" bestFit="1" customWidth="1"/>
    <col min="33" max="34" width="6.7109375" style="35" bestFit="1" customWidth="1"/>
    <col min="35" max="35" width="10" style="35" bestFit="1" customWidth="1"/>
    <col min="36" max="36" width="9.28515625" style="35" bestFit="1" customWidth="1"/>
    <col min="37" max="37" width="7.7109375" style="35" bestFit="1" customWidth="1"/>
    <col min="38" max="38" width="9.28515625" style="35" bestFit="1" customWidth="1"/>
    <col min="39" max="39" width="6" style="35" bestFit="1" customWidth="1"/>
    <col min="40" max="40" width="6.7109375" style="35" bestFit="1" customWidth="1"/>
    <col min="41" max="41" width="5.7109375" style="35" bestFit="1" customWidth="1"/>
    <col min="42" max="42" width="7.7109375" style="35" bestFit="1" customWidth="1"/>
    <col min="43" max="44" width="5.7109375" style="35" bestFit="1" customWidth="1"/>
    <col min="45" max="45" width="6.7109375" style="35" bestFit="1" customWidth="1"/>
    <col min="46" max="46" width="5.7109375" style="35" bestFit="1" customWidth="1"/>
    <col min="47" max="47" width="5.85546875" style="35" bestFit="1" customWidth="1"/>
    <col min="48" max="48" width="5.7109375" style="35" bestFit="1" customWidth="1"/>
    <col min="49" max="51" width="7.7109375" style="35" bestFit="1" customWidth="1"/>
    <col min="52" max="52" width="7.85546875" style="35" bestFit="1" customWidth="1"/>
    <col min="53" max="53" width="5.140625" style="35" bestFit="1" customWidth="1"/>
    <col min="54" max="54" width="5.28515625" style="35" bestFit="1" customWidth="1"/>
    <col min="55" max="55" width="8.7109375" style="35" bestFit="1" customWidth="1"/>
    <col min="56" max="56" width="5.7109375" style="35" bestFit="1" customWidth="1"/>
    <col min="57" max="57" width="7.85546875" style="35" bestFit="1" customWidth="1"/>
    <col min="58" max="58" width="5.85546875" style="35" bestFit="1" customWidth="1"/>
    <col min="59" max="59" width="6" style="35" bestFit="1" customWidth="1"/>
    <col min="60" max="62" width="6.7109375" style="35" bestFit="1" customWidth="1"/>
    <col min="63" max="63" width="5.7109375" style="35" bestFit="1" customWidth="1"/>
    <col min="64" max="64" width="9.28515625" style="35" bestFit="1" customWidth="1"/>
    <col min="65" max="65" width="5.7109375" style="35" bestFit="1" customWidth="1"/>
    <col min="66" max="67" width="6.7109375" style="35" bestFit="1" customWidth="1"/>
    <col min="68" max="68" width="4.85546875" style="35" bestFit="1" customWidth="1"/>
    <col min="69" max="69" width="7.7109375" style="35" bestFit="1" customWidth="1"/>
    <col min="70" max="70" width="7.7109375" style="35" customWidth="1"/>
    <col min="71" max="71" width="6.7109375" style="35" bestFit="1" customWidth="1"/>
    <col min="72" max="16384" width="9.140625" style="35"/>
  </cols>
  <sheetData>
    <row r="1" spans="1:71" x14ac:dyDescent="0.25">
      <c r="B1" s="35" t="s">
        <v>343</v>
      </c>
      <c r="P1" s="35" t="s">
        <v>465</v>
      </c>
    </row>
    <row r="2" spans="1:71" x14ac:dyDescent="0.25">
      <c r="A2" s="35" t="s">
        <v>52</v>
      </c>
      <c r="B2" s="33" t="s">
        <v>59</v>
      </c>
      <c r="C2" s="33" t="s">
        <v>57</v>
      </c>
      <c r="D2" s="33" t="s">
        <v>60</v>
      </c>
      <c r="E2" s="33" t="s">
        <v>54</v>
      </c>
      <c r="F2" s="33" t="s">
        <v>53</v>
      </c>
      <c r="G2" s="33" t="s">
        <v>61</v>
      </c>
      <c r="H2" s="33" t="s">
        <v>62</v>
      </c>
      <c r="I2" s="33" t="s">
        <v>63</v>
      </c>
      <c r="J2" s="33" t="s">
        <v>64</v>
      </c>
      <c r="K2" s="33" t="s">
        <v>66</v>
      </c>
      <c r="L2" s="33" t="s">
        <v>65</v>
      </c>
      <c r="M2" s="33" t="s">
        <v>67</v>
      </c>
      <c r="N2" s="33" t="s">
        <v>68</v>
      </c>
      <c r="P2" s="35" t="s">
        <v>310</v>
      </c>
      <c r="Q2" s="35" t="s">
        <v>131</v>
      </c>
      <c r="R2" s="35" t="s">
        <v>132</v>
      </c>
      <c r="S2" s="35" t="s">
        <v>133</v>
      </c>
      <c r="T2" s="35" t="s">
        <v>64</v>
      </c>
      <c r="U2" s="35" t="s">
        <v>134</v>
      </c>
      <c r="V2" s="35" t="s">
        <v>135</v>
      </c>
      <c r="W2" s="35" t="s">
        <v>59</v>
      </c>
      <c r="X2" s="35" t="s">
        <v>136</v>
      </c>
      <c r="Y2" s="35" t="s">
        <v>137</v>
      </c>
      <c r="Z2" s="35" t="s">
        <v>138</v>
      </c>
      <c r="AA2" s="35" t="s">
        <v>139</v>
      </c>
      <c r="AB2" s="35" t="s">
        <v>140</v>
      </c>
      <c r="AC2" s="35" t="s">
        <v>67</v>
      </c>
      <c r="AD2" s="35" t="s">
        <v>141</v>
      </c>
      <c r="AE2" s="35" t="s">
        <v>142</v>
      </c>
      <c r="AF2" s="35" t="s">
        <v>143</v>
      </c>
      <c r="AG2" s="35" t="s">
        <v>144</v>
      </c>
      <c r="AH2" s="35" t="s">
        <v>57</v>
      </c>
      <c r="AI2" s="35" t="s">
        <v>128</v>
      </c>
      <c r="AJ2" s="35" t="s">
        <v>145</v>
      </c>
      <c r="AK2" s="35" t="s">
        <v>146</v>
      </c>
      <c r="AL2" s="35" t="s">
        <v>60</v>
      </c>
      <c r="AM2" s="35" t="s">
        <v>147</v>
      </c>
      <c r="AN2" s="35" t="s">
        <v>148</v>
      </c>
      <c r="AO2" s="35" t="s">
        <v>149</v>
      </c>
      <c r="AP2" s="35" t="s">
        <v>150</v>
      </c>
      <c r="AQ2" s="35" t="s">
        <v>151</v>
      </c>
      <c r="AR2" s="35" t="s">
        <v>152</v>
      </c>
      <c r="AS2" s="35" t="s">
        <v>153</v>
      </c>
      <c r="AT2" s="35" t="s">
        <v>154</v>
      </c>
      <c r="AU2" s="35" t="s">
        <v>155</v>
      </c>
      <c r="AV2" s="35" t="s">
        <v>156</v>
      </c>
      <c r="AW2" s="35" t="s">
        <v>54</v>
      </c>
      <c r="AX2" s="35" t="s">
        <v>53</v>
      </c>
      <c r="AY2" s="35" t="s">
        <v>157</v>
      </c>
      <c r="AZ2" s="35" t="s">
        <v>158</v>
      </c>
      <c r="BA2" s="35" t="s">
        <v>159</v>
      </c>
      <c r="BB2" s="35" t="s">
        <v>160</v>
      </c>
      <c r="BC2" s="35" t="s">
        <v>161</v>
      </c>
      <c r="BD2" s="35" t="s">
        <v>162</v>
      </c>
      <c r="BE2" s="35" t="s">
        <v>163</v>
      </c>
      <c r="BF2" s="35" t="s">
        <v>164</v>
      </c>
      <c r="BG2" s="35" t="s">
        <v>165</v>
      </c>
      <c r="BH2" s="35" t="s">
        <v>166</v>
      </c>
      <c r="BI2" s="35" t="s">
        <v>167</v>
      </c>
      <c r="BJ2" s="35" t="s">
        <v>168</v>
      </c>
      <c r="BK2" s="35" t="s">
        <v>169</v>
      </c>
      <c r="BL2" s="35" t="s">
        <v>61</v>
      </c>
      <c r="BM2" s="35" t="s">
        <v>170</v>
      </c>
      <c r="BN2" s="35" t="s">
        <v>171</v>
      </c>
      <c r="BO2" s="35" t="s">
        <v>172</v>
      </c>
      <c r="BP2" s="35" t="s">
        <v>173</v>
      </c>
      <c r="BQ2" s="35" t="s">
        <v>174</v>
      </c>
      <c r="BR2" s="35" t="s">
        <v>175</v>
      </c>
      <c r="BS2" s="35" t="s">
        <v>176</v>
      </c>
    </row>
    <row r="3" spans="1:71" x14ac:dyDescent="0.25">
      <c r="A3" s="35" t="s">
        <v>0</v>
      </c>
      <c r="B3" s="33">
        <v>1861.0577554829899</v>
      </c>
      <c r="C3" s="33">
        <v>0</v>
      </c>
      <c r="D3" s="33">
        <v>627.49477431160005</v>
      </c>
      <c r="E3" s="33">
        <v>45.845147487159899</v>
      </c>
      <c r="F3" s="33">
        <v>42.782420334779999</v>
      </c>
      <c r="G3" s="33">
        <v>25205.9399386599</v>
      </c>
      <c r="H3" s="33">
        <v>832.01111050923998</v>
      </c>
      <c r="I3" s="33">
        <v>2.2549812947199901</v>
      </c>
      <c r="J3" s="33">
        <v>17.3027672204</v>
      </c>
      <c r="K3" s="33"/>
      <c r="L3" s="33">
        <v>18.272550321079901</v>
      </c>
      <c r="M3" s="33"/>
      <c r="N3" s="33"/>
      <c r="O3" s="33"/>
      <c r="P3" s="33" t="s">
        <v>0</v>
      </c>
      <c r="Q3" s="33">
        <v>2.2610304006300002</v>
      </c>
      <c r="R3" s="33">
        <v>2.1267011360799999</v>
      </c>
      <c r="S3" s="33">
        <v>2.0608919900600002E-3</v>
      </c>
      <c r="T3" s="33">
        <v>4.4718862180699999</v>
      </c>
      <c r="U3" s="33">
        <v>797.41059633899999</v>
      </c>
      <c r="V3" s="33">
        <v>0</v>
      </c>
      <c r="W3" s="33">
        <v>1861.05773133</v>
      </c>
      <c r="X3" s="33">
        <v>3.65034601542E-3</v>
      </c>
      <c r="Y3" s="33">
        <v>215.655978264</v>
      </c>
      <c r="Z3" s="33">
        <v>1.3673917888899999E-3</v>
      </c>
      <c r="AA3" s="33">
        <v>76.492962835599997</v>
      </c>
      <c r="AB3" s="33">
        <v>17.351949406999999</v>
      </c>
      <c r="AC3" s="33">
        <v>0</v>
      </c>
      <c r="AD3" s="33">
        <v>0</v>
      </c>
      <c r="AE3" s="33">
        <v>6.5792056195799998E-4</v>
      </c>
      <c r="AF3" s="33">
        <v>3.9400615089500002E-4</v>
      </c>
      <c r="AG3" s="33">
        <v>1.3789116883500001E-3</v>
      </c>
      <c r="AH3" s="33">
        <v>0</v>
      </c>
      <c r="AI3" s="33">
        <v>0</v>
      </c>
      <c r="AJ3" s="33">
        <v>564.74563792399999</v>
      </c>
      <c r="AK3" s="33">
        <v>62.748936867300003</v>
      </c>
      <c r="AL3" s="33">
        <v>627.49457479099999</v>
      </c>
      <c r="AM3" s="33">
        <v>3.8389968418799998E-4</v>
      </c>
      <c r="AN3" s="33">
        <v>9.2916623511200003E-2</v>
      </c>
      <c r="AO3" s="33">
        <v>1.1411527615599999</v>
      </c>
      <c r="AP3" s="33">
        <v>724.61965086299995</v>
      </c>
      <c r="AQ3" s="33">
        <v>1.1720737677499999</v>
      </c>
      <c r="AR3" s="33">
        <v>7.5767106378499996E-2</v>
      </c>
      <c r="AS3" s="33">
        <v>4.7695736261099997</v>
      </c>
      <c r="AT3" s="33">
        <v>1.5462582383999999E-2</v>
      </c>
      <c r="AU3" s="33">
        <v>0</v>
      </c>
      <c r="AV3" s="33">
        <v>9.1229926089999996E-2</v>
      </c>
      <c r="AW3" s="33">
        <v>45.842034893200001</v>
      </c>
      <c r="AX3" s="33">
        <v>42.7793070321</v>
      </c>
      <c r="AY3" s="33">
        <v>3.06272786113</v>
      </c>
      <c r="AZ3" s="33">
        <v>27.392241604500001</v>
      </c>
      <c r="BA3" s="33">
        <v>0</v>
      </c>
      <c r="BB3" s="33">
        <v>0</v>
      </c>
      <c r="BC3" s="33">
        <v>12.0940441476</v>
      </c>
      <c r="BD3" s="33">
        <v>0</v>
      </c>
      <c r="BE3" s="33">
        <v>3.7382891802699998</v>
      </c>
      <c r="BF3" s="33">
        <v>0</v>
      </c>
      <c r="BG3" s="33">
        <v>0.24899766210900001</v>
      </c>
      <c r="BH3" s="33">
        <v>9.3487948654400004</v>
      </c>
      <c r="BI3" s="33">
        <v>1.1782620424700001</v>
      </c>
      <c r="BJ3" s="33">
        <v>1.0196992739099999</v>
      </c>
      <c r="BK3" s="33">
        <v>7.8859638442</v>
      </c>
      <c r="BL3" s="33">
        <v>25205.936376000001</v>
      </c>
      <c r="BM3" s="33">
        <v>0</v>
      </c>
      <c r="BN3" s="33">
        <v>6.6890735627200002E-4</v>
      </c>
      <c r="BO3" s="33">
        <v>0.31830895530699999</v>
      </c>
      <c r="BP3" s="33">
        <v>0</v>
      </c>
      <c r="BQ3" s="33">
        <v>237.92318391500001</v>
      </c>
      <c r="BR3" s="33">
        <v>832.01141945699999</v>
      </c>
      <c r="BS3" s="33">
        <v>4.6267492297600004E-3</v>
      </c>
    </row>
    <row r="4" spans="1:71" x14ac:dyDescent="0.25">
      <c r="A4" s="35" t="s">
        <v>2</v>
      </c>
      <c r="B4" s="33"/>
      <c r="C4" s="33"/>
      <c r="D4" s="33"/>
      <c r="E4" s="33"/>
      <c r="F4" s="33"/>
      <c r="G4" s="33"/>
      <c r="H4" s="33">
        <v>14.062655843084</v>
      </c>
      <c r="I4" s="33"/>
      <c r="J4" s="33"/>
      <c r="K4" s="33"/>
      <c r="L4" s="33"/>
      <c r="M4" s="33"/>
      <c r="N4" s="33"/>
      <c r="O4" s="33"/>
      <c r="P4" s="33" t="s">
        <v>2</v>
      </c>
      <c r="Q4" s="33">
        <v>0</v>
      </c>
      <c r="R4" s="33">
        <v>0</v>
      </c>
      <c r="S4" s="33">
        <v>0</v>
      </c>
      <c r="T4" s="33">
        <v>3.9315255267799998E-2</v>
      </c>
      <c r="U4" s="33">
        <v>22.174770041399999</v>
      </c>
      <c r="V4" s="33">
        <v>0</v>
      </c>
      <c r="W4" s="33">
        <v>0</v>
      </c>
      <c r="X4" s="33">
        <v>0</v>
      </c>
      <c r="Y4" s="33">
        <v>3.0316226951699998</v>
      </c>
      <c r="Z4" s="33">
        <v>0</v>
      </c>
      <c r="AA4" s="33">
        <v>0</v>
      </c>
      <c r="AB4" s="33">
        <v>0</v>
      </c>
      <c r="AC4" s="33">
        <v>0</v>
      </c>
      <c r="AD4" s="33">
        <v>0</v>
      </c>
      <c r="AE4" s="33">
        <v>0</v>
      </c>
      <c r="AF4" s="33">
        <v>0</v>
      </c>
      <c r="AG4" s="33">
        <v>0</v>
      </c>
      <c r="AH4" s="33">
        <v>0</v>
      </c>
      <c r="AI4" s="33">
        <v>0</v>
      </c>
      <c r="AJ4" s="33">
        <v>0</v>
      </c>
      <c r="AK4" s="33">
        <v>0</v>
      </c>
      <c r="AL4" s="33">
        <v>0</v>
      </c>
      <c r="AM4" s="33">
        <v>0</v>
      </c>
      <c r="AN4" s="33">
        <v>0</v>
      </c>
      <c r="AO4" s="33">
        <v>0</v>
      </c>
      <c r="AP4" s="33">
        <v>14.4266486035</v>
      </c>
      <c r="AQ4" s="33">
        <v>0</v>
      </c>
      <c r="AR4" s="33">
        <v>0</v>
      </c>
      <c r="AS4" s="33">
        <v>0</v>
      </c>
      <c r="AT4" s="33">
        <v>0</v>
      </c>
      <c r="AU4" s="33">
        <v>0</v>
      </c>
      <c r="AV4" s="33">
        <v>0</v>
      </c>
      <c r="AW4" s="33">
        <v>0</v>
      </c>
      <c r="AX4" s="33">
        <v>0</v>
      </c>
      <c r="AY4" s="33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33">
        <v>0</v>
      </c>
      <c r="BF4" s="33">
        <v>0</v>
      </c>
      <c r="BG4" s="33">
        <v>0</v>
      </c>
      <c r="BH4" s="33">
        <v>0</v>
      </c>
      <c r="BI4" s="33">
        <v>0</v>
      </c>
      <c r="BJ4" s="33">
        <v>0</v>
      </c>
      <c r="BK4" s="33">
        <v>0</v>
      </c>
      <c r="BL4" s="33">
        <v>0</v>
      </c>
      <c r="BM4" s="33">
        <v>0</v>
      </c>
      <c r="BN4" s="33">
        <v>0</v>
      </c>
      <c r="BO4" s="33">
        <v>0</v>
      </c>
      <c r="BP4" s="33">
        <v>0</v>
      </c>
      <c r="BQ4" s="33">
        <v>3.1203443291099999</v>
      </c>
      <c r="BR4" s="33">
        <v>14.0628180592</v>
      </c>
      <c r="BS4" s="33">
        <v>0</v>
      </c>
    </row>
    <row r="5" spans="1:71" x14ac:dyDescent="0.25">
      <c r="A5" s="35" t="s">
        <v>3</v>
      </c>
      <c r="B5" s="33">
        <v>92.807117870249996</v>
      </c>
      <c r="C5" s="33"/>
      <c r="D5" s="33">
        <v>138.4904226495</v>
      </c>
      <c r="E5" s="33">
        <v>1.24202746125</v>
      </c>
      <c r="F5" s="33">
        <v>1.1208636377500001</v>
      </c>
      <c r="G5" s="33">
        <v>225.29660096375</v>
      </c>
      <c r="H5" s="33">
        <v>83.485575489199903</v>
      </c>
      <c r="I5" s="33">
        <v>9.2910983199999894E-2</v>
      </c>
      <c r="J5" s="33">
        <v>0.22900224988750001</v>
      </c>
      <c r="K5" s="33"/>
      <c r="L5" s="33">
        <v>0.68407680784999902</v>
      </c>
      <c r="M5" s="33"/>
      <c r="N5" s="33">
        <v>0.1013376</v>
      </c>
      <c r="O5" s="33"/>
      <c r="P5" s="33" t="s">
        <v>3</v>
      </c>
      <c r="Q5" s="33">
        <v>9.8705914564099995E-2</v>
      </c>
      <c r="R5" s="33">
        <v>9.2911371194999995E-2</v>
      </c>
      <c r="S5" s="33">
        <v>0</v>
      </c>
      <c r="T5" s="33">
        <v>0.372797216318</v>
      </c>
      <c r="U5" s="33">
        <v>129.05160115300001</v>
      </c>
      <c r="V5" s="33">
        <v>0</v>
      </c>
      <c r="W5" s="33">
        <v>92.8071605624</v>
      </c>
      <c r="X5" s="33">
        <v>0</v>
      </c>
      <c r="Y5" s="33">
        <v>24.921835553099999</v>
      </c>
      <c r="Z5" s="33">
        <v>0</v>
      </c>
      <c r="AA5" s="33">
        <v>0.75718162504300002</v>
      </c>
      <c r="AB5" s="33">
        <v>0.68407394452400005</v>
      </c>
      <c r="AC5" s="33">
        <v>0</v>
      </c>
      <c r="AD5" s="33">
        <v>0</v>
      </c>
      <c r="AE5" s="33">
        <v>0</v>
      </c>
      <c r="AF5" s="33">
        <v>0</v>
      </c>
      <c r="AG5" s="33">
        <v>0.10120543703900001</v>
      </c>
      <c r="AH5" s="33">
        <v>0</v>
      </c>
      <c r="AI5" s="33">
        <v>0</v>
      </c>
      <c r="AJ5" s="33">
        <v>124.641568991</v>
      </c>
      <c r="AK5" s="33">
        <v>13.849018059600001</v>
      </c>
      <c r="AL5" s="33">
        <v>138.49058704999999</v>
      </c>
      <c r="AM5" s="33">
        <v>0</v>
      </c>
      <c r="AN5" s="33">
        <v>0</v>
      </c>
      <c r="AO5" s="33">
        <v>4.0770969537600003E-2</v>
      </c>
      <c r="AP5" s="33">
        <v>80.626549089299999</v>
      </c>
      <c r="AQ5" s="33">
        <v>4.1879082716900003E-2</v>
      </c>
      <c r="AR5" s="33">
        <v>2.7070137844000001E-3</v>
      </c>
      <c r="AS5" s="33">
        <v>9.3304095636499995E-3</v>
      </c>
      <c r="AT5" s="33">
        <v>5.6682583486299999E-4</v>
      </c>
      <c r="AU5" s="33">
        <v>0</v>
      </c>
      <c r="AV5" s="33">
        <v>3.26583679073E-3</v>
      </c>
      <c r="AW5" s="33">
        <v>1.24191291368</v>
      </c>
      <c r="AX5" s="33">
        <v>1.1207483381000001</v>
      </c>
      <c r="AY5" s="33">
        <v>0.12116457558300001</v>
      </c>
      <c r="AZ5" s="33">
        <v>0.87501646577000003</v>
      </c>
      <c r="BA5" s="33">
        <v>0</v>
      </c>
      <c r="BB5" s="33">
        <v>0</v>
      </c>
      <c r="BC5" s="33">
        <v>0.36855667862699998</v>
      </c>
      <c r="BD5" s="33">
        <v>0</v>
      </c>
      <c r="BE5" s="33">
        <v>9.3303192292600007E-2</v>
      </c>
      <c r="BF5" s="33">
        <v>0</v>
      </c>
      <c r="BG5" s="33">
        <v>0</v>
      </c>
      <c r="BH5" s="33">
        <v>0.233369120411</v>
      </c>
      <c r="BI5" s="33">
        <v>4.2224458903099997E-2</v>
      </c>
      <c r="BJ5" s="33">
        <v>3.0323423557500001E-3</v>
      </c>
      <c r="BK5" s="33">
        <v>0.28174958801099997</v>
      </c>
      <c r="BL5" s="33">
        <v>225.29587716200001</v>
      </c>
      <c r="BM5" s="33">
        <v>0</v>
      </c>
      <c r="BN5" s="33">
        <v>0</v>
      </c>
      <c r="BO5" s="33">
        <v>0</v>
      </c>
      <c r="BP5" s="33">
        <v>0</v>
      </c>
      <c r="BQ5" s="33">
        <v>24.358472967600001</v>
      </c>
      <c r="BR5" s="33">
        <v>83.485305610200001</v>
      </c>
      <c r="BS5" s="33">
        <v>0</v>
      </c>
    </row>
    <row r="6" spans="1:71" x14ac:dyDescent="0.25">
      <c r="A6" s="35" t="s">
        <v>4</v>
      </c>
      <c r="B6" s="33">
        <v>423.56027580173901</v>
      </c>
      <c r="C6" s="33">
        <v>17.551345975691198</v>
      </c>
      <c r="D6" s="33">
        <v>804.18003289919</v>
      </c>
      <c r="E6" s="33">
        <v>674.75008633151504</v>
      </c>
      <c r="F6" s="33">
        <v>674.31143064553896</v>
      </c>
      <c r="G6" s="33">
        <v>1008.3454122153501</v>
      </c>
      <c r="H6" s="33">
        <v>1362.3867718506999</v>
      </c>
      <c r="I6" s="33">
        <v>0.93864552732780104</v>
      </c>
      <c r="J6" s="33">
        <v>20.743619671281799</v>
      </c>
      <c r="K6" s="33">
        <v>6.2297639999999896E-4</v>
      </c>
      <c r="L6" s="33">
        <v>8.6267081279326892</v>
      </c>
      <c r="M6" s="33">
        <v>1.99607986E-3</v>
      </c>
      <c r="N6" s="33">
        <v>8.9576003309786394</v>
      </c>
      <c r="O6" s="33"/>
      <c r="P6" s="33" t="s">
        <v>4</v>
      </c>
      <c r="Q6" s="33">
        <v>0.27084014794599998</v>
      </c>
      <c r="R6" s="33">
        <v>0.25492271806</v>
      </c>
      <c r="S6" s="33">
        <v>2.1571808396300002E-5</v>
      </c>
      <c r="T6" s="33">
        <v>7.9094765486699998</v>
      </c>
      <c r="U6" s="33">
        <v>1168.7208456999999</v>
      </c>
      <c r="V6" s="33">
        <v>6.2309909886100001E-4</v>
      </c>
      <c r="W6" s="33">
        <v>423.55973205200002</v>
      </c>
      <c r="X6" s="33">
        <v>3.8234744291399997E-5</v>
      </c>
      <c r="Y6" s="33">
        <v>181.08642246100001</v>
      </c>
      <c r="Z6" s="33">
        <v>1.4317892822300001E-5</v>
      </c>
      <c r="AA6" s="33">
        <v>16.130235451499999</v>
      </c>
      <c r="AB6" s="33">
        <v>1.6381173523000001</v>
      </c>
      <c r="AC6" s="33">
        <v>1.9961078849400002E-3</v>
      </c>
      <c r="AD6" s="33">
        <v>0</v>
      </c>
      <c r="AE6" s="33">
        <v>6.8906999674800004E-6</v>
      </c>
      <c r="AF6" s="33">
        <v>4.1236387837100004E-6</v>
      </c>
      <c r="AG6" s="33">
        <v>1.0360229818600001E-2</v>
      </c>
      <c r="AH6" s="33">
        <v>17.550361786500002</v>
      </c>
      <c r="AI6" s="33">
        <v>0</v>
      </c>
      <c r="AJ6" s="33">
        <v>723.76320655300003</v>
      </c>
      <c r="AK6" s="33">
        <v>80.417479003799997</v>
      </c>
      <c r="AL6" s="33">
        <v>804.18068555699995</v>
      </c>
      <c r="AM6" s="33">
        <v>4.0200393525000002E-6</v>
      </c>
      <c r="AN6" s="33">
        <v>2.0908423566900001</v>
      </c>
      <c r="AO6" s="33">
        <v>0.33876160289099999</v>
      </c>
      <c r="AP6" s="33">
        <v>1374.88215384</v>
      </c>
      <c r="AQ6" s="33">
        <v>0.34705091623099998</v>
      </c>
      <c r="AR6" s="33">
        <v>2.33992805013E-2</v>
      </c>
      <c r="AS6" s="33">
        <v>255.39983222000001</v>
      </c>
      <c r="AT6" s="33">
        <v>1.5235666805000001E-2</v>
      </c>
      <c r="AU6" s="33">
        <v>0</v>
      </c>
      <c r="AV6" s="33">
        <v>2.7181293072500001E-2</v>
      </c>
      <c r="AW6" s="33">
        <v>674.74854810700003</v>
      </c>
      <c r="AX6" s="33">
        <v>674.30989366200004</v>
      </c>
      <c r="AY6" s="33">
        <v>0.43865444526199998</v>
      </c>
      <c r="AZ6" s="33">
        <v>181.41896596000001</v>
      </c>
      <c r="BA6" s="33">
        <v>7.1411950153499998E-4</v>
      </c>
      <c r="BB6" s="33">
        <v>1.5899810953700001E-4</v>
      </c>
      <c r="BC6" s="33">
        <v>111.494689845</v>
      </c>
      <c r="BD6" s="33">
        <v>4.21816939213E-4</v>
      </c>
      <c r="BE6" s="33">
        <v>66.491887423099996</v>
      </c>
      <c r="BF6" s="33">
        <v>4.9548201303999999E-2</v>
      </c>
      <c r="BG6" s="33">
        <v>13.973976070200001</v>
      </c>
      <c r="BH6" s="33">
        <v>166.23014980100001</v>
      </c>
      <c r="BI6" s="33">
        <v>0.35237674278999997</v>
      </c>
      <c r="BJ6" s="33">
        <v>57.286969610900002</v>
      </c>
      <c r="BK6" s="33">
        <v>2.2770514777300002</v>
      </c>
      <c r="BL6" s="33">
        <v>1008.34435346</v>
      </c>
      <c r="BM6" s="33">
        <v>0</v>
      </c>
      <c r="BN6" s="33">
        <v>7.0081158749300003E-6</v>
      </c>
      <c r="BO6" s="33">
        <v>12.168059576999999</v>
      </c>
      <c r="BP6" s="33">
        <v>0</v>
      </c>
      <c r="BQ6" s="33">
        <v>285.81346422299998</v>
      </c>
      <c r="BR6" s="33">
        <v>1362.38629588</v>
      </c>
      <c r="BS6" s="33">
        <v>4.8460264444399999E-5</v>
      </c>
    </row>
    <row r="7" spans="1:71" x14ac:dyDescent="0.25">
      <c r="A7" s="35" t="s">
        <v>5</v>
      </c>
      <c r="B7" s="33">
        <v>2878.7419054718998</v>
      </c>
      <c r="C7" s="33"/>
      <c r="D7" s="33">
        <v>1649.91327141639</v>
      </c>
      <c r="E7" s="33">
        <v>63.722573850000003</v>
      </c>
      <c r="F7" s="33">
        <v>61.5328642919999</v>
      </c>
      <c r="G7" s="33">
        <v>377.403925917999</v>
      </c>
      <c r="H7" s="33">
        <v>46547.612428480097</v>
      </c>
      <c r="I7" s="33">
        <v>2.8629030987759898</v>
      </c>
      <c r="J7" s="33">
        <v>868.69153566991497</v>
      </c>
      <c r="K7" s="33"/>
      <c r="L7" s="33">
        <v>9.2535479371679905</v>
      </c>
      <c r="M7" s="33"/>
      <c r="N7" s="33">
        <v>1008.281878087</v>
      </c>
      <c r="O7" s="33"/>
      <c r="P7" s="33" t="s">
        <v>5</v>
      </c>
      <c r="Q7" s="33">
        <v>2.0426097653699999</v>
      </c>
      <c r="R7" s="33">
        <v>1.9226980972200001</v>
      </c>
      <c r="S7" s="33">
        <v>0</v>
      </c>
      <c r="T7" s="33">
        <v>214.07100846099999</v>
      </c>
      <c r="U7" s="33">
        <v>99850.703417500001</v>
      </c>
      <c r="V7" s="33">
        <v>0</v>
      </c>
      <c r="W7" s="33">
        <v>2878.7586597099998</v>
      </c>
      <c r="X7" s="33">
        <v>0</v>
      </c>
      <c r="Y7" s="33">
        <v>23130.534946</v>
      </c>
      <c r="Z7" s="33">
        <v>0</v>
      </c>
      <c r="AA7" s="33">
        <v>7.3450296865500002</v>
      </c>
      <c r="AB7" s="33">
        <v>3.9034743292699998</v>
      </c>
      <c r="AC7" s="33">
        <v>0</v>
      </c>
      <c r="AD7" s="33">
        <v>0</v>
      </c>
      <c r="AE7" s="33">
        <v>0</v>
      </c>
      <c r="AF7" s="33">
        <v>0</v>
      </c>
      <c r="AG7" s="33">
        <v>0.676298889422</v>
      </c>
      <c r="AH7" s="33">
        <v>0</v>
      </c>
      <c r="AI7" s="33">
        <v>0</v>
      </c>
      <c r="AJ7" s="33">
        <v>1484.9190821499999</v>
      </c>
      <c r="AK7" s="33">
        <v>164.99200928400001</v>
      </c>
      <c r="AL7" s="33">
        <v>1649.9110914299999</v>
      </c>
      <c r="AM7" s="33">
        <v>0</v>
      </c>
      <c r="AN7" s="33">
        <v>0</v>
      </c>
      <c r="AO7" s="33">
        <v>0.63632193378400004</v>
      </c>
      <c r="AP7" s="33">
        <v>42192.420052200003</v>
      </c>
      <c r="AQ7" s="33">
        <v>0.65280951944800003</v>
      </c>
      <c r="AR7" s="33">
        <v>4.2921596697500002E-2</v>
      </c>
      <c r="AS7" s="33">
        <v>16.632987945499998</v>
      </c>
      <c r="AT7" s="33">
        <v>1.75413576944E-2</v>
      </c>
      <c r="AU7" s="33">
        <v>1.72230382998E-2</v>
      </c>
      <c r="AV7" s="33">
        <v>5.0952186158300002E-2</v>
      </c>
      <c r="AW7" s="33">
        <v>63.7209054231</v>
      </c>
      <c r="AX7" s="33">
        <v>61.531204846800001</v>
      </c>
      <c r="AY7" s="33">
        <v>2.1897005763999999</v>
      </c>
      <c r="AZ7" s="33">
        <v>25.808019180199999</v>
      </c>
      <c r="BA7" s="33">
        <v>5.9904925676699996E-4</v>
      </c>
      <c r="BB7" s="33">
        <v>1.32330781483E-4</v>
      </c>
      <c r="BC7" s="33">
        <v>13.605763519</v>
      </c>
      <c r="BD7" s="33">
        <v>3.5382088548599998E-4</v>
      </c>
      <c r="BE7" s="33">
        <v>5.7390705219999996</v>
      </c>
      <c r="BF7" s="33">
        <v>4.15661083461E-2</v>
      </c>
      <c r="BG7" s="33">
        <v>0.91070852207700004</v>
      </c>
      <c r="BH7" s="33">
        <v>14.349317087499999</v>
      </c>
      <c r="BI7" s="33">
        <v>0.65916400469600001</v>
      </c>
      <c r="BJ7" s="33">
        <v>3.83017211153</v>
      </c>
      <c r="BK7" s="33">
        <v>4.3436799417999996</v>
      </c>
      <c r="BL7" s="33">
        <v>377.40490513399999</v>
      </c>
      <c r="BM7" s="33">
        <v>0</v>
      </c>
      <c r="BN7" s="33">
        <v>0</v>
      </c>
      <c r="BO7" s="33">
        <v>270.144506412</v>
      </c>
      <c r="BP7" s="33">
        <v>0</v>
      </c>
      <c r="BQ7" s="33">
        <v>17612.4583231</v>
      </c>
      <c r="BR7" s="33">
        <v>46547.883136800003</v>
      </c>
      <c r="BS7" s="33">
        <v>64.142326001100002</v>
      </c>
    </row>
    <row r="8" spans="1:71" x14ac:dyDescent="0.25">
      <c r="A8" s="35" t="s">
        <v>6</v>
      </c>
      <c r="B8" s="33"/>
      <c r="C8" s="33"/>
      <c r="D8" s="33"/>
      <c r="E8" s="33"/>
      <c r="F8" s="33"/>
      <c r="G8" s="33"/>
      <c r="H8" s="33">
        <v>0.89026475999999999</v>
      </c>
      <c r="I8" s="33"/>
      <c r="J8" s="33"/>
      <c r="K8" s="33"/>
      <c r="L8" s="33"/>
      <c r="M8" s="33"/>
      <c r="N8" s="33"/>
      <c r="O8" s="33"/>
      <c r="P8" s="33" t="s">
        <v>6</v>
      </c>
      <c r="Q8" s="33">
        <v>0</v>
      </c>
      <c r="R8" s="33">
        <v>0</v>
      </c>
      <c r="S8" s="33">
        <v>0</v>
      </c>
      <c r="T8" s="33">
        <v>1.5896169117199999E-3</v>
      </c>
      <c r="U8" s="33">
        <v>0.59616364908999997</v>
      </c>
      <c r="V8" s="33">
        <v>0</v>
      </c>
      <c r="W8" s="33">
        <v>0</v>
      </c>
      <c r="X8" s="33">
        <v>0</v>
      </c>
      <c r="Y8" s="33">
        <v>0.10184963926899999</v>
      </c>
      <c r="Z8" s="33">
        <v>0</v>
      </c>
      <c r="AA8" s="33">
        <v>0</v>
      </c>
      <c r="AB8" s="33">
        <v>0</v>
      </c>
      <c r="AC8" s="33">
        <v>0</v>
      </c>
      <c r="AD8" s="33">
        <v>0</v>
      </c>
      <c r="AE8" s="33">
        <v>0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  <c r="AK8" s="33">
        <v>0</v>
      </c>
      <c r="AL8" s="33">
        <v>0</v>
      </c>
      <c r="AM8" s="33">
        <v>0</v>
      </c>
      <c r="AN8" s="33">
        <v>0</v>
      </c>
      <c r="AO8" s="33">
        <v>0</v>
      </c>
      <c r="AP8" s="33">
        <v>0.93283786107599997</v>
      </c>
      <c r="AQ8" s="33">
        <v>0</v>
      </c>
      <c r="AR8" s="33">
        <v>0</v>
      </c>
      <c r="AS8" s="33">
        <v>0</v>
      </c>
      <c r="AT8" s="33">
        <v>0</v>
      </c>
      <c r="AU8" s="33">
        <v>0</v>
      </c>
      <c r="AV8" s="33">
        <v>0</v>
      </c>
      <c r="AW8" s="33">
        <v>0</v>
      </c>
      <c r="AX8" s="33">
        <v>0</v>
      </c>
      <c r="AY8" s="33">
        <v>0</v>
      </c>
      <c r="AZ8" s="33">
        <v>0</v>
      </c>
      <c r="BA8" s="33">
        <v>0</v>
      </c>
      <c r="BB8" s="33">
        <v>0</v>
      </c>
      <c r="BC8" s="33">
        <v>0</v>
      </c>
      <c r="BD8" s="33">
        <v>0</v>
      </c>
      <c r="BE8" s="33">
        <v>0</v>
      </c>
      <c r="BF8" s="33">
        <v>0</v>
      </c>
      <c r="BG8" s="33">
        <v>0</v>
      </c>
      <c r="BH8" s="33">
        <v>0</v>
      </c>
      <c r="BI8" s="33">
        <v>0</v>
      </c>
      <c r="BJ8" s="33">
        <v>0</v>
      </c>
      <c r="BK8" s="33">
        <v>0</v>
      </c>
      <c r="BL8" s="33">
        <v>0</v>
      </c>
      <c r="BM8" s="33">
        <v>0</v>
      </c>
      <c r="BN8" s="33">
        <v>0</v>
      </c>
      <c r="BO8" s="33">
        <v>0</v>
      </c>
      <c r="BP8" s="33">
        <v>0</v>
      </c>
      <c r="BQ8" s="33">
        <v>0.17020124395799999</v>
      </c>
      <c r="BR8" s="33">
        <v>0.89026227285500004</v>
      </c>
      <c r="BS8" s="33">
        <v>0</v>
      </c>
    </row>
    <row r="9" spans="1:71" x14ac:dyDescent="0.25">
      <c r="A9" s="35" t="s">
        <v>7</v>
      </c>
      <c r="B9" s="33"/>
      <c r="C9" s="33"/>
      <c r="D9" s="33"/>
      <c r="E9" s="33"/>
      <c r="F9" s="33"/>
      <c r="G9" s="33"/>
      <c r="H9" s="33">
        <v>8.9978922E-5</v>
      </c>
      <c r="I9" s="33"/>
      <c r="J9" s="33"/>
      <c r="K9" s="33"/>
      <c r="L9" s="33"/>
      <c r="M9" s="33"/>
      <c r="N9" s="33"/>
      <c r="O9" s="33"/>
      <c r="P9" s="33" t="s">
        <v>7</v>
      </c>
      <c r="Q9" s="33">
        <v>0</v>
      </c>
      <c r="R9" s="33">
        <v>0</v>
      </c>
      <c r="S9" s="33">
        <v>0</v>
      </c>
      <c r="T9" s="33">
        <v>1.02014561001E-7</v>
      </c>
      <c r="U9" s="33">
        <v>6.3081025369699998E-6</v>
      </c>
      <c r="V9" s="33">
        <v>0</v>
      </c>
      <c r="W9" s="33">
        <v>0</v>
      </c>
      <c r="X9" s="33">
        <v>0</v>
      </c>
      <c r="Y9" s="33">
        <v>5.7185968683299996E-6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  <c r="AK9" s="33">
        <v>0</v>
      </c>
      <c r="AL9" s="33">
        <v>0</v>
      </c>
      <c r="AM9" s="33">
        <v>0</v>
      </c>
      <c r="AN9" s="33">
        <v>0</v>
      </c>
      <c r="AO9" s="33">
        <v>0</v>
      </c>
      <c r="AP9" s="33">
        <v>9.4582510733800002E-5</v>
      </c>
      <c r="AQ9" s="33">
        <v>0</v>
      </c>
      <c r="AR9" s="33">
        <v>0</v>
      </c>
      <c r="AS9" s="33">
        <v>0</v>
      </c>
      <c r="AT9" s="33">
        <v>0</v>
      </c>
      <c r="AU9" s="33">
        <v>0</v>
      </c>
      <c r="AV9" s="33">
        <v>0</v>
      </c>
      <c r="AW9" s="33">
        <v>0</v>
      </c>
      <c r="AX9" s="33">
        <v>0</v>
      </c>
      <c r="AY9" s="33">
        <v>0</v>
      </c>
      <c r="AZ9" s="33">
        <v>0</v>
      </c>
      <c r="BA9" s="33">
        <v>0</v>
      </c>
      <c r="BB9" s="33">
        <v>0</v>
      </c>
      <c r="BC9" s="33">
        <v>0</v>
      </c>
      <c r="BD9" s="33">
        <v>0</v>
      </c>
      <c r="BE9" s="33">
        <v>0</v>
      </c>
      <c r="BF9" s="33">
        <v>0</v>
      </c>
      <c r="BG9" s="33">
        <v>0</v>
      </c>
      <c r="BH9" s="33">
        <v>0</v>
      </c>
      <c r="BI9" s="33">
        <v>0</v>
      </c>
      <c r="BJ9" s="33">
        <v>0</v>
      </c>
      <c r="BK9" s="33">
        <v>0</v>
      </c>
      <c r="BL9" s="33">
        <v>0</v>
      </c>
      <c r="BM9" s="33">
        <v>0</v>
      </c>
      <c r="BN9" s="33">
        <v>0</v>
      </c>
      <c r="BO9" s="33">
        <v>0</v>
      </c>
      <c r="BP9" s="33">
        <v>0</v>
      </c>
      <c r="BQ9" s="33">
        <v>1.6058294063499999E-5</v>
      </c>
      <c r="BR9" s="33">
        <v>8.9984931408700002E-5</v>
      </c>
      <c r="BS9" s="33">
        <v>0</v>
      </c>
    </row>
    <row r="10" spans="1:71" x14ac:dyDescent="0.25">
      <c r="A10" s="35" t="s">
        <v>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</row>
    <row r="11" spans="1:71" x14ac:dyDescent="0.25">
      <c r="A11" s="35" t="s">
        <v>9</v>
      </c>
      <c r="B11" s="33">
        <v>122.54033047999999</v>
      </c>
      <c r="C11" s="33"/>
      <c r="D11" s="33">
        <v>147.74061871999999</v>
      </c>
      <c r="E11" s="33">
        <v>23.885943305599898</v>
      </c>
      <c r="F11" s="33">
        <v>23.030640906399999</v>
      </c>
      <c r="G11" s="33">
        <v>10.63479416</v>
      </c>
      <c r="H11" s="33">
        <v>251.10472879999901</v>
      </c>
      <c r="I11" s="33"/>
      <c r="J11" s="33">
        <v>5.4720000000000003E-6</v>
      </c>
      <c r="K11" s="33"/>
      <c r="L11" s="33">
        <v>2.6618543999999998E-4</v>
      </c>
      <c r="M11" s="33"/>
      <c r="N11" s="33"/>
      <c r="O11" s="33"/>
      <c r="P11" s="33" t="s">
        <v>9</v>
      </c>
      <c r="Q11" s="33">
        <v>0</v>
      </c>
      <c r="R11" s="33">
        <v>0</v>
      </c>
      <c r="S11" s="33">
        <v>0</v>
      </c>
      <c r="T11" s="33">
        <v>0.82802959012599997</v>
      </c>
      <c r="U11" s="33">
        <v>153.34325796600001</v>
      </c>
      <c r="V11" s="33">
        <v>0</v>
      </c>
      <c r="W11" s="33">
        <v>122.54007745299999</v>
      </c>
      <c r="X11" s="33">
        <v>0</v>
      </c>
      <c r="Y11" s="33">
        <v>29.561323257600002</v>
      </c>
      <c r="Z11" s="33">
        <v>0</v>
      </c>
      <c r="AA11" s="33">
        <v>3.0569433296200001</v>
      </c>
      <c r="AB11" s="33">
        <v>2.6621242873299999E-4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3">
        <v>132.96614335999999</v>
      </c>
      <c r="AK11" s="33">
        <v>14.774026007</v>
      </c>
      <c r="AL11" s="33">
        <v>147.74016936699999</v>
      </c>
      <c r="AM11" s="33">
        <v>0</v>
      </c>
      <c r="AN11" s="33">
        <v>0</v>
      </c>
      <c r="AO11" s="33">
        <v>0.24023029481300001</v>
      </c>
      <c r="AP11" s="33">
        <v>257.96719341099998</v>
      </c>
      <c r="AQ11" s="33">
        <v>0.24674984490499999</v>
      </c>
      <c r="AR11" s="33">
        <v>1.59500730281E-2</v>
      </c>
      <c r="AS11" s="33">
        <v>6.37420854401</v>
      </c>
      <c r="AT11" s="33">
        <v>3.30325369136E-3</v>
      </c>
      <c r="AU11" s="33">
        <v>0</v>
      </c>
      <c r="AV11" s="33">
        <v>1.9226792495500002E-2</v>
      </c>
      <c r="AW11" s="33">
        <v>23.885266956599999</v>
      </c>
      <c r="AX11" s="33">
        <v>23.0299636833</v>
      </c>
      <c r="AY11" s="33">
        <v>0.85530327331300005</v>
      </c>
      <c r="AZ11" s="33">
        <v>9.4514274872299993</v>
      </c>
      <c r="BA11" s="33">
        <v>0</v>
      </c>
      <c r="BB11" s="33">
        <v>0</v>
      </c>
      <c r="BC11" s="33">
        <v>4.84475365664</v>
      </c>
      <c r="BD11" s="33">
        <v>0</v>
      </c>
      <c r="BE11" s="33">
        <v>2.1726313662600001</v>
      </c>
      <c r="BF11" s="33">
        <v>0</v>
      </c>
      <c r="BG11" s="33">
        <v>0.34580546635999998</v>
      </c>
      <c r="BH11" s="33">
        <v>5.4322176391800001</v>
      </c>
      <c r="BI11" s="33">
        <v>0.24846740742000001</v>
      </c>
      <c r="BJ11" s="33">
        <v>1.4263045464799999</v>
      </c>
      <c r="BK11" s="33">
        <v>1.66012610438</v>
      </c>
      <c r="BL11" s="33">
        <v>10.634755592299999</v>
      </c>
      <c r="BM11" s="33">
        <v>0</v>
      </c>
      <c r="BN11" s="33">
        <v>0</v>
      </c>
      <c r="BO11" s="33">
        <v>0.22187038525800001</v>
      </c>
      <c r="BP11" s="33">
        <v>0</v>
      </c>
      <c r="BQ11" s="33">
        <v>49.738684136499998</v>
      </c>
      <c r="BR11" s="33">
        <v>251.10477726799999</v>
      </c>
      <c r="BS11" s="33">
        <v>0</v>
      </c>
    </row>
    <row r="12" spans="1:71" x14ac:dyDescent="0.25">
      <c r="A12" s="35" t="s">
        <v>10</v>
      </c>
      <c r="B12" s="33"/>
      <c r="C12" s="33"/>
      <c r="D12" s="33">
        <v>24.641414399999999</v>
      </c>
      <c r="E12" s="33">
        <v>3.7338144</v>
      </c>
      <c r="F12" s="33">
        <v>3.7338144</v>
      </c>
      <c r="G12" s="33"/>
      <c r="H12" s="33">
        <v>1.355064</v>
      </c>
      <c r="I12" s="33"/>
      <c r="J12" s="33"/>
      <c r="K12" s="33"/>
      <c r="L12" s="33"/>
      <c r="M12" s="33"/>
      <c r="N12" s="33"/>
      <c r="O12" s="33"/>
      <c r="P12" s="33" t="s">
        <v>10</v>
      </c>
      <c r="Q12" s="33">
        <v>0</v>
      </c>
      <c r="R12" s="33">
        <v>0</v>
      </c>
      <c r="S12" s="33">
        <v>0</v>
      </c>
      <c r="T12" s="33">
        <v>3.9190436712499999E-6</v>
      </c>
      <c r="U12" s="33">
        <v>2.4243610729899999E-4</v>
      </c>
      <c r="V12" s="33">
        <v>0</v>
      </c>
      <c r="W12" s="33">
        <v>0</v>
      </c>
      <c r="X12" s="33">
        <v>0</v>
      </c>
      <c r="Y12" s="33">
        <v>2.1980629639999999E-4</v>
      </c>
      <c r="Z12" s="33">
        <v>0</v>
      </c>
      <c r="AA12" s="33">
        <v>0.6554704509</v>
      </c>
      <c r="AB12" s="33">
        <v>0</v>
      </c>
      <c r="AC12" s="33">
        <v>0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3">
        <v>22.177898664600001</v>
      </c>
      <c r="AK12" s="33">
        <v>2.4641287058299999</v>
      </c>
      <c r="AL12" s="33">
        <v>24.642027370400001</v>
      </c>
      <c r="AM12" s="33">
        <v>0</v>
      </c>
      <c r="AN12" s="33">
        <v>0</v>
      </c>
      <c r="AO12" s="33">
        <v>0</v>
      </c>
      <c r="AP12" s="33">
        <v>0.80082080292299995</v>
      </c>
      <c r="AQ12" s="33">
        <v>7.4674956045299998E-4</v>
      </c>
      <c r="AR12" s="33">
        <v>0</v>
      </c>
      <c r="AS12" s="33">
        <v>0.37338282709699999</v>
      </c>
      <c r="AT12" s="33">
        <v>3.36041325639E-3</v>
      </c>
      <c r="AU12" s="33">
        <v>0</v>
      </c>
      <c r="AV12" s="33">
        <v>1.4935393552599999E-3</v>
      </c>
      <c r="AW12" s="33">
        <v>3.7337960834900001</v>
      </c>
      <c r="AX12" s="33">
        <v>3.7337960834900001</v>
      </c>
      <c r="AY12" s="33">
        <v>0</v>
      </c>
      <c r="AZ12" s="33">
        <v>1.7175642233899999</v>
      </c>
      <c r="BA12" s="33">
        <v>0</v>
      </c>
      <c r="BB12" s="33">
        <v>0</v>
      </c>
      <c r="BC12" s="33">
        <v>1.30870274531</v>
      </c>
      <c r="BD12" s="33">
        <v>0</v>
      </c>
      <c r="BE12" s="33">
        <v>0.37338282709699999</v>
      </c>
      <c r="BF12" s="33">
        <v>0</v>
      </c>
      <c r="BG12" s="33">
        <v>0</v>
      </c>
      <c r="BH12" s="33">
        <v>0.93343695056700005</v>
      </c>
      <c r="BI12" s="33">
        <v>2.9870384761700002E-2</v>
      </c>
      <c r="BJ12" s="33">
        <v>0.70941208243099996</v>
      </c>
      <c r="BK12" s="33">
        <v>0</v>
      </c>
      <c r="BL12" s="33">
        <v>0</v>
      </c>
      <c r="BM12" s="33">
        <v>0</v>
      </c>
      <c r="BN12" s="33">
        <v>0</v>
      </c>
      <c r="BO12" s="33">
        <v>0</v>
      </c>
      <c r="BP12" s="33">
        <v>0</v>
      </c>
      <c r="BQ12" s="33">
        <v>2.3758459691199999E-2</v>
      </c>
      <c r="BR12" s="33">
        <v>1.35506535161</v>
      </c>
      <c r="BS12" s="33">
        <v>0</v>
      </c>
    </row>
    <row r="13" spans="1:71" x14ac:dyDescent="0.25">
      <c r="A13" s="35" t="s">
        <v>12</v>
      </c>
      <c r="B13" s="33"/>
      <c r="C13" s="33"/>
      <c r="D13" s="33"/>
      <c r="E13" s="33"/>
      <c r="F13" s="33"/>
      <c r="G13" s="33"/>
      <c r="H13" s="33">
        <v>8.6440705999999992</v>
      </c>
      <c r="I13" s="33"/>
      <c r="J13" s="33">
        <v>5.1012720000000004E-4</v>
      </c>
      <c r="K13" s="33"/>
      <c r="L13" s="33"/>
      <c r="M13" s="33"/>
      <c r="N13" s="33"/>
      <c r="O13" s="33"/>
      <c r="P13" s="33" t="s">
        <v>12</v>
      </c>
      <c r="Q13" s="33">
        <v>0</v>
      </c>
      <c r="R13" s="33">
        <v>0</v>
      </c>
      <c r="S13" s="33">
        <v>0</v>
      </c>
      <c r="T13" s="33">
        <v>9.4911883618000008E-3</v>
      </c>
      <c r="U13" s="33">
        <v>0.60607739325499999</v>
      </c>
      <c r="V13" s="33">
        <v>0</v>
      </c>
      <c r="W13" s="33">
        <v>0</v>
      </c>
      <c r="X13" s="33">
        <v>0</v>
      </c>
      <c r="Y13" s="33">
        <v>0.54945518830200002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  <c r="AK13" s="33">
        <v>0</v>
      </c>
      <c r="AL13" s="33">
        <v>0</v>
      </c>
      <c r="AM13" s="33">
        <v>0</v>
      </c>
      <c r="AN13" s="33">
        <v>0</v>
      </c>
      <c r="AO13" s="33">
        <v>0</v>
      </c>
      <c r="AP13" s="33">
        <v>9.0863126594899999</v>
      </c>
      <c r="AQ13" s="33">
        <v>0</v>
      </c>
      <c r="AR13" s="33">
        <v>0</v>
      </c>
      <c r="AS13" s="33">
        <v>0</v>
      </c>
      <c r="AT13" s="33">
        <v>0</v>
      </c>
      <c r="AU13" s="33">
        <v>0</v>
      </c>
      <c r="AV13" s="33">
        <v>0</v>
      </c>
      <c r="AW13" s="33">
        <v>0</v>
      </c>
      <c r="AX13" s="33">
        <v>0</v>
      </c>
      <c r="AY13" s="33">
        <v>0</v>
      </c>
      <c r="AZ13" s="33">
        <v>0</v>
      </c>
      <c r="BA13" s="33">
        <v>0</v>
      </c>
      <c r="BB13" s="33">
        <v>0</v>
      </c>
      <c r="BC13" s="33">
        <v>0</v>
      </c>
      <c r="BD13" s="33">
        <v>0</v>
      </c>
      <c r="BE13" s="33">
        <v>0</v>
      </c>
      <c r="BF13" s="33">
        <v>0</v>
      </c>
      <c r="BG13" s="33">
        <v>0</v>
      </c>
      <c r="BH13" s="33">
        <v>0</v>
      </c>
      <c r="BI13" s="33">
        <v>0</v>
      </c>
      <c r="BJ13" s="33">
        <v>0</v>
      </c>
      <c r="BK13" s="33">
        <v>0</v>
      </c>
      <c r="BL13" s="33">
        <v>0</v>
      </c>
      <c r="BM13" s="33">
        <v>0</v>
      </c>
      <c r="BN13" s="33">
        <v>0</v>
      </c>
      <c r="BO13" s="33">
        <v>0</v>
      </c>
      <c r="BP13" s="33">
        <v>0</v>
      </c>
      <c r="BQ13" s="33">
        <v>1.5422631547000001</v>
      </c>
      <c r="BR13" s="33">
        <v>8.6440687401100007</v>
      </c>
      <c r="BS13" s="33">
        <v>0</v>
      </c>
    </row>
    <row r="14" spans="1:71" x14ac:dyDescent="0.25">
      <c r="A14" s="35" t="s">
        <v>13</v>
      </c>
      <c r="B14" s="33">
        <v>378.12652919999903</v>
      </c>
      <c r="C14" s="33">
        <v>7.6106759999999998</v>
      </c>
      <c r="D14" s="33">
        <v>1260.8696904000001</v>
      </c>
      <c r="E14" s="33">
        <v>14.9760312</v>
      </c>
      <c r="F14" s="33">
        <v>14.222665026972001</v>
      </c>
      <c r="G14" s="33">
        <v>538.50056663999897</v>
      </c>
      <c r="H14" s="33">
        <v>490.88339022399998</v>
      </c>
      <c r="I14" s="33">
        <v>0.52413475308599899</v>
      </c>
      <c r="J14" s="33">
        <v>0.7549084287408</v>
      </c>
      <c r="K14" s="33"/>
      <c r="L14" s="33">
        <v>3.6097189453739902</v>
      </c>
      <c r="M14" s="33"/>
      <c r="N14" s="33">
        <v>0.20735231999999901</v>
      </c>
      <c r="O14" s="33"/>
      <c r="P14" s="33" t="s">
        <v>13</v>
      </c>
      <c r="Q14" s="33">
        <v>0.509620093552</v>
      </c>
      <c r="R14" s="33">
        <v>0.47970278062400001</v>
      </c>
      <c r="S14" s="33">
        <v>0</v>
      </c>
      <c r="T14" s="33">
        <v>1.57772357412</v>
      </c>
      <c r="U14" s="33">
        <v>411.45381177799999</v>
      </c>
      <c r="V14" s="33">
        <v>0</v>
      </c>
      <c r="W14" s="33">
        <v>378.126212044</v>
      </c>
      <c r="X14" s="33">
        <v>0</v>
      </c>
      <c r="Y14" s="33">
        <v>66.088110835699993</v>
      </c>
      <c r="Z14" s="33">
        <v>0</v>
      </c>
      <c r="AA14" s="33">
        <v>3.28485178158</v>
      </c>
      <c r="AB14" s="33">
        <v>3.2986432267499999</v>
      </c>
      <c r="AC14" s="33">
        <v>0</v>
      </c>
      <c r="AD14" s="33">
        <v>0</v>
      </c>
      <c r="AE14" s="33">
        <v>0</v>
      </c>
      <c r="AF14" s="33">
        <v>0</v>
      </c>
      <c r="AG14" s="33">
        <v>0.16270505354500001</v>
      </c>
      <c r="AH14" s="33">
        <v>7.6105673626700003</v>
      </c>
      <c r="AI14" s="33">
        <v>0</v>
      </c>
      <c r="AJ14" s="33">
        <v>1134.7814121599999</v>
      </c>
      <c r="AK14" s="33">
        <v>126.086969172</v>
      </c>
      <c r="AL14" s="33">
        <v>1260.8683813299999</v>
      </c>
      <c r="AM14" s="33">
        <v>0</v>
      </c>
      <c r="AN14" s="33">
        <v>0</v>
      </c>
      <c r="AO14" s="33">
        <v>0.42173783737600001</v>
      </c>
      <c r="AP14" s="33">
        <v>506.276803304</v>
      </c>
      <c r="AQ14" s="33">
        <v>0.43316824021599998</v>
      </c>
      <c r="AR14" s="33">
        <v>2.8001658977999999E-2</v>
      </c>
      <c r="AS14" s="33">
        <v>1.1526804532699999</v>
      </c>
      <c r="AT14" s="33">
        <v>5.7145955896500001E-3</v>
      </c>
      <c r="AU14" s="33">
        <v>0</v>
      </c>
      <c r="AV14" s="33">
        <v>3.3716255229100003E-2</v>
      </c>
      <c r="AW14" s="33">
        <v>14.974859284800001</v>
      </c>
      <c r="AX14" s="33">
        <v>14.2214997826</v>
      </c>
      <c r="AY14" s="33">
        <v>0.75335950219600001</v>
      </c>
      <c r="AZ14" s="33">
        <v>9.7072505266300002</v>
      </c>
      <c r="BA14" s="33">
        <v>0</v>
      </c>
      <c r="BB14" s="33">
        <v>0</v>
      </c>
      <c r="BC14" s="33">
        <v>4.2103881241399996</v>
      </c>
      <c r="BD14" s="33">
        <v>0</v>
      </c>
      <c r="BE14" s="33">
        <v>1.2246123307800001</v>
      </c>
      <c r="BF14" s="33">
        <v>0</v>
      </c>
      <c r="BG14" s="33">
        <v>5.86625086394E-2</v>
      </c>
      <c r="BH14" s="33">
        <v>3.0626707853399999</v>
      </c>
      <c r="BI14" s="33">
        <v>0.43545150107199998</v>
      </c>
      <c r="BJ14" s="33">
        <v>0.24023550874399999</v>
      </c>
      <c r="BK14" s="33">
        <v>2.9144497539100001</v>
      </c>
      <c r="BL14" s="33">
        <v>538.50065703200005</v>
      </c>
      <c r="BM14" s="33">
        <v>0</v>
      </c>
      <c r="BN14" s="33">
        <v>0</v>
      </c>
      <c r="BO14" s="33">
        <v>0.12830455286600001</v>
      </c>
      <c r="BP14" s="33">
        <v>0</v>
      </c>
      <c r="BQ14" s="33">
        <v>97.977411920600005</v>
      </c>
      <c r="BR14" s="33">
        <v>490.883341202</v>
      </c>
      <c r="BS14" s="33">
        <v>0</v>
      </c>
    </row>
    <row r="15" spans="1:71" x14ac:dyDescent="0.25">
      <c r="A15" s="35" t="s">
        <v>14</v>
      </c>
      <c r="B15" s="33">
        <v>11.70429792</v>
      </c>
      <c r="C15" s="33"/>
      <c r="D15" s="33">
        <v>2.14690727999999</v>
      </c>
      <c r="E15" s="33">
        <v>2.5616598000000002</v>
      </c>
      <c r="F15" s="33">
        <v>2.12563579199999</v>
      </c>
      <c r="G15" s="33">
        <v>111.40747926</v>
      </c>
      <c r="H15" s="33">
        <v>14.905948188</v>
      </c>
      <c r="I15" s="33"/>
      <c r="J15" s="33"/>
      <c r="K15" s="33"/>
      <c r="L15" s="33"/>
      <c r="M15" s="33"/>
      <c r="N15" s="33"/>
      <c r="O15" s="33"/>
      <c r="P15" s="33" t="s">
        <v>14</v>
      </c>
      <c r="Q15" s="33">
        <v>0</v>
      </c>
      <c r="R15" s="33">
        <v>0</v>
      </c>
      <c r="S15" s="33">
        <v>0</v>
      </c>
      <c r="T15" s="33">
        <v>2.2993525734999999E-2</v>
      </c>
      <c r="U15" s="33">
        <v>7.8740292751799998</v>
      </c>
      <c r="V15" s="33">
        <v>0</v>
      </c>
      <c r="W15" s="33">
        <v>11.704272226700001</v>
      </c>
      <c r="X15" s="33">
        <v>0</v>
      </c>
      <c r="Y15" s="33">
        <v>2.0994402427500001</v>
      </c>
      <c r="Z15" s="33">
        <v>0</v>
      </c>
      <c r="AA15" s="33">
        <v>0.37840878508800002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3">
        <v>1.9322095184600001</v>
      </c>
      <c r="AK15" s="33">
        <v>0.214689945932</v>
      </c>
      <c r="AL15" s="33">
        <v>2.1468994643900001</v>
      </c>
      <c r="AM15" s="33">
        <v>0</v>
      </c>
      <c r="AN15" s="33">
        <v>0</v>
      </c>
      <c r="AO15" s="33">
        <v>7.8434356829099994E-2</v>
      </c>
      <c r="AP15" s="33">
        <v>14.884470969900001</v>
      </c>
      <c r="AQ15" s="33">
        <v>8.0562346158700004E-2</v>
      </c>
      <c r="AR15" s="33">
        <v>5.2078106450200003E-3</v>
      </c>
      <c r="AS15" s="33">
        <v>1.4879430325700001E-2</v>
      </c>
      <c r="AT15" s="33">
        <v>1.0628078065700001E-3</v>
      </c>
      <c r="AU15" s="33">
        <v>0</v>
      </c>
      <c r="AV15" s="33">
        <v>6.2707995612800004E-3</v>
      </c>
      <c r="AW15" s="33">
        <v>2.5614348517700001</v>
      </c>
      <c r="AX15" s="33">
        <v>2.1254092450800002</v>
      </c>
      <c r="AY15" s="33">
        <v>0.43602560668399998</v>
      </c>
      <c r="AZ15" s="33">
        <v>1.6692486097100001</v>
      </c>
      <c r="BA15" s="33">
        <v>0</v>
      </c>
      <c r="BB15" s="33">
        <v>0</v>
      </c>
      <c r="BC15" s="33">
        <v>0.69826339721200004</v>
      </c>
      <c r="BD15" s="33">
        <v>0</v>
      </c>
      <c r="BE15" s="33">
        <v>0.17642819270599999</v>
      </c>
      <c r="BF15" s="33">
        <v>0</v>
      </c>
      <c r="BG15" s="33">
        <v>0</v>
      </c>
      <c r="BH15" s="33">
        <v>0.44128120504599999</v>
      </c>
      <c r="BI15" s="33">
        <v>8.0986012775800004E-2</v>
      </c>
      <c r="BJ15" s="33">
        <v>0</v>
      </c>
      <c r="BK15" s="33">
        <v>0.54203581408400003</v>
      </c>
      <c r="BL15" s="33">
        <v>111.407521773</v>
      </c>
      <c r="BM15" s="33">
        <v>0</v>
      </c>
      <c r="BN15" s="33">
        <v>0</v>
      </c>
      <c r="BO15" s="33">
        <v>0</v>
      </c>
      <c r="BP15" s="33">
        <v>0</v>
      </c>
      <c r="BQ15" s="33">
        <v>3.1952135253599998</v>
      </c>
      <c r="BR15" s="33">
        <v>14.905989715400001</v>
      </c>
      <c r="BS15" s="33">
        <v>0</v>
      </c>
    </row>
    <row r="16" spans="1:71" x14ac:dyDescent="0.25">
      <c r="A16" s="35" t="s">
        <v>15</v>
      </c>
      <c r="B16" s="33">
        <v>0.95499999999999896</v>
      </c>
      <c r="C16" s="33">
        <v>0</v>
      </c>
      <c r="D16" s="33">
        <v>1.7476499999999899</v>
      </c>
      <c r="E16" s="33">
        <v>0.68759999999999899</v>
      </c>
      <c r="F16" s="33">
        <v>0.68759999999999899</v>
      </c>
      <c r="G16" s="33">
        <v>0</v>
      </c>
      <c r="H16" s="33">
        <v>32.893925443000001</v>
      </c>
      <c r="I16" s="33"/>
      <c r="J16" s="33">
        <v>4.5945919999999897E-2</v>
      </c>
      <c r="K16" s="33"/>
      <c r="L16" s="33">
        <v>1.556841E-3</v>
      </c>
      <c r="M16" s="33"/>
      <c r="N16" s="33"/>
      <c r="O16" s="33"/>
      <c r="P16" s="33" t="s">
        <v>15</v>
      </c>
      <c r="Q16" s="33">
        <v>0.49996180227800002</v>
      </c>
      <c r="R16" s="33">
        <v>0</v>
      </c>
      <c r="S16" s="33">
        <v>0.58689296251599998</v>
      </c>
      <c r="T16" s="33">
        <v>0.82438426159599998</v>
      </c>
      <c r="U16" s="33">
        <v>3.5221163986900001</v>
      </c>
      <c r="V16" s="33">
        <v>0</v>
      </c>
      <c r="W16" s="33">
        <v>0.95499859896299999</v>
      </c>
      <c r="X16" s="33">
        <v>1.0399237839</v>
      </c>
      <c r="Y16" s="33">
        <v>0.90028307567599997</v>
      </c>
      <c r="Z16" s="33">
        <v>0.38945439045000002</v>
      </c>
      <c r="AA16" s="33">
        <v>0.44183134929500001</v>
      </c>
      <c r="AB16" s="33">
        <v>1.55652896091E-3</v>
      </c>
      <c r="AC16" s="33">
        <v>0</v>
      </c>
      <c r="AD16" s="33">
        <v>0</v>
      </c>
      <c r="AE16" s="33">
        <v>0.18742459166</v>
      </c>
      <c r="AF16" s="33">
        <v>0.11220517029099999</v>
      </c>
      <c r="AG16" s="33">
        <v>0.39263834388800001</v>
      </c>
      <c r="AH16" s="33">
        <v>0</v>
      </c>
      <c r="AI16" s="33">
        <v>0</v>
      </c>
      <c r="AJ16" s="33">
        <v>1.57288212217</v>
      </c>
      <c r="AK16" s="33">
        <v>0.17476519519200001</v>
      </c>
      <c r="AL16" s="33">
        <v>1.74764731736</v>
      </c>
      <c r="AM16" s="33">
        <v>0.109343279155</v>
      </c>
      <c r="AN16" s="33">
        <v>1.56416840529</v>
      </c>
      <c r="AO16" s="33">
        <v>0</v>
      </c>
      <c r="AP16" s="33">
        <v>20.886593364399999</v>
      </c>
      <c r="AQ16" s="33">
        <v>0</v>
      </c>
      <c r="AR16" s="33">
        <v>0</v>
      </c>
      <c r="AS16" s="33">
        <v>0.26403700458000001</v>
      </c>
      <c r="AT16" s="33">
        <v>0</v>
      </c>
      <c r="AU16" s="33">
        <v>0</v>
      </c>
      <c r="AV16" s="33">
        <v>0</v>
      </c>
      <c r="AW16" s="33">
        <v>0.68759857912099998</v>
      </c>
      <c r="AX16" s="33">
        <v>0.68759857912099998</v>
      </c>
      <c r="AY16" s="33">
        <v>0</v>
      </c>
      <c r="AZ16" s="33">
        <v>0.180151501623</v>
      </c>
      <c r="BA16" s="33">
        <v>0</v>
      </c>
      <c r="BB16" s="33">
        <v>0</v>
      </c>
      <c r="BC16" s="33">
        <v>0.112216130117</v>
      </c>
      <c r="BD16" s="33">
        <v>0</v>
      </c>
      <c r="BE16" s="33">
        <v>6.79353715064E-2</v>
      </c>
      <c r="BF16" s="33">
        <v>0</v>
      </c>
      <c r="BG16" s="33">
        <v>1.4439598317899999E-2</v>
      </c>
      <c r="BH16" s="33">
        <v>0.16983693513500001</v>
      </c>
      <c r="BI16" s="33">
        <v>0</v>
      </c>
      <c r="BJ16" s="33">
        <v>5.9133539465499999E-2</v>
      </c>
      <c r="BK16" s="33">
        <v>0</v>
      </c>
      <c r="BL16" s="33">
        <v>0</v>
      </c>
      <c r="BM16" s="33">
        <v>0</v>
      </c>
      <c r="BN16" s="33">
        <v>0.19057424732600001</v>
      </c>
      <c r="BO16" s="33">
        <v>1.78282683437</v>
      </c>
      <c r="BP16" s="33">
        <v>0</v>
      </c>
      <c r="BQ16" s="33">
        <v>6.7418005272199997</v>
      </c>
      <c r="BR16" s="33">
        <v>32.894530291999999</v>
      </c>
      <c r="BS16" s="33">
        <v>1.3179569277500001</v>
      </c>
    </row>
    <row r="17" spans="1:71" x14ac:dyDescent="0.25">
      <c r="A17" s="35" t="s">
        <v>16</v>
      </c>
      <c r="B17" s="33">
        <v>114.104357289999</v>
      </c>
      <c r="C17" s="33">
        <v>1.78553147499999</v>
      </c>
      <c r="D17" s="33">
        <v>210.69287034099901</v>
      </c>
      <c r="E17" s="33">
        <v>16.8540694749999</v>
      </c>
      <c r="F17" s="33">
        <v>16.848631704999899</v>
      </c>
      <c r="G17" s="33">
        <v>40.896971327499898</v>
      </c>
      <c r="H17" s="33">
        <v>1201.8321743174899</v>
      </c>
      <c r="I17" s="33">
        <v>0</v>
      </c>
      <c r="J17" s="33">
        <v>14.7596250878999</v>
      </c>
      <c r="K17" s="33"/>
      <c r="L17" s="33">
        <v>0.61062798201624902</v>
      </c>
      <c r="M17" s="33"/>
      <c r="N17" s="33">
        <v>0.74756500000000004</v>
      </c>
      <c r="O17" s="33"/>
      <c r="P17" s="33" t="s">
        <v>16</v>
      </c>
      <c r="Q17" s="33">
        <v>0</v>
      </c>
      <c r="R17" s="33">
        <v>0</v>
      </c>
      <c r="S17" s="33">
        <v>0</v>
      </c>
      <c r="T17" s="33">
        <v>15.705394715000001</v>
      </c>
      <c r="U17" s="33">
        <v>1268.7391472700001</v>
      </c>
      <c r="V17" s="33">
        <v>0</v>
      </c>
      <c r="W17" s="33">
        <v>114.104217564</v>
      </c>
      <c r="X17" s="33">
        <v>0</v>
      </c>
      <c r="Y17" s="33">
        <v>189.366035979</v>
      </c>
      <c r="Z17" s="33">
        <v>0</v>
      </c>
      <c r="AA17" s="33">
        <v>3.9710704972699999</v>
      </c>
      <c r="AB17" s="33">
        <v>0.61062938090100005</v>
      </c>
      <c r="AC17" s="33">
        <v>0</v>
      </c>
      <c r="AD17" s="33">
        <v>0</v>
      </c>
      <c r="AE17" s="33">
        <v>0</v>
      </c>
      <c r="AF17" s="33">
        <v>0</v>
      </c>
      <c r="AG17" s="33">
        <v>0.74658218555199996</v>
      </c>
      <c r="AH17" s="33">
        <v>1.78554345806</v>
      </c>
      <c r="AI17" s="33">
        <v>0</v>
      </c>
      <c r="AJ17" s="33">
        <v>189.62351897100001</v>
      </c>
      <c r="AK17" s="33">
        <v>21.069318257999999</v>
      </c>
      <c r="AL17" s="33">
        <v>210.69283722899999</v>
      </c>
      <c r="AM17" s="33">
        <v>0</v>
      </c>
      <c r="AN17" s="33">
        <v>0</v>
      </c>
      <c r="AO17" s="33">
        <v>0.196548396082</v>
      </c>
      <c r="AP17" s="33">
        <v>1222.72172185</v>
      </c>
      <c r="AQ17" s="33">
        <v>0.201876724373</v>
      </c>
      <c r="AR17" s="33">
        <v>1.3050005236000001E-2</v>
      </c>
      <c r="AS17" s="33">
        <v>4.4617746192899999</v>
      </c>
      <c r="AT17" s="33">
        <v>2.6632482558700001E-3</v>
      </c>
      <c r="AU17" s="33">
        <v>0</v>
      </c>
      <c r="AV17" s="33">
        <v>1.5713188897500001E-2</v>
      </c>
      <c r="AW17" s="33">
        <v>16.853543074499999</v>
      </c>
      <c r="AX17" s="33">
        <v>16.848105267400001</v>
      </c>
      <c r="AY17" s="33">
        <v>5.43780706251E-3</v>
      </c>
      <c r="AZ17" s="33">
        <v>7.2017107984599997</v>
      </c>
      <c r="BA17" s="33">
        <v>0</v>
      </c>
      <c r="BB17" s="33">
        <v>0</v>
      </c>
      <c r="BC17" s="33">
        <v>3.63016017648</v>
      </c>
      <c r="BD17" s="33">
        <v>0</v>
      </c>
      <c r="BE17" s="33">
        <v>1.5804917840399999</v>
      </c>
      <c r="BF17" s="33">
        <v>0</v>
      </c>
      <c r="BG17" s="33">
        <v>0.241965220545</v>
      </c>
      <c r="BH17" s="33">
        <v>3.9517546220500002</v>
      </c>
      <c r="BI17" s="33">
        <v>0.20294079664</v>
      </c>
      <c r="BJ17" s="33">
        <v>0.99090000705500003</v>
      </c>
      <c r="BK17" s="33">
        <v>1.3582623461600001</v>
      </c>
      <c r="BL17" s="33">
        <v>40.897348521799998</v>
      </c>
      <c r="BM17" s="33">
        <v>0</v>
      </c>
      <c r="BN17" s="33">
        <v>0</v>
      </c>
      <c r="BO17" s="33">
        <v>3.89391014569</v>
      </c>
      <c r="BP17" s="33">
        <v>0</v>
      </c>
      <c r="BQ17" s="33">
        <v>268.427736197</v>
      </c>
      <c r="BR17" s="33">
        <v>1201.8318908199999</v>
      </c>
      <c r="BS17" s="33">
        <v>0</v>
      </c>
    </row>
    <row r="18" spans="1:71" x14ac:dyDescent="0.25">
      <c r="A18" s="35" t="s">
        <v>17</v>
      </c>
      <c r="B18" s="33">
        <v>121.296452271359</v>
      </c>
      <c r="C18" s="33"/>
      <c r="D18" s="33">
        <v>626.98952978735895</v>
      </c>
      <c r="E18" s="33">
        <v>8.4182118525839904</v>
      </c>
      <c r="F18" s="33">
        <v>8.3891430409440009</v>
      </c>
      <c r="G18" s="33">
        <v>49.476737080679897</v>
      </c>
      <c r="H18" s="33">
        <v>895.74753889681699</v>
      </c>
      <c r="I18" s="33">
        <v>4.1029764399340802</v>
      </c>
      <c r="J18" s="33">
        <v>21.0866630088451</v>
      </c>
      <c r="K18" s="33"/>
      <c r="L18" s="33">
        <v>13.600800998017201</v>
      </c>
      <c r="M18" s="33"/>
      <c r="N18" s="33">
        <v>0.978359090808959</v>
      </c>
      <c r="O18" s="33"/>
      <c r="P18" s="33" t="s">
        <v>17</v>
      </c>
      <c r="Q18" s="33">
        <v>4.3589205518599998</v>
      </c>
      <c r="R18" s="33">
        <v>4.1030295620299997</v>
      </c>
      <c r="S18" s="33">
        <v>0</v>
      </c>
      <c r="T18" s="33">
        <v>21.416191406100001</v>
      </c>
      <c r="U18" s="33">
        <v>1170.2345557900001</v>
      </c>
      <c r="V18" s="33">
        <v>0</v>
      </c>
      <c r="W18" s="33">
        <v>121.295933283</v>
      </c>
      <c r="X18" s="33">
        <v>0</v>
      </c>
      <c r="Y18" s="33">
        <v>162.22207071</v>
      </c>
      <c r="Z18" s="33">
        <v>0</v>
      </c>
      <c r="AA18" s="33">
        <v>13.5501361678</v>
      </c>
      <c r="AB18" s="33">
        <v>13.6007789496</v>
      </c>
      <c r="AC18" s="33">
        <v>0</v>
      </c>
      <c r="AD18" s="33">
        <v>0</v>
      </c>
      <c r="AE18" s="33">
        <v>0</v>
      </c>
      <c r="AF18" s="33">
        <v>0</v>
      </c>
      <c r="AG18" s="33">
        <v>0.97707615183200003</v>
      </c>
      <c r="AH18" s="33">
        <v>0</v>
      </c>
      <c r="AI18" s="33">
        <v>0</v>
      </c>
      <c r="AJ18" s="33">
        <v>564.29108033800003</v>
      </c>
      <c r="AK18" s="33">
        <v>62.699341601100002</v>
      </c>
      <c r="AL18" s="33">
        <v>626.99042193900004</v>
      </c>
      <c r="AM18" s="33">
        <v>0</v>
      </c>
      <c r="AN18" s="33">
        <v>1.4867075623999999E-3</v>
      </c>
      <c r="AO18" s="33">
        <v>1.1676997415099999E-2</v>
      </c>
      <c r="AP18" s="33">
        <v>889.07150064200005</v>
      </c>
      <c r="AQ18" s="33">
        <v>1.19541708692E-2</v>
      </c>
      <c r="AR18" s="33">
        <v>8.1025309060400003E-4</v>
      </c>
      <c r="AS18" s="33">
        <v>3.09947195148</v>
      </c>
      <c r="AT18" s="33">
        <v>6.2172603713700004E-4</v>
      </c>
      <c r="AU18" s="33">
        <v>4.4137083395299999E-7</v>
      </c>
      <c r="AV18" s="33">
        <v>9.3776324564400003E-4</v>
      </c>
      <c r="AW18" s="33">
        <v>8.4181838601700001</v>
      </c>
      <c r="AX18" s="33">
        <v>8.3891150363900007</v>
      </c>
      <c r="AY18" s="33">
        <v>2.90688237791E-2</v>
      </c>
      <c r="AZ18" s="33">
        <v>2.3607397151099998</v>
      </c>
      <c r="BA18" s="33">
        <v>3.1129317614399997E-5</v>
      </c>
      <c r="BB18" s="33">
        <v>6.8760506401700001E-6</v>
      </c>
      <c r="BC18" s="33">
        <v>1.41781726676</v>
      </c>
      <c r="BD18" s="33">
        <v>1.8387098552099999E-5</v>
      </c>
      <c r="BE18" s="33">
        <v>0.82462918144599995</v>
      </c>
      <c r="BF18" s="33">
        <v>2.1601018535400002E-3</v>
      </c>
      <c r="BG18" s="33">
        <v>0.169833148791</v>
      </c>
      <c r="BH18" s="33">
        <v>2.06161312982</v>
      </c>
      <c r="BI18" s="33">
        <v>1.2168700209999999E-2</v>
      </c>
      <c r="BJ18" s="33">
        <v>0.69745709118300003</v>
      </c>
      <c r="BK18" s="33">
        <v>7.7905758472600006E-2</v>
      </c>
      <c r="BL18" s="33">
        <v>49.477390768399999</v>
      </c>
      <c r="BM18" s="33">
        <v>0</v>
      </c>
      <c r="BN18" s="33">
        <v>0</v>
      </c>
      <c r="BO18" s="33">
        <v>0.172891812107</v>
      </c>
      <c r="BP18" s="33">
        <v>0</v>
      </c>
      <c r="BQ18" s="33">
        <v>216.14080040900001</v>
      </c>
      <c r="BR18" s="33">
        <v>895.74793936200001</v>
      </c>
      <c r="BS18" s="33">
        <v>0</v>
      </c>
    </row>
    <row r="19" spans="1:71" x14ac:dyDescent="0.25">
      <c r="A19" s="35" t="s">
        <v>18</v>
      </c>
      <c r="B19" s="33">
        <v>2338.5046810889899</v>
      </c>
      <c r="C19" s="33">
        <v>2.8648656000000001E-4</v>
      </c>
      <c r="D19" s="33">
        <v>4832.6656891299799</v>
      </c>
      <c r="E19" s="33">
        <v>398.22301915927198</v>
      </c>
      <c r="F19" s="33">
        <v>388.209434604357</v>
      </c>
      <c r="G19" s="33">
        <v>913.11506341599897</v>
      </c>
      <c r="H19" s="33">
        <v>6641.2064702378102</v>
      </c>
      <c r="I19" s="33">
        <v>2.8623735000000001E-2</v>
      </c>
      <c r="J19" s="33">
        <v>34.884023749127898</v>
      </c>
      <c r="K19" s="33"/>
      <c r="L19" s="33">
        <v>1.69137966412319</v>
      </c>
      <c r="M19" s="33"/>
      <c r="N19" s="33">
        <v>2.3197573186999998</v>
      </c>
      <c r="O19" s="33"/>
      <c r="P19" s="33" t="s">
        <v>18</v>
      </c>
      <c r="Q19" s="33">
        <v>2.3456875940399999E-3</v>
      </c>
      <c r="R19" s="33">
        <v>2.2079837030999998E-3</v>
      </c>
      <c r="S19" s="33">
        <v>5.9233172947100003E-3</v>
      </c>
      <c r="T19" s="33">
        <v>47.494089252999999</v>
      </c>
      <c r="U19" s="33">
        <v>6537.4878447900001</v>
      </c>
      <c r="V19" s="33">
        <v>0</v>
      </c>
      <c r="W19" s="33">
        <v>2338.50389963</v>
      </c>
      <c r="X19" s="33">
        <v>0</v>
      </c>
      <c r="Y19" s="33">
        <v>1054.3646126599999</v>
      </c>
      <c r="Z19" s="33">
        <v>0</v>
      </c>
      <c r="AA19" s="33">
        <v>37.524173175599998</v>
      </c>
      <c r="AB19" s="33">
        <v>1.49591864614</v>
      </c>
      <c r="AC19" s="33">
        <v>0</v>
      </c>
      <c r="AD19" s="33">
        <v>0</v>
      </c>
      <c r="AE19" s="33">
        <v>3.3908384728599999E-4</v>
      </c>
      <c r="AF19" s="33">
        <v>0</v>
      </c>
      <c r="AG19" s="33">
        <v>2.31676433803</v>
      </c>
      <c r="AH19" s="33">
        <v>2.8647984699899998E-4</v>
      </c>
      <c r="AI19" s="33">
        <v>0</v>
      </c>
      <c r="AJ19" s="33">
        <v>4349.3901897899996</v>
      </c>
      <c r="AK19" s="33">
        <v>483.26448007499999</v>
      </c>
      <c r="AL19" s="33">
        <v>4832.6546698599996</v>
      </c>
      <c r="AM19" s="33">
        <v>0</v>
      </c>
      <c r="AN19" s="33">
        <v>0.95679768283199995</v>
      </c>
      <c r="AO19" s="33">
        <v>8.5099619086500002</v>
      </c>
      <c r="AP19" s="33">
        <v>6785.3215192500002</v>
      </c>
      <c r="AQ19" s="33">
        <v>8.74043217965</v>
      </c>
      <c r="AR19" s="33">
        <v>0.56515676692200001</v>
      </c>
      <c r="AS19" s="33">
        <v>62.067397363300003</v>
      </c>
      <c r="AT19" s="33">
        <v>0.117051205752</v>
      </c>
      <c r="AU19" s="33">
        <v>1.95676967763E-3</v>
      </c>
      <c r="AV19" s="33">
        <v>0.68035451545199999</v>
      </c>
      <c r="AW19" s="33">
        <v>398.199731579</v>
      </c>
      <c r="AX19" s="33">
        <v>388.18614887199999</v>
      </c>
      <c r="AY19" s="33">
        <v>10.013582706899999</v>
      </c>
      <c r="AZ19" s="33">
        <v>222.466310241</v>
      </c>
      <c r="BA19" s="33">
        <v>1.16880790577E-4</v>
      </c>
      <c r="BB19" s="33">
        <v>2.58183832405E-5</v>
      </c>
      <c r="BC19" s="33">
        <v>101.553006604</v>
      </c>
      <c r="BD19" s="33">
        <v>6.9042146860899995E-5</v>
      </c>
      <c r="BE19" s="33">
        <v>34.704799249099999</v>
      </c>
      <c r="BF19" s="33">
        <v>8.1096358515600001E-3</v>
      </c>
      <c r="BG19" s="33">
        <v>3.3075922421600001</v>
      </c>
      <c r="BH19" s="33">
        <v>86.784948847799996</v>
      </c>
      <c r="BI19" s="33">
        <v>8.7871273715899996</v>
      </c>
      <c r="BJ19" s="33">
        <v>13.559900177999999</v>
      </c>
      <c r="BK19" s="33">
        <v>58.798313265399997</v>
      </c>
      <c r="BL19" s="33">
        <v>913.11519751399999</v>
      </c>
      <c r="BM19" s="33">
        <v>0</v>
      </c>
      <c r="BN19" s="33">
        <v>1.00092766084E-2</v>
      </c>
      <c r="BO19" s="33">
        <v>4.4808143735900003</v>
      </c>
      <c r="BP19" s="33">
        <v>0</v>
      </c>
      <c r="BQ19" s="33">
        <v>1439.30829687</v>
      </c>
      <c r="BR19" s="33">
        <v>6641.2004190400003</v>
      </c>
      <c r="BS19" s="33">
        <v>3.6228981409499997E-2</v>
      </c>
    </row>
    <row r="20" spans="1:71" x14ac:dyDescent="0.25">
      <c r="A20" s="35" t="s">
        <v>19</v>
      </c>
      <c r="B20" s="33"/>
      <c r="C20" s="33"/>
      <c r="D20" s="33"/>
      <c r="E20" s="33"/>
      <c r="F20" s="33"/>
      <c r="G20" s="33"/>
      <c r="H20" s="33">
        <v>25.765080000000001</v>
      </c>
      <c r="I20" s="33"/>
      <c r="J20" s="33">
        <v>0.44016</v>
      </c>
      <c r="K20" s="33"/>
      <c r="L20" s="33"/>
      <c r="M20" s="33"/>
      <c r="N20" s="33"/>
      <c r="O20" s="33"/>
      <c r="P20" s="33" t="s">
        <v>19</v>
      </c>
      <c r="Q20" s="33">
        <v>0</v>
      </c>
      <c r="R20" s="33">
        <v>0</v>
      </c>
      <c r="S20" s="33">
        <v>0</v>
      </c>
      <c r="T20" s="33">
        <v>0.44015857444500001</v>
      </c>
      <c r="U20" s="33">
        <v>25.0920727305</v>
      </c>
      <c r="V20" s="33">
        <v>0</v>
      </c>
      <c r="W20" s="33">
        <v>0</v>
      </c>
      <c r="X20" s="33">
        <v>0</v>
      </c>
      <c r="Y20" s="33">
        <v>3.8035572182099999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0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  <c r="AK20" s="33">
        <v>0</v>
      </c>
      <c r="AL20" s="33">
        <v>0</v>
      </c>
      <c r="AM20" s="33">
        <v>0</v>
      </c>
      <c r="AN20" s="33">
        <v>0</v>
      </c>
      <c r="AO20" s="33">
        <v>0</v>
      </c>
      <c r="AP20" s="33">
        <v>26.332151766199999</v>
      </c>
      <c r="AQ20" s="33">
        <v>0</v>
      </c>
      <c r="AR20" s="33">
        <v>0</v>
      </c>
      <c r="AS20" s="33">
        <v>0</v>
      </c>
      <c r="AT20" s="33">
        <v>0</v>
      </c>
      <c r="AU20" s="33">
        <v>0</v>
      </c>
      <c r="AV20" s="33">
        <v>0</v>
      </c>
      <c r="AW20" s="33">
        <v>0</v>
      </c>
      <c r="AX20" s="33">
        <v>0</v>
      </c>
      <c r="AY20" s="33">
        <v>0</v>
      </c>
      <c r="AZ20" s="33">
        <v>0</v>
      </c>
      <c r="BA20" s="33">
        <v>0</v>
      </c>
      <c r="BB20" s="33">
        <v>0</v>
      </c>
      <c r="BC20" s="33">
        <v>0</v>
      </c>
      <c r="BD20" s="33">
        <v>0</v>
      </c>
      <c r="BE20" s="33">
        <v>0</v>
      </c>
      <c r="BF20" s="33">
        <v>0</v>
      </c>
      <c r="BG20" s="33">
        <v>0</v>
      </c>
      <c r="BH20" s="33">
        <v>0</v>
      </c>
      <c r="BI20" s="33">
        <v>0</v>
      </c>
      <c r="BJ20" s="33">
        <v>0</v>
      </c>
      <c r="BK20" s="33">
        <v>0</v>
      </c>
      <c r="BL20" s="33">
        <v>0</v>
      </c>
      <c r="BM20" s="33">
        <v>0</v>
      </c>
      <c r="BN20" s="33">
        <v>0</v>
      </c>
      <c r="BO20" s="33">
        <v>0</v>
      </c>
      <c r="BP20" s="33">
        <v>0</v>
      </c>
      <c r="BQ20" s="33">
        <v>6.0002373275599998</v>
      </c>
      <c r="BR20" s="33">
        <v>25.765080771800001</v>
      </c>
      <c r="BS20" s="33">
        <v>0</v>
      </c>
    </row>
    <row r="21" spans="1:71" x14ac:dyDescent="0.25">
      <c r="A21" s="35" t="s">
        <v>20</v>
      </c>
      <c r="B21" s="33">
        <v>6.0647999999999995E-4</v>
      </c>
      <c r="C21" s="33"/>
      <c r="D21" s="33">
        <v>0</v>
      </c>
      <c r="E21" s="33">
        <v>8.2513200000000001E-5</v>
      </c>
      <c r="F21" s="33">
        <v>8.2513200000000001E-5</v>
      </c>
      <c r="G21" s="33">
        <v>0</v>
      </c>
      <c r="H21" s="33">
        <v>6.0647999999999995E-4</v>
      </c>
      <c r="I21" s="33"/>
      <c r="J21" s="33"/>
      <c r="K21" s="33"/>
      <c r="L21" s="33"/>
      <c r="M21" s="33"/>
      <c r="N21" s="33"/>
      <c r="O21" s="33"/>
      <c r="P21" s="33" t="s">
        <v>20</v>
      </c>
      <c r="Q21" s="33">
        <v>0</v>
      </c>
      <c r="R21" s="33">
        <v>0</v>
      </c>
      <c r="S21" s="33">
        <v>0</v>
      </c>
      <c r="T21" s="33">
        <v>1.9688080976600002E-6</v>
      </c>
      <c r="U21" s="33">
        <v>1.20391937697E-3</v>
      </c>
      <c r="V21" s="33">
        <v>0</v>
      </c>
      <c r="W21" s="33">
        <v>6.0646434850699998E-4</v>
      </c>
      <c r="X21" s="33">
        <v>0</v>
      </c>
      <c r="Y21" s="33">
        <v>1.5572329238200001E-4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3">
        <v>0</v>
      </c>
      <c r="AI21" s="33">
        <v>0</v>
      </c>
      <c r="AJ21" s="33">
        <v>0</v>
      </c>
      <c r="AK21" s="33">
        <v>0</v>
      </c>
      <c r="AL21" s="33">
        <v>0</v>
      </c>
      <c r="AM21" s="33">
        <v>0</v>
      </c>
      <c r="AN21" s="33">
        <v>0</v>
      </c>
      <c r="AO21" s="33">
        <v>3.0446909946700001E-6</v>
      </c>
      <c r="AP21" s="33">
        <v>6.1804444848599996E-4</v>
      </c>
      <c r="AQ21" s="33">
        <v>3.1271449594100002E-6</v>
      </c>
      <c r="AR21" s="33">
        <v>2.02164938794E-7</v>
      </c>
      <c r="AS21" s="33">
        <v>5.7758450591699998E-7</v>
      </c>
      <c r="AT21" s="33">
        <v>4.1247485352999999E-8</v>
      </c>
      <c r="AU21" s="33">
        <v>0</v>
      </c>
      <c r="AV21" s="33">
        <v>2.4341242414700001E-7</v>
      </c>
      <c r="AW21" s="33">
        <v>8.2503409999099998E-5</v>
      </c>
      <c r="AX21" s="33">
        <v>8.2503409999099998E-5</v>
      </c>
      <c r="AY21" s="33">
        <v>0</v>
      </c>
      <c r="AZ21" s="33">
        <v>6.4797367681299994E-5</v>
      </c>
      <c r="BA21" s="33">
        <v>0</v>
      </c>
      <c r="BB21" s="33">
        <v>0</v>
      </c>
      <c r="BC21" s="33">
        <v>2.7105474627600001E-5</v>
      </c>
      <c r="BD21" s="33">
        <v>0</v>
      </c>
      <c r="BE21" s="33">
        <v>6.8487684430399998E-6</v>
      </c>
      <c r="BF21" s="33">
        <v>0</v>
      </c>
      <c r="BG21" s="33">
        <v>0</v>
      </c>
      <c r="BH21" s="33">
        <v>1.7128457811800001E-5</v>
      </c>
      <c r="BI21" s="33">
        <v>3.1438372547999999E-6</v>
      </c>
      <c r="BJ21" s="33">
        <v>0</v>
      </c>
      <c r="BK21" s="33">
        <v>2.1041033526799999E-5</v>
      </c>
      <c r="BL21" s="33">
        <v>0</v>
      </c>
      <c r="BM21" s="33">
        <v>0</v>
      </c>
      <c r="BN21" s="33">
        <v>0</v>
      </c>
      <c r="BO21" s="33">
        <v>0</v>
      </c>
      <c r="BP21" s="33">
        <v>0</v>
      </c>
      <c r="BQ21" s="33">
        <v>1.4172947303999999E-4</v>
      </c>
      <c r="BR21" s="33">
        <v>6.0649660212599998E-4</v>
      </c>
      <c r="BS21" s="33">
        <v>0</v>
      </c>
    </row>
    <row r="22" spans="1:71" x14ac:dyDescent="0.25">
      <c r="A22" s="35" t="s">
        <v>21</v>
      </c>
      <c r="B22" s="33"/>
      <c r="C22" s="33"/>
      <c r="D22" s="33"/>
      <c r="E22" s="33"/>
      <c r="F22" s="33"/>
      <c r="G22" s="33"/>
      <c r="H22" s="33">
        <v>35.255243999999898</v>
      </c>
      <c r="I22" s="33"/>
      <c r="J22" s="33"/>
      <c r="K22" s="33"/>
      <c r="L22" s="33"/>
      <c r="M22" s="33"/>
      <c r="N22" s="33"/>
      <c r="O22" s="33"/>
      <c r="P22" s="33" t="s">
        <v>129</v>
      </c>
      <c r="Q22" s="33">
        <v>0</v>
      </c>
      <c r="R22" s="33">
        <v>0</v>
      </c>
      <c r="S22" s="33">
        <v>0</v>
      </c>
      <c r="T22" s="33">
        <v>3.9966702780499998E-2</v>
      </c>
      <c r="U22" s="33">
        <v>2.4716766701399999</v>
      </c>
      <c r="V22" s="33">
        <v>0</v>
      </c>
      <c r="W22" s="33">
        <v>0</v>
      </c>
      <c r="X22" s="33">
        <v>0</v>
      </c>
      <c r="Y22" s="33">
        <v>2.2406920639100001</v>
      </c>
      <c r="Z22" s="33">
        <v>0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33">
        <v>0</v>
      </c>
      <c r="AG22" s="33">
        <v>0</v>
      </c>
      <c r="AH22" s="33">
        <v>0</v>
      </c>
      <c r="AI22" s="33">
        <v>0</v>
      </c>
      <c r="AJ22" s="33">
        <v>0</v>
      </c>
      <c r="AK22" s="33">
        <v>0</v>
      </c>
      <c r="AL22" s="33">
        <v>0</v>
      </c>
      <c r="AM22" s="33">
        <v>0</v>
      </c>
      <c r="AN22" s="33">
        <v>0</v>
      </c>
      <c r="AO22" s="33">
        <v>0</v>
      </c>
      <c r="AP22" s="33">
        <v>37.057169320500002</v>
      </c>
      <c r="AQ22" s="33">
        <v>0</v>
      </c>
      <c r="AR22" s="33">
        <v>0</v>
      </c>
      <c r="AS22" s="33">
        <v>0</v>
      </c>
      <c r="AT22" s="33">
        <v>0</v>
      </c>
      <c r="AU22" s="33">
        <v>0</v>
      </c>
      <c r="AV22" s="33">
        <v>0</v>
      </c>
      <c r="AW22" s="33">
        <v>0</v>
      </c>
      <c r="AX22" s="33">
        <v>0</v>
      </c>
      <c r="AY22" s="33">
        <v>0</v>
      </c>
      <c r="AZ22" s="33">
        <v>0</v>
      </c>
      <c r="BA22" s="33">
        <v>0</v>
      </c>
      <c r="BB22" s="33">
        <v>0</v>
      </c>
      <c r="BC22" s="33">
        <v>0</v>
      </c>
      <c r="BD22" s="33">
        <v>0</v>
      </c>
      <c r="BE22" s="33">
        <v>0</v>
      </c>
      <c r="BF22" s="33">
        <v>0</v>
      </c>
      <c r="BG22" s="33">
        <v>0</v>
      </c>
      <c r="BH22" s="33">
        <v>0</v>
      </c>
      <c r="BI22" s="33">
        <v>0</v>
      </c>
      <c r="BJ22" s="33">
        <v>0</v>
      </c>
      <c r="BK22" s="33">
        <v>0</v>
      </c>
      <c r="BL22" s="33">
        <v>0</v>
      </c>
      <c r="BM22" s="33">
        <v>0</v>
      </c>
      <c r="BN22" s="33">
        <v>0</v>
      </c>
      <c r="BO22" s="33">
        <v>0</v>
      </c>
      <c r="BP22" s="33">
        <v>0</v>
      </c>
      <c r="BQ22" s="33">
        <v>6.2916000154300002</v>
      </c>
      <c r="BR22" s="33">
        <v>35.255511279399997</v>
      </c>
      <c r="BS22" s="33">
        <v>0</v>
      </c>
    </row>
    <row r="23" spans="1:71" x14ac:dyDescent="0.25">
      <c r="A23" s="35" t="s">
        <v>22</v>
      </c>
      <c r="B23" s="33">
        <v>189.47864063999901</v>
      </c>
      <c r="C23" s="33">
        <v>1.2768E-3</v>
      </c>
      <c r="D23" s="33">
        <v>702.65933189999896</v>
      </c>
      <c r="E23" s="33">
        <v>33.311806271999998</v>
      </c>
      <c r="F23" s="33">
        <v>33.311806271999998</v>
      </c>
      <c r="G23" s="33">
        <v>11.3248803113999</v>
      </c>
      <c r="H23" s="33">
        <v>1017.83946155879</v>
      </c>
      <c r="I23" s="33"/>
      <c r="J23" s="33">
        <v>0.36204461999999998</v>
      </c>
      <c r="K23" s="33"/>
      <c r="L23" s="33">
        <v>0.103785185706</v>
      </c>
      <c r="M23" s="33"/>
      <c r="N23" s="33"/>
      <c r="O23" s="33"/>
      <c r="P23" s="33" t="s">
        <v>22</v>
      </c>
      <c r="Q23" s="33">
        <v>0</v>
      </c>
      <c r="R23" s="33">
        <v>0</v>
      </c>
      <c r="S23" s="33">
        <v>0</v>
      </c>
      <c r="T23" s="33">
        <v>1.9142396947</v>
      </c>
      <c r="U23" s="33">
        <v>844.82215861999998</v>
      </c>
      <c r="V23" s="33">
        <v>0</v>
      </c>
      <c r="W23" s="33">
        <v>189.47866441100001</v>
      </c>
      <c r="X23" s="33">
        <v>0</v>
      </c>
      <c r="Y23" s="33">
        <v>105.03215022400001</v>
      </c>
      <c r="Z23" s="33">
        <v>0</v>
      </c>
      <c r="AA23" s="33">
        <v>1.6660748703599999</v>
      </c>
      <c r="AB23" s="33">
        <v>0.10375724449400001</v>
      </c>
      <c r="AC23" s="33">
        <v>0</v>
      </c>
      <c r="AD23" s="33">
        <v>0</v>
      </c>
      <c r="AE23" s="33">
        <v>0</v>
      </c>
      <c r="AF23" s="33">
        <v>0</v>
      </c>
      <c r="AG23" s="33">
        <v>0</v>
      </c>
      <c r="AH23" s="33">
        <v>1.2769980764699999E-3</v>
      </c>
      <c r="AI23" s="33">
        <v>0</v>
      </c>
      <c r="AJ23" s="33">
        <v>632.39372026800004</v>
      </c>
      <c r="AK23" s="33">
        <v>70.266203260599994</v>
      </c>
      <c r="AL23" s="33">
        <v>702.65992352800004</v>
      </c>
      <c r="AM23" s="33">
        <v>0</v>
      </c>
      <c r="AN23" s="33">
        <v>9.2746379900499998E-2</v>
      </c>
      <c r="AO23" s="33">
        <v>3.3258479251799998E-2</v>
      </c>
      <c r="AP23" s="33">
        <v>1056.6940817499999</v>
      </c>
      <c r="AQ23" s="33">
        <v>3.2255436873399997E-2</v>
      </c>
      <c r="AR23" s="33">
        <v>3.8991954783200002E-3</v>
      </c>
      <c r="AS23" s="33">
        <v>12.3237844736</v>
      </c>
      <c r="AT23" s="33">
        <v>2.2872658603300001E-2</v>
      </c>
      <c r="AU23" s="33">
        <v>0</v>
      </c>
      <c r="AV23" s="33">
        <v>2.8630080413599998E-3</v>
      </c>
      <c r="AW23" s="33">
        <v>33.311807445399999</v>
      </c>
      <c r="AX23" s="33">
        <v>33.311807445399999</v>
      </c>
      <c r="AY23" s="33">
        <v>0</v>
      </c>
      <c r="AZ23" s="33">
        <v>9.06221464453</v>
      </c>
      <c r="BA23" s="33">
        <v>1.5059717698199999E-3</v>
      </c>
      <c r="BB23" s="33">
        <v>3.3269785104500001E-4</v>
      </c>
      <c r="BC23" s="33">
        <v>5.4100145487400004</v>
      </c>
      <c r="BD23" s="33">
        <v>8.89541273279E-4</v>
      </c>
      <c r="BE23" s="33">
        <v>3.31516224254</v>
      </c>
      <c r="BF23" s="33">
        <v>0.104496657242</v>
      </c>
      <c r="BG23" s="33">
        <v>0.69543684805600003</v>
      </c>
      <c r="BH23" s="33">
        <v>8.2879762074999999</v>
      </c>
      <c r="BI23" s="33">
        <v>3.9754596912399999E-2</v>
      </c>
      <c r="BJ23" s="33">
        <v>2.9423952717600002</v>
      </c>
      <c r="BK23" s="33">
        <v>9.4912150774099993E-2</v>
      </c>
      <c r="BL23" s="33">
        <v>11.3248815689</v>
      </c>
      <c r="BM23" s="33">
        <v>0</v>
      </c>
      <c r="BN23" s="33">
        <v>0</v>
      </c>
      <c r="BO23" s="33">
        <v>9.5619085822399992</v>
      </c>
      <c r="BP23" s="33">
        <v>0</v>
      </c>
      <c r="BQ23" s="33">
        <v>187.81526568699999</v>
      </c>
      <c r="BR23" s="33">
        <v>1017.83853615</v>
      </c>
      <c r="BS23" s="33">
        <v>0</v>
      </c>
    </row>
    <row r="24" spans="1:71" x14ac:dyDescent="0.25">
      <c r="A24" s="35" t="s">
        <v>23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</row>
    <row r="25" spans="1:71" x14ac:dyDescent="0.25">
      <c r="A25" s="35" t="s">
        <v>24</v>
      </c>
      <c r="B25" s="33">
        <v>148.62627000000001</v>
      </c>
      <c r="C25" s="33">
        <v>2.27088</v>
      </c>
      <c r="D25" s="33">
        <v>143.38399999999899</v>
      </c>
      <c r="E25" s="33">
        <v>10.212102221099901</v>
      </c>
      <c r="F25" s="33">
        <v>10.2121022211</v>
      </c>
      <c r="G25" s="33">
        <v>6858.4237899999998</v>
      </c>
      <c r="H25" s="33">
        <v>3108.9640800000002</v>
      </c>
      <c r="I25" s="33">
        <v>0</v>
      </c>
      <c r="J25" s="33">
        <v>26.077746199999901</v>
      </c>
      <c r="K25" s="33"/>
      <c r="L25" s="33">
        <v>4.3121599999999899E-2</v>
      </c>
      <c r="M25" s="33">
        <v>0</v>
      </c>
      <c r="N25" s="33">
        <v>0.22996079999999999</v>
      </c>
      <c r="O25" s="33"/>
      <c r="P25" s="33" t="s">
        <v>24</v>
      </c>
      <c r="Q25" s="33">
        <v>0</v>
      </c>
      <c r="R25" s="33">
        <v>0</v>
      </c>
      <c r="S25" s="33">
        <v>0</v>
      </c>
      <c r="T25" s="33">
        <v>26.481131507000001</v>
      </c>
      <c r="U25" s="33">
        <v>1994.4506927100001</v>
      </c>
      <c r="V25" s="33">
        <v>0</v>
      </c>
      <c r="W25" s="33">
        <v>148.626779984</v>
      </c>
      <c r="X25" s="33">
        <v>0</v>
      </c>
      <c r="Y25" s="33">
        <v>356.78895994200002</v>
      </c>
      <c r="Z25" s="33">
        <v>0</v>
      </c>
      <c r="AA25" s="33">
        <v>0.24851752403300001</v>
      </c>
      <c r="AB25" s="33">
        <v>4.3121745976199999E-2</v>
      </c>
      <c r="AC25" s="33">
        <v>0</v>
      </c>
      <c r="AD25" s="33">
        <v>0</v>
      </c>
      <c r="AE25" s="33">
        <v>0</v>
      </c>
      <c r="AF25" s="33">
        <v>0</v>
      </c>
      <c r="AG25" s="33">
        <v>0.229661539818</v>
      </c>
      <c r="AH25" s="33">
        <v>2.2708640795399999</v>
      </c>
      <c r="AI25" s="33">
        <v>0</v>
      </c>
      <c r="AJ25" s="33">
        <v>129.04477143599999</v>
      </c>
      <c r="AK25" s="33">
        <v>14.338432731799999</v>
      </c>
      <c r="AL25" s="33">
        <v>143.38320416799999</v>
      </c>
      <c r="AM25" s="33">
        <v>0</v>
      </c>
      <c r="AN25" s="33">
        <v>0</v>
      </c>
      <c r="AO25" s="33">
        <v>2.6033847010299999E-2</v>
      </c>
      <c r="AP25" s="33">
        <v>3231.1819001600002</v>
      </c>
      <c r="AQ25" s="33">
        <v>2.6739534935E-2</v>
      </c>
      <c r="AR25" s="33">
        <v>1.72851193527E-3</v>
      </c>
      <c r="AS25" s="33">
        <v>3.6554650453900002</v>
      </c>
      <c r="AT25" s="33">
        <v>3.52787634275E-4</v>
      </c>
      <c r="AU25" s="33">
        <v>0</v>
      </c>
      <c r="AV25" s="33">
        <v>2.0812553117599999E-3</v>
      </c>
      <c r="AW25" s="33">
        <v>10.2120289461</v>
      </c>
      <c r="AX25" s="33">
        <v>10.2120289461</v>
      </c>
      <c r="AY25" s="33">
        <v>0</v>
      </c>
      <c r="AZ25" s="33">
        <v>3.04477439817</v>
      </c>
      <c r="BA25" s="33">
        <v>0</v>
      </c>
      <c r="BB25" s="33">
        <v>0</v>
      </c>
      <c r="BC25" s="33">
        <v>1.7832356572300001</v>
      </c>
      <c r="BD25" s="33">
        <v>0</v>
      </c>
      <c r="BE25" s="33">
        <v>0.99780745790500003</v>
      </c>
      <c r="BF25" s="33">
        <v>0</v>
      </c>
      <c r="BG25" s="33">
        <v>0.19963779614999999</v>
      </c>
      <c r="BH25" s="33">
        <v>2.4945864904100001</v>
      </c>
      <c r="BI25" s="33">
        <v>2.6880636253900001E-2</v>
      </c>
      <c r="BJ25" s="33">
        <v>0.81756521602499999</v>
      </c>
      <c r="BK25" s="33">
        <v>0.17990867573899999</v>
      </c>
      <c r="BL25" s="33">
        <v>6858.41964267</v>
      </c>
      <c r="BM25" s="33">
        <v>0</v>
      </c>
      <c r="BN25" s="33">
        <v>0</v>
      </c>
      <c r="BO25" s="33">
        <v>0.38436388885200001</v>
      </c>
      <c r="BP25" s="33">
        <v>0</v>
      </c>
      <c r="BQ25" s="33">
        <v>634.59278402200005</v>
      </c>
      <c r="BR25" s="33">
        <v>3108.9643703199999</v>
      </c>
      <c r="BS25" s="33">
        <v>0</v>
      </c>
    </row>
    <row r="26" spans="1:71" x14ac:dyDescent="0.25">
      <c r="A26" s="35" t="s">
        <v>25</v>
      </c>
      <c r="B26" s="33"/>
      <c r="C26" s="33"/>
      <c r="D26" s="33"/>
      <c r="E26" s="33"/>
      <c r="F26" s="33"/>
      <c r="G26" s="33"/>
      <c r="H26" s="33">
        <v>19.928149999999999</v>
      </c>
      <c r="I26" s="33"/>
      <c r="J26" s="33"/>
      <c r="K26" s="33"/>
      <c r="L26" s="33"/>
      <c r="M26" s="33"/>
      <c r="N26" s="33"/>
      <c r="O26" s="33"/>
      <c r="P26" s="33" t="s">
        <v>25</v>
      </c>
      <c r="Q26" s="33">
        <v>0</v>
      </c>
      <c r="R26" s="33">
        <v>0</v>
      </c>
      <c r="S26" s="33">
        <v>0</v>
      </c>
      <c r="T26" s="33">
        <v>5.57522521533E-2</v>
      </c>
      <c r="U26" s="33">
        <v>31.4557812398</v>
      </c>
      <c r="V26" s="33">
        <v>0</v>
      </c>
      <c r="W26" s="33">
        <v>0</v>
      </c>
      <c r="X26" s="33">
        <v>0</v>
      </c>
      <c r="Y26" s="33">
        <v>4.2993431228999999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33">
        <v>0</v>
      </c>
      <c r="AF26" s="33">
        <v>0</v>
      </c>
      <c r="AG26" s="33">
        <v>0</v>
      </c>
      <c r="AH26" s="33">
        <v>0</v>
      </c>
      <c r="AI26" s="33">
        <v>0</v>
      </c>
      <c r="AJ26" s="33">
        <v>0</v>
      </c>
      <c r="AK26" s="33">
        <v>0</v>
      </c>
      <c r="AL26" s="33">
        <v>0</v>
      </c>
      <c r="AM26" s="33">
        <v>0</v>
      </c>
      <c r="AN26" s="33">
        <v>0</v>
      </c>
      <c r="AO26" s="33">
        <v>0</v>
      </c>
      <c r="AP26" s="33">
        <v>20.443381979800002</v>
      </c>
      <c r="AQ26" s="33">
        <v>0</v>
      </c>
      <c r="AR26" s="33">
        <v>0</v>
      </c>
      <c r="AS26" s="33">
        <v>0</v>
      </c>
      <c r="AT26" s="33">
        <v>0</v>
      </c>
      <c r="AU26" s="33">
        <v>0</v>
      </c>
      <c r="AV26" s="33">
        <v>0</v>
      </c>
      <c r="AW26" s="33">
        <v>0</v>
      </c>
      <c r="AX26" s="33">
        <v>0</v>
      </c>
      <c r="AY26" s="33">
        <v>0</v>
      </c>
      <c r="AZ26" s="33">
        <v>0</v>
      </c>
      <c r="BA26" s="33">
        <v>0</v>
      </c>
      <c r="BB26" s="33">
        <v>0</v>
      </c>
      <c r="BC26" s="33">
        <v>0</v>
      </c>
      <c r="BD26" s="33">
        <v>0</v>
      </c>
      <c r="BE26" s="33">
        <v>0</v>
      </c>
      <c r="BF26" s="33">
        <v>0</v>
      </c>
      <c r="BG26" s="33">
        <v>0</v>
      </c>
      <c r="BH26" s="33">
        <v>0</v>
      </c>
      <c r="BI26" s="33">
        <v>0</v>
      </c>
      <c r="BJ26" s="33">
        <v>0</v>
      </c>
      <c r="BK26" s="33">
        <v>0</v>
      </c>
      <c r="BL26" s="33">
        <v>0</v>
      </c>
      <c r="BM26" s="33">
        <v>0</v>
      </c>
      <c r="BN26" s="33">
        <v>0</v>
      </c>
      <c r="BO26" s="33">
        <v>0</v>
      </c>
      <c r="BP26" s="33">
        <v>0</v>
      </c>
      <c r="BQ26" s="33">
        <v>4.4227471922500001</v>
      </c>
      <c r="BR26" s="33">
        <v>19.928213771199999</v>
      </c>
      <c r="BS26" s="33">
        <v>0</v>
      </c>
    </row>
    <row r="27" spans="1:71" x14ac:dyDescent="0.25">
      <c r="A27" s="35" t="s">
        <v>26</v>
      </c>
      <c r="B27" s="33">
        <v>16.298471591999999</v>
      </c>
      <c r="C27" s="33"/>
      <c r="D27" s="33">
        <v>13.470506385999901</v>
      </c>
      <c r="E27" s="33">
        <v>2.7630341999999999</v>
      </c>
      <c r="F27" s="33">
        <v>2.0788704</v>
      </c>
      <c r="G27" s="33">
        <v>122.13718309999901</v>
      </c>
      <c r="H27" s="33">
        <v>286.626075500799</v>
      </c>
      <c r="I27" s="33"/>
      <c r="J27" s="33"/>
      <c r="K27" s="33"/>
      <c r="L27" s="33">
        <v>9.6745176000000003E-4</v>
      </c>
      <c r="M27" s="33"/>
      <c r="N27" s="33"/>
      <c r="O27" s="33"/>
      <c r="P27" s="33" t="s">
        <v>26</v>
      </c>
      <c r="Q27" s="33">
        <v>0</v>
      </c>
      <c r="R27" s="33">
        <v>0</v>
      </c>
      <c r="S27" s="33">
        <v>0</v>
      </c>
      <c r="T27" s="33">
        <v>0.72991540525700005</v>
      </c>
      <c r="U27" s="33">
        <v>403.35787493800001</v>
      </c>
      <c r="V27" s="33">
        <v>0</v>
      </c>
      <c r="W27" s="33">
        <v>16.298405857700001</v>
      </c>
      <c r="X27" s="33">
        <v>0</v>
      </c>
      <c r="Y27" s="33">
        <v>62.702022282199998</v>
      </c>
      <c r="Z27" s="33">
        <v>0</v>
      </c>
      <c r="AA27" s="33">
        <v>5.2050773060599997</v>
      </c>
      <c r="AB27" s="33">
        <v>9.6740327492200002E-4</v>
      </c>
      <c r="AC27" s="33">
        <v>0</v>
      </c>
      <c r="AD27" s="33">
        <v>0</v>
      </c>
      <c r="AE27" s="33">
        <v>0</v>
      </c>
      <c r="AF27" s="33">
        <v>0</v>
      </c>
      <c r="AG27" s="33">
        <v>0</v>
      </c>
      <c r="AH27" s="33">
        <v>0</v>
      </c>
      <c r="AI27" s="33">
        <v>0</v>
      </c>
      <c r="AJ27" s="33">
        <v>12.1234581403</v>
      </c>
      <c r="AK27" s="33">
        <v>1.34705658217</v>
      </c>
      <c r="AL27" s="33">
        <v>13.470514722500001</v>
      </c>
      <c r="AM27" s="33">
        <v>0</v>
      </c>
      <c r="AN27" s="33">
        <v>0</v>
      </c>
      <c r="AO27" s="33">
        <v>7.18396419694E-2</v>
      </c>
      <c r="AP27" s="33">
        <v>286.23850199899999</v>
      </c>
      <c r="AQ27" s="33">
        <v>7.3786084095300006E-2</v>
      </c>
      <c r="AR27" s="33">
        <v>4.7697687682200004E-3</v>
      </c>
      <c r="AS27" s="33">
        <v>6.43187573648E-2</v>
      </c>
      <c r="AT27" s="33">
        <v>9.7347692036399999E-4</v>
      </c>
      <c r="AU27" s="33">
        <v>0</v>
      </c>
      <c r="AV27" s="33">
        <v>5.7432696528299998E-3</v>
      </c>
      <c r="AW27" s="33">
        <v>2.76283735688</v>
      </c>
      <c r="AX27" s="33">
        <v>2.0786738973899999</v>
      </c>
      <c r="AY27" s="33">
        <v>0.68416345949299995</v>
      </c>
      <c r="AZ27" s="33">
        <v>1.5634563429699999</v>
      </c>
      <c r="BA27" s="33">
        <v>0</v>
      </c>
      <c r="BB27" s="33">
        <v>0</v>
      </c>
      <c r="BC27" s="33">
        <v>0.66108505354500002</v>
      </c>
      <c r="BD27" s="33">
        <v>0</v>
      </c>
      <c r="BE27" s="33">
        <v>0.17463258684800001</v>
      </c>
      <c r="BF27" s="33">
        <v>0</v>
      </c>
      <c r="BG27" s="33">
        <v>2.7721349008200001E-3</v>
      </c>
      <c r="BH27" s="33">
        <v>0.43677399196400002</v>
      </c>
      <c r="BI27" s="33">
        <v>7.4175379112300002E-2</v>
      </c>
      <c r="BJ27" s="33">
        <v>1.1352670182999999E-2</v>
      </c>
      <c r="BK27" s="33">
        <v>0.49645011315199999</v>
      </c>
      <c r="BL27" s="33">
        <v>122.13698470600001</v>
      </c>
      <c r="BM27" s="33">
        <v>0</v>
      </c>
      <c r="BN27" s="33">
        <v>0</v>
      </c>
      <c r="BO27" s="33">
        <v>6.7118715884900001E-3</v>
      </c>
      <c r="BP27" s="33">
        <v>0</v>
      </c>
      <c r="BQ27" s="33">
        <v>66.320169341600007</v>
      </c>
      <c r="BR27" s="33">
        <v>286.62562233900002</v>
      </c>
      <c r="BS27" s="33">
        <v>2.79490737832E-3</v>
      </c>
    </row>
    <row r="28" spans="1:71" x14ac:dyDescent="0.25">
      <c r="A28" s="35" t="s">
        <v>27</v>
      </c>
      <c r="B28" s="33">
        <v>2.61612144099999</v>
      </c>
      <c r="C28" s="33">
        <v>9.0999999999999902E-8</v>
      </c>
      <c r="D28" s="33">
        <v>4.9903076909999999</v>
      </c>
      <c r="E28" s="33">
        <v>0.26215368714262</v>
      </c>
      <c r="F28" s="33">
        <v>0.26215368714262</v>
      </c>
      <c r="G28" s="33">
        <v>3.6401819999999901E-3</v>
      </c>
      <c r="H28" s="33">
        <v>0.94176028849999904</v>
      </c>
      <c r="I28" s="33"/>
      <c r="J28" s="33"/>
      <c r="K28" s="33"/>
      <c r="L28" s="33">
        <v>2.01982499999999E-4</v>
      </c>
      <c r="M28" s="33"/>
      <c r="N28" s="33"/>
      <c r="O28" s="33"/>
      <c r="P28" s="33" t="s">
        <v>27</v>
      </c>
      <c r="Q28" s="33">
        <v>0</v>
      </c>
      <c r="R28" s="33">
        <v>0</v>
      </c>
      <c r="S28" s="33">
        <v>0</v>
      </c>
      <c r="T28" s="33">
        <v>2.76251001805E-3</v>
      </c>
      <c r="U28" s="33">
        <v>1.6549868458500001</v>
      </c>
      <c r="V28" s="33">
        <v>0</v>
      </c>
      <c r="W28" s="33">
        <v>2.6161219704400001</v>
      </c>
      <c r="X28" s="33">
        <v>0</v>
      </c>
      <c r="Y28" s="33">
        <v>0.214230445549</v>
      </c>
      <c r="Z28" s="33">
        <v>0</v>
      </c>
      <c r="AA28" s="33">
        <v>2.0112960421500001E-4</v>
      </c>
      <c r="AB28" s="33">
        <v>2.01977173785E-4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33">
        <v>9.0969868328999995E-8</v>
      </c>
      <c r="AI28" s="33">
        <v>0</v>
      </c>
      <c r="AJ28" s="33">
        <v>4.4913272147300001</v>
      </c>
      <c r="AK28" s="33">
        <v>0.49903738427700001</v>
      </c>
      <c r="AL28" s="33">
        <v>4.9903645990100003</v>
      </c>
      <c r="AM28" s="33">
        <v>0</v>
      </c>
      <c r="AN28" s="33">
        <v>0</v>
      </c>
      <c r="AO28" s="33">
        <v>9.6734924182499994E-3</v>
      </c>
      <c r="AP28" s="33">
        <v>0.96411845896500004</v>
      </c>
      <c r="AQ28" s="33">
        <v>9.9356350107199995E-3</v>
      </c>
      <c r="AR28" s="33">
        <v>6.4228395998899997E-4</v>
      </c>
      <c r="AS28" s="33">
        <v>1.83508782109E-3</v>
      </c>
      <c r="AT28" s="33">
        <v>1.31082029518E-4</v>
      </c>
      <c r="AU28" s="33">
        <v>0</v>
      </c>
      <c r="AV28" s="33">
        <v>7.7336638838299996E-4</v>
      </c>
      <c r="AW28" s="33">
        <v>0.262126381608</v>
      </c>
      <c r="AX28" s="33">
        <v>0.262126381608</v>
      </c>
      <c r="AY28" s="33">
        <v>0</v>
      </c>
      <c r="AZ28" s="33">
        <v>0.20586826161300001</v>
      </c>
      <c r="BA28" s="33">
        <v>0</v>
      </c>
      <c r="BB28" s="33">
        <v>0</v>
      </c>
      <c r="BC28" s="33">
        <v>8.61185724097E-2</v>
      </c>
      <c r="BD28" s="33">
        <v>0</v>
      </c>
      <c r="BE28" s="33">
        <v>2.1758693777100001E-2</v>
      </c>
      <c r="BF28" s="33">
        <v>0</v>
      </c>
      <c r="BG28" s="33">
        <v>0</v>
      </c>
      <c r="BH28" s="33">
        <v>5.4423032173999998E-2</v>
      </c>
      <c r="BI28" s="33">
        <v>9.9880196131399996E-3</v>
      </c>
      <c r="BJ28" s="33">
        <v>0</v>
      </c>
      <c r="BK28" s="33">
        <v>6.6849621086600003E-2</v>
      </c>
      <c r="BL28" s="33">
        <v>3.6398823912799998E-3</v>
      </c>
      <c r="BM28" s="33">
        <v>0</v>
      </c>
      <c r="BN28" s="33">
        <v>0</v>
      </c>
      <c r="BO28" s="33">
        <v>1.2508262239799999E-3</v>
      </c>
      <c r="BP28" s="33">
        <v>0</v>
      </c>
      <c r="BQ28" s="33">
        <v>0.21092386943700001</v>
      </c>
      <c r="BR28" s="33">
        <v>0.94176467215899995</v>
      </c>
      <c r="BS28" s="33">
        <v>0</v>
      </c>
    </row>
    <row r="29" spans="1:71" x14ac:dyDescent="0.25">
      <c r="A29" s="35" t="s">
        <v>28</v>
      </c>
      <c r="B29" s="33">
        <v>0.41044108600000001</v>
      </c>
      <c r="C29" s="33"/>
      <c r="D29" s="33">
        <v>0.71143229299999999</v>
      </c>
      <c r="E29" s="33">
        <v>3.8307892699999999E-2</v>
      </c>
      <c r="F29" s="33">
        <v>3.8307892699999999E-2</v>
      </c>
      <c r="G29" s="33">
        <v>8.2088341499999998E-4</v>
      </c>
      <c r="H29" s="33">
        <v>0.90164789935</v>
      </c>
      <c r="I29" s="33"/>
      <c r="J29" s="33"/>
      <c r="K29" s="33"/>
      <c r="L29" s="33">
        <v>1.7156507500000001E-4</v>
      </c>
      <c r="M29" s="33"/>
      <c r="N29" s="33"/>
      <c r="O29" s="33"/>
      <c r="P29" s="33" t="s">
        <v>28</v>
      </c>
      <c r="Q29" s="33">
        <v>0</v>
      </c>
      <c r="R29" s="33">
        <v>0</v>
      </c>
      <c r="S29" s="33">
        <v>0</v>
      </c>
      <c r="T29" s="33">
        <v>9.6011855779099995E-4</v>
      </c>
      <c r="U29" s="33">
        <v>0.15459822638199999</v>
      </c>
      <c r="V29" s="33">
        <v>0</v>
      </c>
      <c r="W29" s="33">
        <v>0.410442588888</v>
      </c>
      <c r="X29" s="33">
        <v>0</v>
      </c>
      <c r="Y29" s="33">
        <v>5.3828927065600003E-2</v>
      </c>
      <c r="Z29" s="33">
        <v>0</v>
      </c>
      <c r="AA29" s="33">
        <v>1.70878754609E-4</v>
      </c>
      <c r="AB29" s="33">
        <v>1.7159884568200001E-4</v>
      </c>
      <c r="AC29" s="33">
        <v>0</v>
      </c>
      <c r="AD29" s="33">
        <v>0</v>
      </c>
      <c r="AE29" s="33">
        <v>0</v>
      </c>
      <c r="AF29" s="33">
        <v>0</v>
      </c>
      <c r="AG29" s="33">
        <v>0</v>
      </c>
      <c r="AH29" s="33">
        <v>0</v>
      </c>
      <c r="AI29" s="33">
        <v>0</v>
      </c>
      <c r="AJ29" s="33">
        <v>0.64028287284300001</v>
      </c>
      <c r="AK29" s="33">
        <v>7.1143269344199997E-2</v>
      </c>
      <c r="AL29" s="33">
        <v>0.71142614218699995</v>
      </c>
      <c r="AM29" s="33">
        <v>0</v>
      </c>
      <c r="AN29" s="33">
        <v>0</v>
      </c>
      <c r="AO29" s="33">
        <v>0</v>
      </c>
      <c r="AP29" s="33">
        <v>0.94593013795400005</v>
      </c>
      <c r="AQ29" s="33">
        <v>0</v>
      </c>
      <c r="AR29" s="33">
        <v>0</v>
      </c>
      <c r="AS29" s="33">
        <v>1.4710161653899999E-2</v>
      </c>
      <c r="AT29" s="33">
        <v>0</v>
      </c>
      <c r="AU29" s="33">
        <v>0</v>
      </c>
      <c r="AV29" s="33">
        <v>0</v>
      </c>
      <c r="AW29" s="33">
        <v>3.8307834675399999E-2</v>
      </c>
      <c r="AX29" s="33">
        <v>3.8307834675399999E-2</v>
      </c>
      <c r="AY29" s="33">
        <v>0</v>
      </c>
      <c r="AZ29" s="33">
        <v>1.0036669477599999E-2</v>
      </c>
      <c r="BA29" s="33">
        <v>0</v>
      </c>
      <c r="BB29" s="33">
        <v>0</v>
      </c>
      <c r="BC29" s="33">
        <v>6.2518086167699998E-3</v>
      </c>
      <c r="BD29" s="33">
        <v>0</v>
      </c>
      <c r="BE29" s="33">
        <v>3.7848199650599998E-3</v>
      </c>
      <c r="BF29" s="33">
        <v>0</v>
      </c>
      <c r="BG29" s="33">
        <v>8.0446634368999995E-4</v>
      </c>
      <c r="BH29" s="33">
        <v>9.4620490859099998E-3</v>
      </c>
      <c r="BI29" s="33">
        <v>0</v>
      </c>
      <c r="BJ29" s="33">
        <v>3.2944881143299998E-3</v>
      </c>
      <c r="BK29" s="33">
        <v>0</v>
      </c>
      <c r="BL29" s="33">
        <v>8.2093350308899997E-4</v>
      </c>
      <c r="BM29" s="33">
        <v>0</v>
      </c>
      <c r="BN29" s="33">
        <v>0</v>
      </c>
      <c r="BO29" s="33">
        <v>3.6111365708199998E-3</v>
      </c>
      <c r="BP29" s="33">
        <v>0</v>
      </c>
      <c r="BQ29" s="33">
        <v>0.15722300815199999</v>
      </c>
      <c r="BR29" s="33">
        <v>0.90164233976499997</v>
      </c>
      <c r="BS29" s="33">
        <v>0</v>
      </c>
    </row>
    <row r="30" spans="1:71" x14ac:dyDescent="0.25">
      <c r="A30" s="35" t="s">
        <v>29</v>
      </c>
      <c r="B30" s="33"/>
      <c r="C30" s="33"/>
      <c r="D30" s="33"/>
      <c r="E30" s="33"/>
      <c r="F30" s="33"/>
      <c r="G30" s="33"/>
      <c r="H30" s="33">
        <v>0.101537052</v>
      </c>
      <c r="I30" s="33"/>
      <c r="J30" s="33"/>
      <c r="K30" s="33"/>
      <c r="L30" s="33"/>
      <c r="M30" s="33"/>
      <c r="N30" s="33"/>
      <c r="O30" s="33"/>
      <c r="P30" s="33" t="s">
        <v>29</v>
      </c>
      <c r="Q30" s="33">
        <v>0</v>
      </c>
      <c r="R30" s="33">
        <v>0</v>
      </c>
      <c r="S30" s="33">
        <v>0</v>
      </c>
      <c r="T30" s="33">
        <v>1.15088515831E-4</v>
      </c>
      <c r="U30" s="33">
        <v>7.1185833099099999E-3</v>
      </c>
      <c r="V30" s="33">
        <v>0</v>
      </c>
      <c r="W30" s="33">
        <v>0</v>
      </c>
      <c r="X30" s="33">
        <v>0</v>
      </c>
      <c r="Y30" s="33">
        <v>6.4537066309499997E-3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33">
        <v>0</v>
      </c>
      <c r="AF30" s="33">
        <v>0</v>
      </c>
      <c r="AG30" s="33"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33">
        <v>0</v>
      </c>
      <c r="AO30" s="33">
        <v>0</v>
      </c>
      <c r="AP30" s="33">
        <v>0.106726605929</v>
      </c>
      <c r="AQ30" s="33">
        <v>0</v>
      </c>
      <c r="AR30" s="33">
        <v>0</v>
      </c>
      <c r="AS30" s="33">
        <v>0</v>
      </c>
      <c r="AT30" s="33">
        <v>0</v>
      </c>
      <c r="AU30" s="33">
        <v>0</v>
      </c>
      <c r="AV30" s="33">
        <v>0</v>
      </c>
      <c r="AW30" s="33">
        <v>0</v>
      </c>
      <c r="AX30" s="33">
        <v>0</v>
      </c>
      <c r="AY30" s="33">
        <v>0</v>
      </c>
      <c r="AZ30" s="33">
        <v>0</v>
      </c>
      <c r="BA30" s="33">
        <v>0</v>
      </c>
      <c r="BB30" s="33">
        <v>0</v>
      </c>
      <c r="BC30" s="33">
        <v>0</v>
      </c>
      <c r="BD30" s="33">
        <v>0</v>
      </c>
      <c r="BE30" s="33">
        <v>0</v>
      </c>
      <c r="BF30" s="33">
        <v>0</v>
      </c>
      <c r="BG30" s="33">
        <v>0</v>
      </c>
      <c r="BH30" s="33">
        <v>0</v>
      </c>
      <c r="BI30" s="33">
        <v>0</v>
      </c>
      <c r="BJ30" s="33">
        <v>0</v>
      </c>
      <c r="BK30" s="33">
        <v>0</v>
      </c>
      <c r="BL30" s="33">
        <v>0</v>
      </c>
      <c r="BM30" s="33">
        <v>0</v>
      </c>
      <c r="BN30" s="33">
        <v>0</v>
      </c>
      <c r="BO30" s="33">
        <v>0</v>
      </c>
      <c r="BP30" s="33">
        <v>0</v>
      </c>
      <c r="BQ30" s="33">
        <v>1.8120549998100002E-2</v>
      </c>
      <c r="BR30" s="33">
        <v>0.10153750117099999</v>
      </c>
      <c r="BS30" s="33">
        <v>0</v>
      </c>
    </row>
    <row r="31" spans="1:71" x14ac:dyDescent="0.25">
      <c r="A31" s="35" t="s">
        <v>30</v>
      </c>
      <c r="B31" s="33">
        <v>1.9116268000000001</v>
      </c>
      <c r="C31" s="33"/>
      <c r="D31" s="33">
        <v>1.9259252</v>
      </c>
      <c r="E31" s="33">
        <v>0.14285999999999899</v>
      </c>
      <c r="F31" s="33">
        <v>0.13852699999999901</v>
      </c>
      <c r="G31" s="33">
        <v>23.644780000000001</v>
      </c>
      <c r="H31" s="33">
        <v>20.610487999999901</v>
      </c>
      <c r="I31" s="33"/>
      <c r="J31" s="33">
        <v>2.0278800000000001E-3</v>
      </c>
      <c r="K31" s="33"/>
      <c r="L31" s="33"/>
      <c r="M31" s="33"/>
      <c r="N31" s="33"/>
      <c r="O31" s="33"/>
      <c r="P31" s="33" t="s">
        <v>30</v>
      </c>
      <c r="Q31" s="33">
        <v>0</v>
      </c>
      <c r="R31" s="33">
        <v>0</v>
      </c>
      <c r="S31" s="33">
        <v>0</v>
      </c>
      <c r="T31" s="33">
        <v>2.5203721840900001E-2</v>
      </c>
      <c r="U31" s="33">
        <v>1.99652870804</v>
      </c>
      <c r="V31" s="33">
        <v>0</v>
      </c>
      <c r="W31" s="33">
        <v>1.9116539537099999</v>
      </c>
      <c r="X31" s="33">
        <v>0</v>
      </c>
      <c r="Y31" s="33">
        <v>1.3966712650999999</v>
      </c>
      <c r="Z31" s="33">
        <v>0</v>
      </c>
      <c r="AA31" s="33">
        <v>2.7908031173399999E-2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33">
        <v>0</v>
      </c>
      <c r="AH31" s="33">
        <v>0</v>
      </c>
      <c r="AI31" s="33">
        <v>0</v>
      </c>
      <c r="AJ31" s="33">
        <v>1.73332912427</v>
      </c>
      <c r="AK31" s="33">
        <v>0.19259161053099999</v>
      </c>
      <c r="AL31" s="33">
        <v>1.9259207348</v>
      </c>
      <c r="AM31" s="33">
        <v>0</v>
      </c>
      <c r="AN31" s="33">
        <v>0</v>
      </c>
      <c r="AO31" s="33">
        <v>5.1116133974900002E-3</v>
      </c>
      <c r="AP31" s="33">
        <v>21.604347197199999</v>
      </c>
      <c r="AQ31" s="33">
        <v>5.2500195660199998E-3</v>
      </c>
      <c r="AR31" s="33">
        <v>3.3937675336299998E-4</v>
      </c>
      <c r="AS31" s="33">
        <v>9.6968810110399997E-4</v>
      </c>
      <c r="AT31" s="33">
        <v>6.9271482663400006E-5</v>
      </c>
      <c r="AU31" s="33">
        <v>0</v>
      </c>
      <c r="AV31" s="33">
        <v>4.08660306332E-4</v>
      </c>
      <c r="AW31" s="33">
        <v>0.14284405771700001</v>
      </c>
      <c r="AX31" s="33">
        <v>0.13851122042399999</v>
      </c>
      <c r="AY31" s="33">
        <v>4.3328372933899998E-3</v>
      </c>
      <c r="AZ31" s="33">
        <v>0.108783627375</v>
      </c>
      <c r="BA31" s="33">
        <v>0</v>
      </c>
      <c r="BB31" s="33">
        <v>0</v>
      </c>
      <c r="BC31" s="33">
        <v>4.5506258370699999E-2</v>
      </c>
      <c r="BD31" s="33">
        <v>0</v>
      </c>
      <c r="BE31" s="33">
        <v>1.14976901073E-2</v>
      </c>
      <c r="BF31" s="33">
        <v>0</v>
      </c>
      <c r="BG31" s="33">
        <v>0</v>
      </c>
      <c r="BH31" s="33">
        <v>2.8757904947699999E-2</v>
      </c>
      <c r="BI31" s="33">
        <v>5.2780226745399996E-3</v>
      </c>
      <c r="BJ31" s="33">
        <v>0</v>
      </c>
      <c r="BK31" s="33">
        <v>3.5324151082699998E-2</v>
      </c>
      <c r="BL31" s="33">
        <v>23.6448978323</v>
      </c>
      <c r="BM31" s="33">
        <v>0</v>
      </c>
      <c r="BN31" s="33">
        <v>0</v>
      </c>
      <c r="BO31" s="33">
        <v>0</v>
      </c>
      <c r="BP31" s="33">
        <v>0</v>
      </c>
      <c r="BQ31" s="33">
        <v>3.7226087258399998</v>
      </c>
      <c r="BR31" s="33">
        <v>20.610396481399999</v>
      </c>
      <c r="BS31" s="33">
        <v>0</v>
      </c>
    </row>
    <row r="32" spans="1:71" x14ac:dyDescent="0.25">
      <c r="A32" s="35" t="s">
        <v>31</v>
      </c>
      <c r="B32" s="33">
        <v>1776.7168290499901</v>
      </c>
      <c r="C32" s="33"/>
      <c r="D32" s="33">
        <v>868.24330020000002</v>
      </c>
      <c r="E32" s="33">
        <v>159.96406500000001</v>
      </c>
      <c r="F32" s="33">
        <v>159.64297185952</v>
      </c>
      <c r="G32" s="33">
        <v>12951.379719</v>
      </c>
      <c r="H32" s="33">
        <v>2191.3752273599898</v>
      </c>
      <c r="I32" s="33">
        <v>0.72690054400000004</v>
      </c>
      <c r="J32" s="33">
        <v>30.3069899999999</v>
      </c>
      <c r="K32" s="33">
        <v>3.8421129999999999</v>
      </c>
      <c r="L32" s="33">
        <v>1.1871113475799999</v>
      </c>
      <c r="M32" s="33"/>
      <c r="N32" s="33">
        <v>2.1844600000000001</v>
      </c>
      <c r="O32" s="33"/>
      <c r="P32" s="33" t="s">
        <v>31</v>
      </c>
      <c r="Q32" s="33">
        <v>3.24712353048E-3</v>
      </c>
      <c r="R32" s="33">
        <v>3.0565007273299998E-3</v>
      </c>
      <c r="S32" s="33">
        <v>0</v>
      </c>
      <c r="T32" s="33">
        <v>0.60905081428800001</v>
      </c>
      <c r="U32" s="33">
        <v>14586.0225286</v>
      </c>
      <c r="V32" s="33">
        <v>3.8421591411899998</v>
      </c>
      <c r="W32" s="33">
        <v>1776.7157727199999</v>
      </c>
      <c r="X32" s="33">
        <v>0</v>
      </c>
      <c r="Y32" s="33">
        <v>2058.0550289900002</v>
      </c>
      <c r="Z32" s="33">
        <v>0</v>
      </c>
      <c r="AA32" s="33">
        <v>0.13189913594300001</v>
      </c>
      <c r="AB32" s="33">
        <v>4.6871397397199997E-2</v>
      </c>
      <c r="AC32" s="33">
        <v>0</v>
      </c>
      <c r="AD32" s="33">
        <v>0</v>
      </c>
      <c r="AE32" s="33">
        <v>0</v>
      </c>
      <c r="AF32" s="33">
        <v>0</v>
      </c>
      <c r="AG32" s="33">
        <v>0</v>
      </c>
      <c r="AH32" s="33">
        <v>0</v>
      </c>
      <c r="AI32" s="33">
        <v>0</v>
      </c>
      <c r="AJ32" s="33">
        <v>781.41990880799995</v>
      </c>
      <c r="AK32" s="33">
        <v>86.824051705900004</v>
      </c>
      <c r="AL32" s="33">
        <v>868.24396051400004</v>
      </c>
      <c r="AM32" s="33">
        <v>0</v>
      </c>
      <c r="AN32" s="33">
        <v>0</v>
      </c>
      <c r="AO32" s="33">
        <v>4.5360121368800002</v>
      </c>
      <c r="AP32" s="33">
        <v>1865.6231723799999</v>
      </c>
      <c r="AQ32" s="33">
        <v>4.6589589021000002</v>
      </c>
      <c r="AR32" s="33">
        <v>0.30132694477999999</v>
      </c>
      <c r="AS32" s="33">
        <v>14.940736329</v>
      </c>
      <c r="AT32" s="33">
        <v>6.1479514872900001E-2</v>
      </c>
      <c r="AU32" s="33">
        <v>0</v>
      </c>
      <c r="AV32" s="33">
        <v>0.36263616351700001</v>
      </c>
      <c r="AW32" s="33">
        <v>159.95161457399999</v>
      </c>
      <c r="AX32" s="33">
        <v>159.630522095</v>
      </c>
      <c r="AY32" s="33">
        <v>0.32109247838100002</v>
      </c>
      <c r="AZ32" s="33">
        <v>106.168007511</v>
      </c>
      <c r="BA32" s="33">
        <v>0</v>
      </c>
      <c r="BB32" s="33">
        <v>1.83952005379E-6</v>
      </c>
      <c r="BC32" s="33">
        <v>46.391934734400003</v>
      </c>
      <c r="BD32" s="33">
        <v>0</v>
      </c>
      <c r="BE32" s="33">
        <v>13.8257557</v>
      </c>
      <c r="BF32" s="33">
        <v>0</v>
      </c>
      <c r="BG32" s="33">
        <v>0.76998671825499998</v>
      </c>
      <c r="BH32" s="33">
        <v>34.576636563999998</v>
      </c>
      <c r="BI32" s="33">
        <v>4.6835269912999999</v>
      </c>
      <c r="BJ32" s="33">
        <v>3.1751549728000001</v>
      </c>
      <c r="BK32" s="33">
        <v>31.346425023599998</v>
      </c>
      <c r="BL32" s="33">
        <v>12951.3650521</v>
      </c>
      <c r="BM32" s="33">
        <v>0</v>
      </c>
      <c r="BN32" s="33">
        <v>0</v>
      </c>
      <c r="BO32" s="33">
        <v>0.823349778491</v>
      </c>
      <c r="BP32" s="33">
        <v>0</v>
      </c>
      <c r="BQ32" s="33">
        <v>1031.2574265400001</v>
      </c>
      <c r="BR32" s="33">
        <v>2191.3781190899999</v>
      </c>
      <c r="BS32" s="33">
        <v>0.234516981101</v>
      </c>
    </row>
    <row r="33" spans="1:71" x14ac:dyDescent="0.25">
      <c r="A33" s="35" t="s">
        <v>32</v>
      </c>
      <c r="B33" s="33">
        <v>2.3623028999999902</v>
      </c>
      <c r="C33" s="33"/>
      <c r="D33" s="33">
        <v>1.40045159999999</v>
      </c>
      <c r="E33" s="33">
        <v>4.0550580000000003E-2</v>
      </c>
      <c r="F33" s="33">
        <v>3.80215935599999E-2</v>
      </c>
      <c r="G33" s="33">
        <v>0.153964091999999</v>
      </c>
      <c r="H33" s="33">
        <v>27.123904318199902</v>
      </c>
      <c r="I33" s="33"/>
      <c r="J33" s="33">
        <v>1.11325188</v>
      </c>
      <c r="K33" s="33"/>
      <c r="L33" s="33">
        <v>9.1105259999999995E-7</v>
      </c>
      <c r="M33" s="33"/>
      <c r="N33" s="33"/>
      <c r="O33" s="33"/>
      <c r="P33" s="33" t="s">
        <v>32</v>
      </c>
      <c r="Q33" s="33">
        <v>0</v>
      </c>
      <c r="R33" s="33">
        <v>0</v>
      </c>
      <c r="S33" s="33">
        <v>0</v>
      </c>
      <c r="T33" s="33">
        <v>1.14229327074</v>
      </c>
      <c r="U33" s="33">
        <v>23.9311385727</v>
      </c>
      <c r="V33" s="33">
        <v>0</v>
      </c>
      <c r="W33" s="33">
        <v>2.36229563319</v>
      </c>
      <c r="X33" s="33">
        <v>0</v>
      </c>
      <c r="Y33" s="33">
        <v>3.7968196126499998</v>
      </c>
      <c r="Z33" s="33">
        <v>0</v>
      </c>
      <c r="AA33" s="33">
        <v>4.22440937352E-4</v>
      </c>
      <c r="AB33" s="33">
        <v>9.1107115801100003E-7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3">
        <v>0</v>
      </c>
      <c r="AI33" s="33">
        <v>0</v>
      </c>
      <c r="AJ33" s="33">
        <v>1.2604092792499999</v>
      </c>
      <c r="AK33" s="33">
        <v>0.14004465064999999</v>
      </c>
      <c r="AL33" s="33">
        <v>1.4004539299000001</v>
      </c>
      <c r="AM33" s="33">
        <v>0</v>
      </c>
      <c r="AN33" s="33">
        <v>0</v>
      </c>
      <c r="AO33" s="33">
        <v>1.17765946306E-4</v>
      </c>
      <c r="AP33" s="33">
        <v>27.216297949400001</v>
      </c>
      <c r="AQ33" s="33">
        <v>1.2142727227600001E-4</v>
      </c>
      <c r="AR33" s="33">
        <v>7.8215578961299996E-6</v>
      </c>
      <c r="AS33" s="33">
        <v>1.2768240711699999E-2</v>
      </c>
      <c r="AT33" s="33">
        <v>3.58850179401E-6</v>
      </c>
      <c r="AU33" s="33">
        <v>0</v>
      </c>
      <c r="AV33" s="33">
        <v>1.03003962808E-5</v>
      </c>
      <c r="AW33" s="33">
        <v>4.05501250021E-2</v>
      </c>
      <c r="AX33" s="33">
        <v>3.80211505371E-2</v>
      </c>
      <c r="AY33" s="33">
        <v>2.5289744649699998E-3</v>
      </c>
      <c r="AZ33" s="33">
        <v>1.20702238242E-2</v>
      </c>
      <c r="BA33" s="33">
        <v>0</v>
      </c>
      <c r="BB33" s="33">
        <v>0</v>
      </c>
      <c r="BC33" s="33">
        <v>7.1474622045100003E-3</v>
      </c>
      <c r="BD33" s="33">
        <v>0</v>
      </c>
      <c r="BE33" s="33">
        <v>3.7087506958300002E-3</v>
      </c>
      <c r="BF33" s="33">
        <v>0</v>
      </c>
      <c r="BG33" s="33">
        <v>6.8494463643E-4</v>
      </c>
      <c r="BH33" s="33">
        <v>9.2721776704899998E-3</v>
      </c>
      <c r="BI33" s="33">
        <v>1.3933960548299999E-4</v>
      </c>
      <c r="BJ33" s="33">
        <v>3.2255636942899999E-3</v>
      </c>
      <c r="BK33" s="33">
        <v>8.1394092715400003E-4</v>
      </c>
      <c r="BL33" s="33">
        <v>0.15396452807300001</v>
      </c>
      <c r="BM33" s="33">
        <v>0</v>
      </c>
      <c r="BN33" s="33">
        <v>0</v>
      </c>
      <c r="BO33" s="33">
        <v>5.9873363536699998E-3</v>
      </c>
      <c r="BP33" s="33">
        <v>0</v>
      </c>
      <c r="BQ33" s="33">
        <v>7.1413665868200003</v>
      </c>
      <c r="BR33" s="33">
        <v>27.124013536500001</v>
      </c>
      <c r="BS33" s="33">
        <v>0</v>
      </c>
    </row>
    <row r="34" spans="1:71" x14ac:dyDescent="0.25">
      <c r="A34" s="35" t="s">
        <v>33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</row>
    <row r="35" spans="1:71" x14ac:dyDescent="0.25">
      <c r="A35" s="35" t="s">
        <v>34</v>
      </c>
      <c r="B35" s="33">
        <v>1678.1810499999899</v>
      </c>
      <c r="C35" s="33"/>
      <c r="D35" s="33">
        <v>220.19541000000001</v>
      </c>
      <c r="E35" s="33">
        <v>29.5490619999999</v>
      </c>
      <c r="F35" s="33">
        <v>28.451062</v>
      </c>
      <c r="G35" s="33">
        <v>1752.6261400000001</v>
      </c>
      <c r="H35" s="33">
        <v>130.99874</v>
      </c>
      <c r="I35" s="33"/>
      <c r="J35" s="33"/>
      <c r="K35" s="33"/>
      <c r="L35" s="33">
        <v>6.0181585199999998E-2</v>
      </c>
      <c r="M35" s="33"/>
      <c r="N35" s="33"/>
      <c r="O35" s="33"/>
      <c r="P35" s="33" t="s">
        <v>34</v>
      </c>
      <c r="Q35" s="33">
        <v>0</v>
      </c>
      <c r="R35" s="33">
        <v>0</v>
      </c>
      <c r="S35" s="33">
        <v>0</v>
      </c>
      <c r="T35" s="33">
        <v>0.61431541881700003</v>
      </c>
      <c r="U35" s="33">
        <v>236.51071452900001</v>
      </c>
      <c r="V35" s="33">
        <v>0</v>
      </c>
      <c r="W35" s="33">
        <v>1678.1773433200001</v>
      </c>
      <c r="X35" s="33">
        <v>0</v>
      </c>
      <c r="Y35" s="33">
        <v>28.6624879403</v>
      </c>
      <c r="Z35" s="33">
        <v>0</v>
      </c>
      <c r="AA35" s="33">
        <v>0.55504196762500002</v>
      </c>
      <c r="AB35" s="33">
        <v>6.01814462386E-2</v>
      </c>
      <c r="AC35" s="33">
        <v>0</v>
      </c>
      <c r="AD35" s="33">
        <v>0</v>
      </c>
      <c r="AE35" s="33">
        <v>0</v>
      </c>
      <c r="AF35" s="33">
        <v>0</v>
      </c>
      <c r="AG35" s="33">
        <v>0</v>
      </c>
      <c r="AH35" s="33">
        <v>0</v>
      </c>
      <c r="AI35" s="33">
        <v>0</v>
      </c>
      <c r="AJ35" s="33">
        <v>198.175901057</v>
      </c>
      <c r="AK35" s="33">
        <v>22.019510216800001</v>
      </c>
      <c r="AL35" s="33">
        <v>220.19541127299999</v>
      </c>
      <c r="AM35" s="33">
        <v>0</v>
      </c>
      <c r="AN35" s="33">
        <v>0</v>
      </c>
      <c r="AO35" s="33">
        <v>8.5083582731199994E-2</v>
      </c>
      <c r="AP35" s="33">
        <v>133.07578334799999</v>
      </c>
      <c r="AQ35" s="33">
        <v>8.7390218092200003E-2</v>
      </c>
      <c r="AR35" s="33">
        <v>5.6491443310900001E-3</v>
      </c>
      <c r="AS35" s="33">
        <v>10.0559162574</v>
      </c>
      <c r="AT35" s="33">
        <v>1.152915337E-3</v>
      </c>
      <c r="AU35" s="33">
        <v>0</v>
      </c>
      <c r="AV35" s="33">
        <v>6.80205966809E-3</v>
      </c>
      <c r="AW35" s="33">
        <v>29.5488198107</v>
      </c>
      <c r="AX35" s="33">
        <v>28.450824363300001</v>
      </c>
      <c r="AY35" s="33">
        <v>1.09799544746</v>
      </c>
      <c r="AZ35" s="33">
        <v>8.6607913490600001</v>
      </c>
      <c r="BA35" s="33">
        <v>0</v>
      </c>
      <c r="BB35" s="33">
        <v>0</v>
      </c>
      <c r="BC35" s="33">
        <v>5.0243695607800003</v>
      </c>
      <c r="BD35" s="33">
        <v>0</v>
      </c>
      <c r="BE35" s="33">
        <v>2.7745320414200001</v>
      </c>
      <c r="BF35" s="33">
        <v>0</v>
      </c>
      <c r="BG35" s="33">
        <v>0.54905039214700002</v>
      </c>
      <c r="BH35" s="33">
        <v>6.9365712616500002</v>
      </c>
      <c r="BI35" s="33">
        <v>8.7850901414799995E-2</v>
      </c>
      <c r="BJ35" s="33">
        <v>2.2484951029800002</v>
      </c>
      <c r="BK35" s="33">
        <v>0.587980786719</v>
      </c>
      <c r="BL35" s="33">
        <v>1752.6255711900001</v>
      </c>
      <c r="BM35" s="33">
        <v>0</v>
      </c>
      <c r="BN35" s="33">
        <v>0</v>
      </c>
      <c r="BO35" s="33">
        <v>0.72680126181500004</v>
      </c>
      <c r="BP35" s="33">
        <v>0</v>
      </c>
      <c r="BQ35" s="33">
        <v>28.935081386899999</v>
      </c>
      <c r="BR35" s="33">
        <v>130.99905515399999</v>
      </c>
      <c r="BS35" s="33">
        <v>0</v>
      </c>
    </row>
    <row r="36" spans="1:71" x14ac:dyDescent="0.25">
      <c r="A36" s="35" t="s">
        <v>35</v>
      </c>
      <c r="B36" s="33">
        <v>24.626280000000001</v>
      </c>
      <c r="C36" s="33">
        <v>0.21858018000000001</v>
      </c>
      <c r="D36" s="33">
        <v>5.7136800000000001</v>
      </c>
      <c r="E36" s="33">
        <v>1.8554726399999999</v>
      </c>
      <c r="F36" s="33">
        <v>1.6982726399999999</v>
      </c>
      <c r="G36" s="33">
        <v>6.8149199999999993E-2</v>
      </c>
      <c r="H36" s="33">
        <v>228.31396932799899</v>
      </c>
      <c r="I36" s="33"/>
      <c r="J36" s="33"/>
      <c r="K36" s="33"/>
      <c r="L36" s="33"/>
      <c r="M36" s="33"/>
      <c r="N36" s="33"/>
      <c r="O36" s="33"/>
      <c r="P36" s="33" t="s">
        <v>35</v>
      </c>
      <c r="Q36" s="33">
        <v>0</v>
      </c>
      <c r="R36" s="33">
        <v>0</v>
      </c>
      <c r="S36" s="33">
        <v>0</v>
      </c>
      <c r="T36" s="33">
        <v>0.51334471202300003</v>
      </c>
      <c r="U36" s="33">
        <v>247.886406499</v>
      </c>
      <c r="V36" s="33">
        <v>0</v>
      </c>
      <c r="W36" s="33">
        <v>24.626450238899999</v>
      </c>
      <c r="X36" s="33">
        <v>0</v>
      </c>
      <c r="Y36" s="33">
        <v>36.609782477899998</v>
      </c>
      <c r="Z36" s="33">
        <v>0</v>
      </c>
      <c r="AA36" s="33">
        <v>0</v>
      </c>
      <c r="AB36" s="33">
        <v>0</v>
      </c>
      <c r="AC36" s="33">
        <v>0</v>
      </c>
      <c r="AD36" s="33">
        <v>0</v>
      </c>
      <c r="AE36" s="33">
        <v>0</v>
      </c>
      <c r="AF36" s="33">
        <v>0</v>
      </c>
      <c r="AG36" s="33">
        <v>0</v>
      </c>
      <c r="AH36" s="33">
        <v>0.21858349399499999</v>
      </c>
      <c r="AI36" s="33">
        <v>0</v>
      </c>
      <c r="AJ36" s="33">
        <v>5.1423112419199999</v>
      </c>
      <c r="AK36" s="33">
        <v>0.57135989572099999</v>
      </c>
      <c r="AL36" s="33">
        <v>5.7136711376399996</v>
      </c>
      <c r="AM36" s="33">
        <v>0</v>
      </c>
      <c r="AN36" s="33">
        <v>0</v>
      </c>
      <c r="AO36" s="33">
        <v>6.2666326052600002E-2</v>
      </c>
      <c r="AP36" s="33">
        <v>235.896942228</v>
      </c>
      <c r="AQ36" s="33">
        <v>6.4364584401200006E-2</v>
      </c>
      <c r="AR36" s="33">
        <v>4.16069836913E-3</v>
      </c>
      <c r="AS36" s="33">
        <v>1.18879078688E-2</v>
      </c>
      <c r="AT36" s="33">
        <v>8.4912504064799999E-4</v>
      </c>
      <c r="AU36" s="33">
        <v>0</v>
      </c>
      <c r="AV36" s="33">
        <v>5.0098998550500004E-3</v>
      </c>
      <c r="AW36" s="33">
        <v>1.8553138386300001</v>
      </c>
      <c r="AX36" s="33">
        <v>1.69811564863</v>
      </c>
      <c r="AY36" s="33">
        <v>0.15719819000499999</v>
      </c>
      <c r="AZ36" s="33">
        <v>1.33366517304</v>
      </c>
      <c r="BA36" s="33">
        <v>0</v>
      </c>
      <c r="BB36" s="33">
        <v>0</v>
      </c>
      <c r="BC36" s="33">
        <v>0.55787960724700003</v>
      </c>
      <c r="BD36" s="33">
        <v>0</v>
      </c>
      <c r="BE36" s="33">
        <v>0.14095522798499999</v>
      </c>
      <c r="BF36" s="33">
        <v>0</v>
      </c>
      <c r="BG36" s="33">
        <v>0</v>
      </c>
      <c r="BH36" s="33">
        <v>0.35256256772299999</v>
      </c>
      <c r="BI36" s="33">
        <v>6.4704002491199994E-2</v>
      </c>
      <c r="BJ36" s="33">
        <v>0</v>
      </c>
      <c r="BK36" s="33">
        <v>0.43305970281700001</v>
      </c>
      <c r="BL36" s="33">
        <v>6.8148107387100004E-2</v>
      </c>
      <c r="BM36" s="33">
        <v>0</v>
      </c>
      <c r="BN36" s="33">
        <v>0</v>
      </c>
      <c r="BO36" s="33">
        <v>0</v>
      </c>
      <c r="BP36" s="33">
        <v>0</v>
      </c>
      <c r="BQ36" s="33">
        <v>48.527886156100003</v>
      </c>
      <c r="BR36" s="33">
        <v>228.31152109000001</v>
      </c>
      <c r="BS36" s="33">
        <v>0</v>
      </c>
    </row>
    <row r="37" spans="1:71" x14ac:dyDescent="0.25">
      <c r="A37" s="35" t="s">
        <v>36</v>
      </c>
      <c r="B37" s="33">
        <v>940.35893695000004</v>
      </c>
      <c r="C37" s="33">
        <v>9.44549999999999E-2</v>
      </c>
      <c r="D37" s="33">
        <v>776.92681709999999</v>
      </c>
      <c r="E37" s="33">
        <v>44.824194999999897</v>
      </c>
      <c r="F37" s="33">
        <v>44.681132931340002</v>
      </c>
      <c r="G37" s="33">
        <v>680.87251999999899</v>
      </c>
      <c r="H37" s="33">
        <v>15804.4210061999</v>
      </c>
      <c r="I37" s="33">
        <v>0</v>
      </c>
      <c r="J37" s="33">
        <v>118.441229999999</v>
      </c>
      <c r="K37" s="33"/>
      <c r="L37" s="33">
        <v>12.698234189874899</v>
      </c>
      <c r="M37" s="33"/>
      <c r="N37" s="33">
        <v>0.706699999999999</v>
      </c>
      <c r="O37" s="33"/>
      <c r="P37" s="33" t="s">
        <v>36</v>
      </c>
      <c r="Q37" s="33">
        <v>2.6474525041699998E-3</v>
      </c>
      <c r="R37" s="33">
        <v>0</v>
      </c>
      <c r="S37" s="33">
        <v>3.1091980136399998E-3</v>
      </c>
      <c r="T37" s="33">
        <v>135.660892152</v>
      </c>
      <c r="U37" s="33">
        <v>12332.0278571</v>
      </c>
      <c r="V37" s="33">
        <v>0</v>
      </c>
      <c r="W37" s="33">
        <v>940.35859342699996</v>
      </c>
      <c r="X37" s="33">
        <v>5.5081470703300002E-3</v>
      </c>
      <c r="Y37" s="33">
        <v>2189.8396103099999</v>
      </c>
      <c r="Z37" s="33">
        <v>2.0621875361699999E-3</v>
      </c>
      <c r="AA37" s="33">
        <v>89.232862232800002</v>
      </c>
      <c r="AB37" s="33">
        <v>12.6982024425</v>
      </c>
      <c r="AC37" s="33">
        <v>0</v>
      </c>
      <c r="AD37" s="33">
        <v>0</v>
      </c>
      <c r="AE37" s="33">
        <v>9.92776985951E-4</v>
      </c>
      <c r="AF37" s="33">
        <v>5.9429717753300005E-4</v>
      </c>
      <c r="AG37" s="33">
        <v>0.70785163334900003</v>
      </c>
      <c r="AH37" s="33">
        <v>9.4454806020800003E-2</v>
      </c>
      <c r="AI37" s="33">
        <v>0</v>
      </c>
      <c r="AJ37" s="33">
        <v>699.23240466599998</v>
      </c>
      <c r="AK37" s="33">
        <v>77.6925959525</v>
      </c>
      <c r="AL37" s="33">
        <v>776.92500061800001</v>
      </c>
      <c r="AM37" s="33">
        <v>5.7914411613899997E-4</v>
      </c>
      <c r="AN37" s="33">
        <v>1.5463578046400001E-2</v>
      </c>
      <c r="AO37" s="33">
        <v>0.33416163020799999</v>
      </c>
      <c r="AP37" s="33">
        <v>16205.7788086</v>
      </c>
      <c r="AQ37" s="33">
        <v>0.34313731895900002</v>
      </c>
      <c r="AR37" s="33">
        <v>2.2257231380599998E-2</v>
      </c>
      <c r="AS37" s="33">
        <v>13.738136304699999</v>
      </c>
      <c r="AT37" s="33">
        <v>5.4623286430000003E-3</v>
      </c>
      <c r="AU37" s="33">
        <v>0</v>
      </c>
      <c r="AV37" s="33">
        <v>2.67231832537E-2</v>
      </c>
      <c r="AW37" s="33">
        <v>44.823298263700003</v>
      </c>
      <c r="AX37" s="33">
        <v>44.680235244599999</v>
      </c>
      <c r="AY37" s="33">
        <v>0.14306301912</v>
      </c>
      <c r="AZ37" s="33">
        <v>16.439687471700001</v>
      </c>
      <c r="BA37" s="33">
        <v>6.2765588055400002E-5</v>
      </c>
      <c r="BB37" s="33">
        <v>1.3864757464000001E-5</v>
      </c>
      <c r="BC37" s="33">
        <v>8.7815370084400008</v>
      </c>
      <c r="BD37" s="33">
        <v>3.7071931304000001E-5</v>
      </c>
      <c r="BE37" s="33">
        <v>4.2730023471500003</v>
      </c>
      <c r="BF37" s="33">
        <v>4.3549661866100001E-3</v>
      </c>
      <c r="BG37" s="33">
        <v>0.748750962262</v>
      </c>
      <c r="BH37" s="33">
        <v>10.683425297499999</v>
      </c>
      <c r="BI37" s="33">
        <v>0.34525312565799998</v>
      </c>
      <c r="BJ37" s="33">
        <v>3.0702352084700002</v>
      </c>
      <c r="BK37" s="33">
        <v>2.30360876613</v>
      </c>
      <c r="BL37" s="33">
        <v>680.87351572299997</v>
      </c>
      <c r="BM37" s="33">
        <v>0</v>
      </c>
      <c r="BN37" s="33">
        <v>1.0095796557499999E-3</v>
      </c>
      <c r="BO37" s="33">
        <v>2.6762585720000001</v>
      </c>
      <c r="BP37" s="33">
        <v>0</v>
      </c>
      <c r="BQ37" s="33">
        <v>3348.9601014999998</v>
      </c>
      <c r="BR37" s="33">
        <v>15804.405847399999</v>
      </c>
      <c r="BS37" s="33">
        <v>6.9817865154300001E-3</v>
      </c>
    </row>
    <row r="38" spans="1:71" x14ac:dyDescent="0.25">
      <c r="A38" s="35" t="s">
        <v>37</v>
      </c>
      <c r="B38" s="33"/>
      <c r="C38" s="33"/>
      <c r="D38" s="33"/>
      <c r="E38" s="33"/>
      <c r="F38" s="33"/>
      <c r="G38" s="33"/>
      <c r="H38" s="33">
        <v>2.5663200000000002</v>
      </c>
      <c r="I38" s="33"/>
      <c r="J38" s="33"/>
      <c r="K38" s="33"/>
      <c r="L38" s="33"/>
      <c r="M38" s="33"/>
      <c r="N38" s="33"/>
      <c r="O38" s="33"/>
      <c r="P38" s="33" t="s">
        <v>37</v>
      </c>
      <c r="Q38" s="33">
        <v>0</v>
      </c>
      <c r="R38" s="33">
        <v>0</v>
      </c>
      <c r="S38" s="33">
        <v>0</v>
      </c>
      <c r="T38" s="33">
        <v>2.90926922732E-3</v>
      </c>
      <c r="U38" s="33">
        <v>0.179921581596</v>
      </c>
      <c r="V38" s="33">
        <v>0</v>
      </c>
      <c r="W38" s="33">
        <v>0</v>
      </c>
      <c r="X38" s="33">
        <v>0</v>
      </c>
      <c r="Y38" s="33">
        <v>0.163104749307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33">
        <v>0</v>
      </c>
      <c r="AF38" s="33">
        <v>0</v>
      </c>
      <c r="AG38" s="33">
        <v>0</v>
      </c>
      <c r="AH38" s="33">
        <v>0</v>
      </c>
      <c r="AI38" s="33">
        <v>0</v>
      </c>
      <c r="AJ38" s="33">
        <v>0</v>
      </c>
      <c r="AK38" s="33">
        <v>0</v>
      </c>
      <c r="AL38" s="33">
        <v>0</v>
      </c>
      <c r="AM38" s="33">
        <v>0</v>
      </c>
      <c r="AN38" s="33">
        <v>0</v>
      </c>
      <c r="AO38" s="33">
        <v>0</v>
      </c>
      <c r="AP38" s="33">
        <v>2.6974714473899999</v>
      </c>
      <c r="AQ38" s="33">
        <v>0</v>
      </c>
      <c r="AR38" s="33">
        <v>0</v>
      </c>
      <c r="AS38" s="33">
        <v>0</v>
      </c>
      <c r="AT38" s="33">
        <v>0</v>
      </c>
      <c r="AU38" s="33">
        <v>0</v>
      </c>
      <c r="AV38" s="33">
        <v>0</v>
      </c>
      <c r="AW38" s="33">
        <v>0</v>
      </c>
      <c r="AX38" s="33">
        <v>0</v>
      </c>
      <c r="AY38" s="33">
        <v>0</v>
      </c>
      <c r="AZ38" s="33">
        <v>0</v>
      </c>
      <c r="BA38" s="33">
        <v>0</v>
      </c>
      <c r="BB38" s="33">
        <v>0</v>
      </c>
      <c r="BC38" s="33">
        <v>0</v>
      </c>
      <c r="BD38" s="33">
        <v>0</v>
      </c>
      <c r="BE38" s="33">
        <v>0</v>
      </c>
      <c r="BF38" s="33">
        <v>0</v>
      </c>
      <c r="BG38" s="33">
        <v>0</v>
      </c>
      <c r="BH38" s="33">
        <v>0</v>
      </c>
      <c r="BI38" s="33">
        <v>0</v>
      </c>
      <c r="BJ38" s="33">
        <v>0</v>
      </c>
      <c r="BK38" s="33">
        <v>0</v>
      </c>
      <c r="BL38" s="33">
        <v>0</v>
      </c>
      <c r="BM38" s="33">
        <v>0</v>
      </c>
      <c r="BN38" s="33">
        <v>0</v>
      </c>
      <c r="BO38" s="33">
        <v>0</v>
      </c>
      <c r="BP38" s="33">
        <v>0</v>
      </c>
      <c r="BQ38" s="33">
        <v>0.45797921206800002</v>
      </c>
      <c r="BR38" s="33">
        <v>2.5662917706999999</v>
      </c>
      <c r="BS38" s="33">
        <v>0</v>
      </c>
    </row>
    <row r="39" spans="1:71" x14ac:dyDescent="0.25">
      <c r="A39" s="35" t="s">
        <v>38</v>
      </c>
      <c r="B39" s="33">
        <v>48.119519418000003</v>
      </c>
      <c r="C39" s="33">
        <v>1.2576000000000001</v>
      </c>
      <c r="D39" s="33">
        <v>65.421244451999996</v>
      </c>
      <c r="E39" s="33">
        <v>8.4097366389959909</v>
      </c>
      <c r="F39" s="33">
        <v>8.3110160589959907</v>
      </c>
      <c r="G39" s="33">
        <v>0.72062999999999899</v>
      </c>
      <c r="H39" s="33">
        <v>519.8353134816</v>
      </c>
      <c r="I39" s="33"/>
      <c r="J39" s="33">
        <v>0.82608317759999905</v>
      </c>
      <c r="K39" s="33"/>
      <c r="L39" s="33">
        <v>1.5720000000000001E-2</v>
      </c>
      <c r="M39" s="33"/>
      <c r="N39" s="33">
        <v>4.4713535999999996</v>
      </c>
      <c r="O39" s="33"/>
      <c r="P39" s="33" t="s">
        <v>130</v>
      </c>
      <c r="Q39" s="33">
        <v>0</v>
      </c>
      <c r="R39" s="33">
        <v>0</v>
      </c>
      <c r="S39" s="33">
        <v>0</v>
      </c>
      <c r="T39" s="33">
        <v>1.4221301664999999</v>
      </c>
      <c r="U39" s="33">
        <v>628.74658017100001</v>
      </c>
      <c r="V39" s="33">
        <v>0</v>
      </c>
      <c r="W39" s="33">
        <v>48.119362553400002</v>
      </c>
      <c r="X39" s="33">
        <v>0</v>
      </c>
      <c r="Y39" s="33">
        <v>90.239838511499997</v>
      </c>
      <c r="Z39" s="33">
        <v>0</v>
      </c>
      <c r="AA39" s="33">
        <v>2.63746356361E-2</v>
      </c>
      <c r="AB39" s="33">
        <v>1.5719661943899999E-2</v>
      </c>
      <c r="AC39" s="33">
        <v>0</v>
      </c>
      <c r="AD39" s="33">
        <v>0</v>
      </c>
      <c r="AE39" s="33">
        <v>0</v>
      </c>
      <c r="AF39" s="33">
        <v>0</v>
      </c>
      <c r="AG39" s="33">
        <v>4.4655623715099999</v>
      </c>
      <c r="AH39" s="33">
        <v>1.25760966065</v>
      </c>
      <c r="AI39" s="33">
        <v>0</v>
      </c>
      <c r="AJ39" s="33">
        <v>58.879140299900001</v>
      </c>
      <c r="AK39" s="33">
        <v>6.5420964748100001</v>
      </c>
      <c r="AL39" s="33">
        <v>65.421236774700006</v>
      </c>
      <c r="AM39" s="33">
        <v>0</v>
      </c>
      <c r="AN39" s="33">
        <v>0</v>
      </c>
      <c r="AO39" s="33">
        <v>2.7353468697100002E-2</v>
      </c>
      <c r="AP39" s="33">
        <v>531.17395535399999</v>
      </c>
      <c r="AQ39" s="33">
        <v>2.8094937485700001E-2</v>
      </c>
      <c r="AR39" s="33">
        <v>1.8161574541000001E-3</v>
      </c>
      <c r="AS39" s="33">
        <v>2.9115455419799998</v>
      </c>
      <c r="AT39" s="33">
        <v>3.7197359965199998E-4</v>
      </c>
      <c r="AU39" s="33">
        <v>0</v>
      </c>
      <c r="AV39" s="33">
        <v>2.18742051511E-3</v>
      </c>
      <c r="AW39" s="33">
        <v>8.4096632853299997</v>
      </c>
      <c r="AX39" s="33">
        <v>8.3109442809300003</v>
      </c>
      <c r="AY39" s="33">
        <v>9.8719004392699997E-2</v>
      </c>
      <c r="AZ39" s="33">
        <v>2.5656970750200001</v>
      </c>
      <c r="BA39" s="33">
        <v>0</v>
      </c>
      <c r="BB39" s="33">
        <v>0</v>
      </c>
      <c r="BC39" s="33">
        <v>1.4791763609399999</v>
      </c>
      <c r="BD39" s="33">
        <v>0</v>
      </c>
      <c r="BE39" s="33">
        <v>0.80941638673500005</v>
      </c>
      <c r="BF39" s="33">
        <v>0</v>
      </c>
      <c r="BG39" s="33">
        <v>0.15893431218500001</v>
      </c>
      <c r="BH39" s="33">
        <v>2.0236235569400001</v>
      </c>
      <c r="BI39" s="33">
        <v>2.8254858435700001E-2</v>
      </c>
      <c r="BJ39" s="33">
        <v>0.65114379481600004</v>
      </c>
      <c r="BK39" s="33">
        <v>0.189028315063</v>
      </c>
      <c r="BL39" s="33">
        <v>0.72062542339199998</v>
      </c>
      <c r="BM39" s="33">
        <v>0</v>
      </c>
      <c r="BN39" s="33">
        <v>0</v>
      </c>
      <c r="BO39" s="33">
        <v>0.137065814919</v>
      </c>
      <c r="BP39" s="33">
        <v>0</v>
      </c>
      <c r="BQ39" s="33">
        <v>110.879784847</v>
      </c>
      <c r="BR39" s="33">
        <v>519.834107292</v>
      </c>
      <c r="BS39" s="33">
        <v>0</v>
      </c>
    </row>
    <row r="40" spans="1:71" x14ac:dyDescent="0.25">
      <c r="A40" s="35" t="s">
        <v>39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</row>
    <row r="41" spans="1:71" x14ac:dyDescent="0.25">
      <c r="A41" s="35" t="s">
        <v>40</v>
      </c>
      <c r="B41" s="33"/>
      <c r="C41" s="33"/>
      <c r="D41" s="33"/>
      <c r="E41" s="33"/>
      <c r="F41" s="33"/>
      <c r="G41" s="33"/>
      <c r="H41" s="33">
        <v>14.566442238</v>
      </c>
      <c r="I41" s="33"/>
      <c r="J41" s="33">
        <v>1.9053552545999899E-2</v>
      </c>
      <c r="K41" s="33"/>
      <c r="L41" s="33"/>
      <c r="M41" s="33"/>
      <c r="N41" s="33"/>
      <c r="O41" s="33"/>
      <c r="P41" s="33" t="s">
        <v>40</v>
      </c>
      <c r="Q41" s="33">
        <v>0</v>
      </c>
      <c r="R41" s="33">
        <v>0</v>
      </c>
      <c r="S41" s="33">
        <v>0</v>
      </c>
      <c r="T41" s="33">
        <v>1.87896676351E-2</v>
      </c>
      <c r="U41" s="33">
        <v>1.1239400403799999</v>
      </c>
      <c r="V41" s="33">
        <v>0</v>
      </c>
      <c r="W41" s="33">
        <v>0</v>
      </c>
      <c r="X41" s="33">
        <v>0</v>
      </c>
      <c r="Y41" s="33">
        <v>0.93609102790999998</v>
      </c>
      <c r="Z41" s="33">
        <v>0</v>
      </c>
      <c r="AA41" s="33">
        <v>0</v>
      </c>
      <c r="AB41" s="33">
        <v>0</v>
      </c>
      <c r="AC41" s="33">
        <v>0</v>
      </c>
      <c r="AD41" s="33">
        <v>0</v>
      </c>
      <c r="AE41" s="33">
        <v>0</v>
      </c>
      <c r="AF41" s="33">
        <v>0</v>
      </c>
      <c r="AG41" s="33">
        <v>0</v>
      </c>
      <c r="AH41" s="33">
        <v>0</v>
      </c>
      <c r="AI41" s="33">
        <v>0</v>
      </c>
      <c r="AJ41" s="33">
        <v>0</v>
      </c>
      <c r="AK41" s="33">
        <v>0</v>
      </c>
      <c r="AL41" s="33">
        <v>0</v>
      </c>
      <c r="AM41" s="33">
        <v>0</v>
      </c>
      <c r="AN41" s="33">
        <v>0</v>
      </c>
      <c r="AO41" s="33">
        <v>0</v>
      </c>
      <c r="AP41" s="33">
        <v>15.3071712528</v>
      </c>
      <c r="AQ41" s="33">
        <v>0</v>
      </c>
      <c r="AR41" s="33">
        <v>0</v>
      </c>
      <c r="AS41" s="33">
        <v>0</v>
      </c>
      <c r="AT41" s="33">
        <v>0</v>
      </c>
      <c r="AU41" s="33">
        <v>0</v>
      </c>
      <c r="AV41" s="33">
        <v>0</v>
      </c>
      <c r="AW41" s="33">
        <v>0</v>
      </c>
      <c r="AX41" s="33">
        <v>0</v>
      </c>
      <c r="AY41" s="33">
        <v>0</v>
      </c>
      <c r="AZ41" s="33">
        <v>0</v>
      </c>
      <c r="BA41" s="33">
        <v>0</v>
      </c>
      <c r="BB41" s="33">
        <v>0</v>
      </c>
      <c r="BC41" s="33">
        <v>0</v>
      </c>
      <c r="BD41" s="33">
        <v>0</v>
      </c>
      <c r="BE41" s="33">
        <v>0</v>
      </c>
      <c r="BF41" s="33">
        <v>0</v>
      </c>
      <c r="BG41" s="33">
        <v>0</v>
      </c>
      <c r="BH41" s="33">
        <v>0</v>
      </c>
      <c r="BI41" s="33">
        <v>0</v>
      </c>
      <c r="BJ41" s="33">
        <v>0</v>
      </c>
      <c r="BK41" s="33">
        <v>0</v>
      </c>
      <c r="BL41" s="33">
        <v>0</v>
      </c>
      <c r="BM41" s="33">
        <v>0</v>
      </c>
      <c r="BN41" s="33">
        <v>0</v>
      </c>
      <c r="BO41" s="33">
        <v>0</v>
      </c>
      <c r="BP41" s="33">
        <v>0</v>
      </c>
      <c r="BQ41" s="33">
        <v>2.6058175278600002</v>
      </c>
      <c r="BR41" s="33">
        <v>14.566511433400001</v>
      </c>
      <c r="BS41" s="33">
        <v>0</v>
      </c>
    </row>
    <row r="42" spans="1:71" x14ac:dyDescent="0.25">
      <c r="A42" s="35" t="s">
        <v>41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</row>
    <row r="43" spans="1:71" x14ac:dyDescent="0.25">
      <c r="A43" s="35" t="s">
        <v>42</v>
      </c>
      <c r="B43" s="33"/>
      <c r="C43" s="33"/>
      <c r="D43" s="33"/>
      <c r="E43" s="33"/>
      <c r="F43" s="33"/>
      <c r="G43" s="33"/>
      <c r="H43" s="33">
        <v>11.0511599999999</v>
      </c>
      <c r="I43" s="33"/>
      <c r="J43" s="33"/>
      <c r="K43" s="33"/>
      <c r="L43" s="33"/>
      <c r="M43" s="33"/>
      <c r="N43" s="33"/>
      <c r="O43" s="33"/>
      <c r="P43" s="33" t="s">
        <v>42</v>
      </c>
      <c r="Q43" s="33">
        <v>0</v>
      </c>
      <c r="R43" s="33">
        <v>0</v>
      </c>
      <c r="S43" s="33">
        <v>0</v>
      </c>
      <c r="T43" s="33">
        <v>1.25271115265E-2</v>
      </c>
      <c r="U43" s="33">
        <v>0.77475266896999995</v>
      </c>
      <c r="V43" s="33">
        <v>0</v>
      </c>
      <c r="W43" s="33">
        <v>0</v>
      </c>
      <c r="X43" s="33">
        <v>0</v>
      </c>
      <c r="Y43" s="33">
        <v>0.70238708422200002</v>
      </c>
      <c r="Z43" s="33">
        <v>0</v>
      </c>
      <c r="AA43" s="33">
        <v>0</v>
      </c>
      <c r="AB43" s="33">
        <v>0</v>
      </c>
      <c r="AC43" s="33">
        <v>0</v>
      </c>
      <c r="AD43" s="33">
        <v>0</v>
      </c>
      <c r="AE43" s="33">
        <v>0</v>
      </c>
      <c r="AF43" s="33">
        <v>0</v>
      </c>
      <c r="AG43" s="33">
        <v>0</v>
      </c>
      <c r="AH43" s="33">
        <v>0</v>
      </c>
      <c r="AI43" s="33">
        <v>0</v>
      </c>
      <c r="AJ43" s="33">
        <v>0</v>
      </c>
      <c r="AK43" s="33">
        <v>0</v>
      </c>
      <c r="AL43" s="33">
        <v>0</v>
      </c>
      <c r="AM43" s="33">
        <v>0</v>
      </c>
      <c r="AN43" s="33">
        <v>0</v>
      </c>
      <c r="AO43" s="33">
        <v>0</v>
      </c>
      <c r="AP43" s="33">
        <v>11.6157658581</v>
      </c>
      <c r="AQ43" s="33">
        <v>0</v>
      </c>
      <c r="AR43" s="33">
        <v>0</v>
      </c>
      <c r="AS43" s="33">
        <v>0</v>
      </c>
      <c r="AT43" s="33">
        <v>0</v>
      </c>
      <c r="AU43" s="33">
        <v>0</v>
      </c>
      <c r="AV43" s="33">
        <v>0</v>
      </c>
      <c r="AW43" s="33">
        <v>0</v>
      </c>
      <c r="AX43" s="33">
        <v>0</v>
      </c>
      <c r="AY43" s="33">
        <v>0</v>
      </c>
      <c r="AZ43" s="33">
        <v>0</v>
      </c>
      <c r="BA43" s="33">
        <v>0</v>
      </c>
      <c r="BB43" s="33">
        <v>0</v>
      </c>
      <c r="BC43" s="33">
        <v>0</v>
      </c>
      <c r="BD43" s="33">
        <v>0</v>
      </c>
      <c r="BE43" s="33">
        <v>0</v>
      </c>
      <c r="BF43" s="33">
        <v>0</v>
      </c>
      <c r="BG43" s="33">
        <v>0</v>
      </c>
      <c r="BH43" s="33">
        <v>0</v>
      </c>
      <c r="BI43" s="33">
        <v>0</v>
      </c>
      <c r="BJ43" s="33">
        <v>0</v>
      </c>
      <c r="BK43" s="33">
        <v>0</v>
      </c>
      <c r="BL43" s="33">
        <v>0</v>
      </c>
      <c r="BM43" s="33">
        <v>0</v>
      </c>
      <c r="BN43" s="33">
        <v>0</v>
      </c>
      <c r="BO43" s="33">
        <v>0</v>
      </c>
      <c r="BP43" s="33">
        <v>0</v>
      </c>
      <c r="BQ43" s="33">
        <v>1.97222111256</v>
      </c>
      <c r="BR43" s="33">
        <v>11.051193417</v>
      </c>
      <c r="BS43" s="33">
        <v>0</v>
      </c>
    </row>
    <row r="44" spans="1:71" x14ac:dyDescent="0.25">
      <c r="A44" s="35" t="s">
        <v>43</v>
      </c>
      <c r="B44" s="33">
        <v>6207.9128296414901</v>
      </c>
      <c r="C44" s="33">
        <v>6.26856279999999</v>
      </c>
      <c r="D44" s="33">
        <v>3563.5363065389902</v>
      </c>
      <c r="E44" s="33">
        <v>298.5458544</v>
      </c>
      <c r="F44" s="33">
        <v>291.00785476927098</v>
      </c>
      <c r="G44" s="33">
        <v>8864.1581379999898</v>
      </c>
      <c r="H44" s="33">
        <v>17435.034818124801</v>
      </c>
      <c r="I44" s="33">
        <v>1.0510993216</v>
      </c>
      <c r="J44" s="33">
        <v>227.93018180000001</v>
      </c>
      <c r="K44" s="33">
        <v>0.18468000000000001</v>
      </c>
      <c r="L44" s="33">
        <v>22.749211418225499</v>
      </c>
      <c r="M44" s="33">
        <v>4.4596799999999902E-2</v>
      </c>
      <c r="N44" s="33">
        <v>16.011688931199899</v>
      </c>
      <c r="O44" s="33"/>
      <c r="P44" s="33" t="s">
        <v>43</v>
      </c>
      <c r="Q44" s="33">
        <v>1.11665266873</v>
      </c>
      <c r="R44" s="33">
        <v>1.0510994306500001</v>
      </c>
      <c r="S44" s="33">
        <v>0.40947696153300001</v>
      </c>
      <c r="T44" s="33">
        <v>210.376730463</v>
      </c>
      <c r="U44" s="33">
        <v>39225.150009199999</v>
      </c>
      <c r="V44" s="33">
        <v>0.184680300953</v>
      </c>
      <c r="W44" s="33">
        <v>6207.90715619</v>
      </c>
      <c r="X44" s="33">
        <v>0</v>
      </c>
      <c r="Y44" s="33">
        <v>6013.8282478399997</v>
      </c>
      <c r="Z44" s="33">
        <v>0</v>
      </c>
      <c r="AA44" s="33">
        <v>79.539465399700006</v>
      </c>
      <c r="AB44" s="33">
        <v>7.44533423741</v>
      </c>
      <c r="AC44" s="33">
        <v>4.45973096579E-2</v>
      </c>
      <c r="AD44" s="33">
        <v>0</v>
      </c>
      <c r="AE44" s="33">
        <v>2.34312971675E-2</v>
      </c>
      <c r="AF44" s="33">
        <v>0</v>
      </c>
      <c r="AG44" s="33">
        <v>10.2222981676</v>
      </c>
      <c r="AH44" s="33">
        <v>6.2685699894700004</v>
      </c>
      <c r="AI44" s="33">
        <v>0</v>
      </c>
      <c r="AJ44" s="33">
        <v>3207.1779501599999</v>
      </c>
      <c r="AK44" s="33">
        <v>356.35292616999999</v>
      </c>
      <c r="AL44" s="33">
        <v>3563.53087633</v>
      </c>
      <c r="AM44" s="33">
        <v>0</v>
      </c>
      <c r="AN44" s="33">
        <v>4.7997509061999999</v>
      </c>
      <c r="AO44" s="33">
        <v>3.1166142940000001</v>
      </c>
      <c r="AP44" s="33">
        <v>16880.763218399999</v>
      </c>
      <c r="AQ44" s="33">
        <v>3.1844153299500002</v>
      </c>
      <c r="AR44" s="33">
        <v>0.228311405336</v>
      </c>
      <c r="AS44" s="33">
        <v>77.782799829799998</v>
      </c>
      <c r="AT44" s="33">
        <v>0.248846065945</v>
      </c>
      <c r="AU44" s="33">
        <v>2.0244316208900002E-3</v>
      </c>
      <c r="AV44" s="33">
        <v>0.25130260503599999</v>
      </c>
      <c r="AW44" s="33">
        <v>298.53820328500001</v>
      </c>
      <c r="AX44" s="33">
        <v>291.00022371</v>
      </c>
      <c r="AY44" s="33">
        <v>7.5379795745099996</v>
      </c>
      <c r="AZ44" s="33">
        <v>119.92706467399999</v>
      </c>
      <c r="BA44" s="33">
        <v>1.37992841041E-2</v>
      </c>
      <c r="BB44" s="33">
        <v>3.1180859306499998E-3</v>
      </c>
      <c r="BC44" s="33">
        <v>60.757425073699999</v>
      </c>
      <c r="BD44" s="33">
        <v>8.1508720382300007E-3</v>
      </c>
      <c r="BE44" s="33">
        <v>27.580052877300002</v>
      </c>
      <c r="BF44" s="33">
        <v>0.95748968953400004</v>
      </c>
      <c r="BG44" s="33">
        <v>4.41659783319</v>
      </c>
      <c r="BH44" s="33">
        <v>68.958728551799993</v>
      </c>
      <c r="BI44" s="33">
        <v>3.27301803221</v>
      </c>
      <c r="BJ44" s="33">
        <v>19.915032822000001</v>
      </c>
      <c r="BK44" s="33">
        <v>20.302485710599999</v>
      </c>
      <c r="BL44" s="33">
        <v>8864.1560900299992</v>
      </c>
      <c r="BM44" s="33">
        <v>0</v>
      </c>
      <c r="BN44" s="33">
        <v>0.69145378555299997</v>
      </c>
      <c r="BO44" s="33">
        <v>12.9909678606</v>
      </c>
      <c r="BP44" s="33">
        <v>0</v>
      </c>
      <c r="BQ44" s="33">
        <v>5145.09360268</v>
      </c>
      <c r="BR44" s="33">
        <v>17435.038818599998</v>
      </c>
      <c r="BS44" s="33">
        <v>2.7479338690900001</v>
      </c>
    </row>
    <row r="45" spans="1:71" x14ac:dyDescent="0.25">
      <c r="A45" s="35" t="s">
        <v>44</v>
      </c>
      <c r="B45" s="33">
        <v>195.44488044853901</v>
      </c>
      <c r="C45" s="33">
        <v>0.16226243999999901</v>
      </c>
      <c r="D45" s="33">
        <v>2196.0685484659998</v>
      </c>
      <c r="E45" s="33">
        <v>15.754745762999899</v>
      </c>
      <c r="F45" s="33">
        <v>15.754745763000001</v>
      </c>
      <c r="G45" s="33">
        <v>3.5211721140000001</v>
      </c>
      <c r="H45" s="33">
        <v>188.92017869947199</v>
      </c>
      <c r="I45" s="33"/>
      <c r="J45" s="33"/>
      <c r="K45" s="33"/>
      <c r="L45" s="33">
        <v>6.7811243499999998E-3</v>
      </c>
      <c r="M45" s="33"/>
      <c r="N45" s="33"/>
      <c r="O45" s="33"/>
      <c r="P45" s="33" t="s">
        <v>44</v>
      </c>
      <c r="Q45" s="33">
        <v>0</v>
      </c>
      <c r="R45" s="33">
        <v>0</v>
      </c>
      <c r="S45" s="33">
        <v>0</v>
      </c>
      <c r="T45" s="33">
        <v>0.83838712747499999</v>
      </c>
      <c r="U45" s="33">
        <v>260.37589368499999</v>
      </c>
      <c r="V45" s="33">
        <v>0</v>
      </c>
      <c r="W45" s="33">
        <v>195.44491181000001</v>
      </c>
      <c r="X45" s="33">
        <v>0</v>
      </c>
      <c r="Y45" s="33">
        <v>51.604145121199998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33">
        <v>6.5552290216399994E-2</v>
      </c>
      <c r="AH45" s="33">
        <v>0.16226425370799999</v>
      </c>
      <c r="AI45" s="33">
        <v>0</v>
      </c>
      <c r="AJ45" s="33">
        <v>1976.4630198699999</v>
      </c>
      <c r="AK45" s="33">
        <v>219.60637700999999</v>
      </c>
      <c r="AL45" s="33">
        <v>2196.0693968800001</v>
      </c>
      <c r="AM45" s="33">
        <v>0</v>
      </c>
      <c r="AN45" s="33">
        <v>0</v>
      </c>
      <c r="AO45" s="33">
        <v>0.57049786647699996</v>
      </c>
      <c r="AP45" s="33">
        <v>186.794547784</v>
      </c>
      <c r="AQ45" s="33">
        <v>0.58594888804400003</v>
      </c>
      <c r="AR45" s="33">
        <v>3.7877486510499998E-2</v>
      </c>
      <c r="AS45" s="33">
        <v>0.221160838197</v>
      </c>
      <c r="AT45" s="33">
        <v>7.7305663122700001E-3</v>
      </c>
      <c r="AU45" s="33">
        <v>0</v>
      </c>
      <c r="AV45" s="33">
        <v>4.5607852202100001E-2</v>
      </c>
      <c r="AW45" s="33">
        <v>15.7531767964</v>
      </c>
      <c r="AX45" s="33">
        <v>15.7531767964</v>
      </c>
      <c r="AY45" s="33">
        <v>0</v>
      </c>
      <c r="AZ45" s="33">
        <v>12.218166614299999</v>
      </c>
      <c r="BA45" s="33">
        <v>0</v>
      </c>
      <c r="BB45" s="33">
        <v>0</v>
      </c>
      <c r="BC45" s="33">
        <v>5.1268364666500004</v>
      </c>
      <c r="BD45" s="33">
        <v>0</v>
      </c>
      <c r="BE45" s="33">
        <v>1.31228841196</v>
      </c>
      <c r="BF45" s="33">
        <v>0</v>
      </c>
      <c r="BG45" s="33">
        <v>6.1732369913499998E-3</v>
      </c>
      <c r="BH45" s="33">
        <v>3.2822866559700001</v>
      </c>
      <c r="BI45" s="33">
        <v>0.589053513892</v>
      </c>
      <c r="BJ45" s="33">
        <v>2.5389450883799999E-2</v>
      </c>
      <c r="BK45" s="33">
        <v>3.9423611832200001</v>
      </c>
      <c r="BL45" s="33">
        <v>3.5210738025900001</v>
      </c>
      <c r="BM45" s="33">
        <v>0</v>
      </c>
      <c r="BN45" s="33">
        <v>0</v>
      </c>
      <c r="BO45" s="33">
        <v>1.3738326870499999</v>
      </c>
      <c r="BP45" s="33">
        <v>0</v>
      </c>
      <c r="BQ45" s="33">
        <v>48.197491815500001</v>
      </c>
      <c r="BR45" s="33">
        <v>188.91940859799999</v>
      </c>
      <c r="BS45" s="33">
        <v>0.63780358416399996</v>
      </c>
    </row>
    <row r="46" spans="1:71" x14ac:dyDescent="0.25">
      <c r="A46" s="35" t="s">
        <v>45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</row>
    <row r="47" spans="1:71" x14ac:dyDescent="0.25">
      <c r="A47" s="35" t="s">
        <v>46</v>
      </c>
      <c r="B47" s="33"/>
      <c r="C47" s="33">
        <v>120.263271702</v>
      </c>
      <c r="D47" s="33"/>
      <c r="E47" s="33">
        <v>5.6492240880000004</v>
      </c>
      <c r="F47" s="33">
        <v>5.6492240879999898</v>
      </c>
      <c r="G47" s="33"/>
      <c r="H47" s="33">
        <v>135.24913319999999</v>
      </c>
      <c r="I47" s="33"/>
      <c r="J47" s="33"/>
      <c r="K47" s="33"/>
      <c r="L47" s="33"/>
      <c r="M47" s="33"/>
      <c r="N47" s="33"/>
      <c r="O47" s="33"/>
      <c r="P47" s="33" t="s">
        <v>46</v>
      </c>
      <c r="Q47" s="33">
        <v>0</v>
      </c>
      <c r="R47" s="33">
        <v>0</v>
      </c>
      <c r="S47" s="33">
        <v>0</v>
      </c>
      <c r="T47" s="33">
        <v>0.33472878285300001</v>
      </c>
      <c r="U47" s="33">
        <v>174.44277742700001</v>
      </c>
      <c r="V47" s="33">
        <v>0</v>
      </c>
      <c r="W47" s="33">
        <v>0</v>
      </c>
      <c r="X47" s="33">
        <v>0</v>
      </c>
      <c r="Y47" s="33">
        <v>24.655692324299999</v>
      </c>
      <c r="Z47" s="33"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33">
        <v>0</v>
      </c>
      <c r="AH47" s="33">
        <v>120.26331497699999</v>
      </c>
      <c r="AI47" s="33">
        <v>0</v>
      </c>
      <c r="AJ47" s="33">
        <v>0</v>
      </c>
      <c r="AK47" s="33">
        <v>0</v>
      </c>
      <c r="AL47" s="33">
        <v>0</v>
      </c>
      <c r="AM47" s="33">
        <v>0</v>
      </c>
      <c r="AN47" s="33">
        <v>0</v>
      </c>
      <c r="AO47" s="33">
        <v>0.20845710632299999</v>
      </c>
      <c r="AP47" s="33">
        <v>139.280600134</v>
      </c>
      <c r="AQ47" s="33">
        <v>0.21410529274599999</v>
      </c>
      <c r="AR47" s="33">
        <v>1.38405562261E-2</v>
      </c>
      <c r="AS47" s="33">
        <v>3.9544401638E-2</v>
      </c>
      <c r="AT47" s="33">
        <v>2.8245771259400002E-3</v>
      </c>
      <c r="AU47" s="33">
        <v>0</v>
      </c>
      <c r="AV47" s="33">
        <v>1.6665254606300001E-2</v>
      </c>
      <c r="AW47" s="33">
        <v>5.6486495786399997</v>
      </c>
      <c r="AX47" s="33">
        <v>5.6486495786399997</v>
      </c>
      <c r="AY47" s="33">
        <v>0</v>
      </c>
      <c r="AZ47" s="33">
        <v>4.4363306822800004</v>
      </c>
      <c r="BA47" s="33">
        <v>0</v>
      </c>
      <c r="BB47" s="33">
        <v>0</v>
      </c>
      <c r="BC47" s="33">
        <v>1.8557586931000001</v>
      </c>
      <c r="BD47" s="33">
        <v>0</v>
      </c>
      <c r="BE47" s="33">
        <v>0.46889500487800001</v>
      </c>
      <c r="BF47" s="33">
        <v>0</v>
      </c>
      <c r="BG47" s="33">
        <v>0</v>
      </c>
      <c r="BH47" s="33">
        <v>1.1727744947300001</v>
      </c>
      <c r="BI47" s="33">
        <v>0.21523590006400001</v>
      </c>
      <c r="BJ47" s="33">
        <v>0</v>
      </c>
      <c r="BK47" s="33">
        <v>1.44055806148</v>
      </c>
      <c r="BL47" s="33">
        <v>0</v>
      </c>
      <c r="BM47" s="33">
        <v>0</v>
      </c>
      <c r="BN47" s="33">
        <v>0</v>
      </c>
      <c r="BO47" s="33">
        <v>0</v>
      </c>
      <c r="BP47" s="33">
        <v>0</v>
      </c>
      <c r="BQ47" s="33">
        <v>29.429060809599999</v>
      </c>
      <c r="BR47" s="33">
        <v>135.24871894899999</v>
      </c>
      <c r="BS47" s="33">
        <v>0</v>
      </c>
    </row>
    <row r="48" spans="1:71" x14ac:dyDescent="0.25">
      <c r="A48" s="35" t="s">
        <v>47</v>
      </c>
      <c r="B48" s="33"/>
      <c r="C48" s="33"/>
      <c r="D48" s="33"/>
      <c r="E48" s="33"/>
      <c r="F48" s="33"/>
      <c r="G48" s="33"/>
      <c r="H48" s="33">
        <v>0.39960000000000001</v>
      </c>
      <c r="I48" s="33"/>
      <c r="J48" s="33">
        <v>4.3667400000000002E-2</v>
      </c>
      <c r="K48" s="33"/>
      <c r="L48" s="33"/>
      <c r="M48" s="33"/>
      <c r="N48" s="33">
        <v>1.4652000000000001E-3</v>
      </c>
      <c r="O48" s="33"/>
      <c r="P48" s="33" t="s">
        <v>47</v>
      </c>
      <c r="Q48" s="33">
        <v>0</v>
      </c>
      <c r="R48" s="33">
        <v>0</v>
      </c>
      <c r="S48" s="33">
        <v>0</v>
      </c>
      <c r="T48" s="33">
        <v>4.8839538885899999E-5</v>
      </c>
      <c r="U48" s="33">
        <v>0.39587388239400001</v>
      </c>
      <c r="V48" s="33">
        <v>0</v>
      </c>
      <c r="W48" s="33">
        <v>0</v>
      </c>
      <c r="X48" s="33">
        <v>0</v>
      </c>
      <c r="Y48" s="33">
        <v>6.0007498823299997E-2</v>
      </c>
      <c r="Z48" s="33"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33">
        <v>0</v>
      </c>
      <c r="AH48" s="33">
        <v>0</v>
      </c>
      <c r="AI48" s="33">
        <v>0</v>
      </c>
      <c r="AJ48" s="33">
        <v>0</v>
      </c>
      <c r="AK48" s="33">
        <v>0</v>
      </c>
      <c r="AL48" s="33">
        <v>0</v>
      </c>
      <c r="AM48" s="33">
        <v>0</v>
      </c>
      <c r="AN48" s="33">
        <v>0</v>
      </c>
      <c r="AO48" s="33">
        <v>0</v>
      </c>
      <c r="AP48" s="33">
        <v>0.41394976636500003</v>
      </c>
      <c r="AQ48" s="33">
        <v>0</v>
      </c>
      <c r="AR48" s="33">
        <v>0</v>
      </c>
      <c r="AS48" s="33">
        <v>0</v>
      </c>
      <c r="AT48" s="33">
        <v>0</v>
      </c>
      <c r="AU48" s="33">
        <v>0</v>
      </c>
      <c r="AV48" s="33">
        <v>0</v>
      </c>
      <c r="AW48" s="33">
        <v>0</v>
      </c>
      <c r="AX48" s="33">
        <v>0</v>
      </c>
      <c r="AY48" s="33">
        <v>0</v>
      </c>
      <c r="AZ48" s="33">
        <v>0</v>
      </c>
      <c r="BA48" s="33">
        <v>0</v>
      </c>
      <c r="BB48" s="33">
        <v>0</v>
      </c>
      <c r="BC48" s="33">
        <v>0</v>
      </c>
      <c r="BD48" s="33">
        <v>0</v>
      </c>
      <c r="BE48" s="33">
        <v>0</v>
      </c>
      <c r="BF48" s="33">
        <v>0</v>
      </c>
      <c r="BG48" s="33">
        <v>0</v>
      </c>
      <c r="BH48" s="33">
        <v>0</v>
      </c>
      <c r="BI48" s="33">
        <v>0</v>
      </c>
      <c r="BJ48" s="33">
        <v>0</v>
      </c>
      <c r="BK48" s="33">
        <v>0</v>
      </c>
      <c r="BL48" s="33">
        <v>0</v>
      </c>
      <c r="BM48" s="33">
        <v>0</v>
      </c>
      <c r="BN48" s="33">
        <v>0</v>
      </c>
      <c r="BO48" s="33">
        <v>0</v>
      </c>
      <c r="BP48" s="33">
        <v>0</v>
      </c>
      <c r="BQ48" s="33">
        <v>8.3233555691499997E-2</v>
      </c>
      <c r="BR48" s="33">
        <v>0.399599257042</v>
      </c>
      <c r="BS48" s="33">
        <v>0</v>
      </c>
    </row>
    <row r="49" spans="1:71" x14ac:dyDescent="0.25">
      <c r="A49" s="35" t="s">
        <v>48</v>
      </c>
      <c r="B49" s="33">
        <v>260.88212424</v>
      </c>
      <c r="C49" s="33"/>
      <c r="D49" s="33">
        <v>221.063888039999</v>
      </c>
      <c r="E49" s="33">
        <v>1.94423003420399</v>
      </c>
      <c r="F49" s="33">
        <v>1.944230034204</v>
      </c>
      <c r="G49" s="33">
        <v>0.13631046174</v>
      </c>
      <c r="H49" s="33">
        <v>1297.7963328064</v>
      </c>
      <c r="I49" s="33"/>
      <c r="J49" s="33">
        <v>9.1466637560000006</v>
      </c>
      <c r="K49" s="33"/>
      <c r="L49" s="33">
        <v>2.6309097611999901</v>
      </c>
      <c r="M49" s="33"/>
      <c r="N49" s="33">
        <v>0.341703599999999</v>
      </c>
      <c r="O49" s="33"/>
      <c r="P49" s="33" t="s">
        <v>48</v>
      </c>
      <c r="Q49" s="33">
        <v>0</v>
      </c>
      <c r="R49" s="33">
        <v>0</v>
      </c>
      <c r="S49" s="33">
        <v>0</v>
      </c>
      <c r="T49" s="33">
        <v>11.754181407600001</v>
      </c>
      <c r="U49" s="33">
        <v>1375.18386863</v>
      </c>
      <c r="V49" s="33">
        <v>0</v>
      </c>
      <c r="W49" s="33">
        <v>260.88196880499999</v>
      </c>
      <c r="X49" s="33">
        <v>0</v>
      </c>
      <c r="Y49" s="33">
        <v>203.611446836</v>
      </c>
      <c r="Z49" s="33">
        <v>0</v>
      </c>
      <c r="AA49" s="33">
        <v>2.7571766321000002</v>
      </c>
      <c r="AB49" s="33">
        <v>2.6309489904099999</v>
      </c>
      <c r="AC49" s="33">
        <v>0</v>
      </c>
      <c r="AD49" s="33">
        <v>0</v>
      </c>
      <c r="AE49" s="33">
        <v>0</v>
      </c>
      <c r="AF49" s="33">
        <v>0</v>
      </c>
      <c r="AG49" s="33">
        <v>0.34126454912699999</v>
      </c>
      <c r="AH49" s="33">
        <v>0</v>
      </c>
      <c r="AI49" s="33">
        <v>0</v>
      </c>
      <c r="AJ49" s="33">
        <v>198.95671700299999</v>
      </c>
      <c r="AK49" s="33">
        <v>22.105894184099999</v>
      </c>
      <c r="AL49" s="33">
        <v>221.06261118800001</v>
      </c>
      <c r="AM49" s="33">
        <v>0</v>
      </c>
      <c r="AN49" s="33">
        <v>0</v>
      </c>
      <c r="AO49" s="33">
        <v>6.18133585763E-2</v>
      </c>
      <c r="AP49" s="33">
        <v>1330.69492418</v>
      </c>
      <c r="AQ49" s="33">
        <v>6.3489103214900006E-2</v>
      </c>
      <c r="AR49" s="33">
        <v>4.1041459735299997E-3</v>
      </c>
      <c r="AS49" s="33">
        <v>0.115046635912</v>
      </c>
      <c r="AT49" s="33">
        <v>8.3757660785799997E-4</v>
      </c>
      <c r="AU49" s="33">
        <v>0</v>
      </c>
      <c r="AV49" s="33">
        <v>4.9416742450500003E-3</v>
      </c>
      <c r="AW49" s="33">
        <v>1.9440732361099999</v>
      </c>
      <c r="AX49" s="33">
        <v>1.9440732361099999</v>
      </c>
      <c r="AY49" s="33">
        <v>0</v>
      </c>
      <c r="AZ49" s="33">
        <v>1.38601442539</v>
      </c>
      <c r="BA49" s="33">
        <v>0</v>
      </c>
      <c r="BB49" s="33">
        <v>0</v>
      </c>
      <c r="BC49" s="33">
        <v>0.59420497076099998</v>
      </c>
      <c r="BD49" s="33">
        <v>0</v>
      </c>
      <c r="BE49" s="33">
        <v>0.16562253674800001</v>
      </c>
      <c r="BF49" s="33">
        <v>0</v>
      </c>
      <c r="BG49" s="33">
        <v>5.6502699008499999E-3</v>
      </c>
      <c r="BH49" s="33">
        <v>0.41422275743100001</v>
      </c>
      <c r="BI49" s="33">
        <v>6.3824251337899998E-2</v>
      </c>
      <c r="BJ49" s="33">
        <v>2.3139147472699999E-2</v>
      </c>
      <c r="BK49" s="33">
        <v>0.42717762143299998</v>
      </c>
      <c r="BL49" s="33">
        <v>0.136310045691</v>
      </c>
      <c r="BM49" s="33">
        <v>0</v>
      </c>
      <c r="BN49" s="33">
        <v>0</v>
      </c>
      <c r="BO49" s="33">
        <v>3.6553389377100003E-2</v>
      </c>
      <c r="BP49" s="33">
        <v>0</v>
      </c>
      <c r="BQ49" s="33">
        <v>287.69277643100003</v>
      </c>
      <c r="BR49" s="33">
        <v>1297.7961553800001</v>
      </c>
      <c r="BS49" s="33">
        <v>0</v>
      </c>
    </row>
    <row r="50" spans="1:71" x14ac:dyDescent="0.25">
      <c r="A50" s="35" t="s">
        <v>49</v>
      </c>
      <c r="B50" s="33">
        <v>0.27516591396000001</v>
      </c>
      <c r="C50" s="33"/>
      <c r="D50" s="33">
        <v>1.0839711066</v>
      </c>
      <c r="E50" s="33">
        <v>6.3433383300000007E-2</v>
      </c>
      <c r="F50" s="33">
        <v>5.6665962600000001E-2</v>
      </c>
      <c r="G50" s="33">
        <v>1.7862761759999998E-2</v>
      </c>
      <c r="H50" s="33">
        <v>2.3799262559999899E-2</v>
      </c>
      <c r="I50" s="33"/>
      <c r="J50" s="33"/>
      <c r="K50" s="33"/>
      <c r="L50" s="33">
        <v>3.6548999999999897E-5</v>
      </c>
      <c r="M50" s="33"/>
      <c r="N50" s="33"/>
      <c r="O50" s="33"/>
      <c r="P50" s="33" t="s">
        <v>49</v>
      </c>
      <c r="Q50" s="33">
        <v>0</v>
      </c>
      <c r="R50" s="33">
        <v>0</v>
      </c>
      <c r="S50" s="33">
        <v>0</v>
      </c>
      <c r="T50" s="33">
        <v>1.60341758006E-3</v>
      </c>
      <c r="U50" s="33">
        <v>2.7003353009599999E-2</v>
      </c>
      <c r="V50" s="33">
        <v>0</v>
      </c>
      <c r="W50" s="33">
        <v>0.275168271962</v>
      </c>
      <c r="X50" s="33">
        <v>0</v>
      </c>
      <c r="Y50" s="33">
        <v>0</v>
      </c>
      <c r="Z50" s="33">
        <v>0</v>
      </c>
      <c r="AA50" s="33">
        <v>4.9188797063399996E-3</v>
      </c>
      <c r="AB50" s="33">
        <v>3.6550970833999998E-5</v>
      </c>
      <c r="AC50" s="33">
        <v>0</v>
      </c>
      <c r="AD50" s="33">
        <v>0</v>
      </c>
      <c r="AE50" s="33">
        <v>0</v>
      </c>
      <c r="AF50" s="33">
        <v>0</v>
      </c>
      <c r="AG50" s="33">
        <v>0</v>
      </c>
      <c r="AH50" s="33">
        <v>0</v>
      </c>
      <c r="AI50" s="33">
        <v>0</v>
      </c>
      <c r="AJ50" s="33">
        <v>0.97557701659499996</v>
      </c>
      <c r="AK50" s="33">
        <v>0.108396639495</v>
      </c>
      <c r="AL50" s="33">
        <v>1.08397365609</v>
      </c>
      <c r="AM50" s="33">
        <v>0</v>
      </c>
      <c r="AN50" s="33">
        <v>0</v>
      </c>
      <c r="AO50" s="33">
        <v>0</v>
      </c>
      <c r="AP50" s="33">
        <v>1.8202692801400001E-2</v>
      </c>
      <c r="AQ50" s="33">
        <v>1.0175267448199999E-6</v>
      </c>
      <c r="AR50" s="33">
        <v>0</v>
      </c>
      <c r="AS50" s="33">
        <v>2.03147668888E-2</v>
      </c>
      <c r="AT50" s="33">
        <v>4.5786691799399999E-6</v>
      </c>
      <c r="AU50" s="33">
        <v>0</v>
      </c>
      <c r="AV50" s="33">
        <v>2.0350534896399998E-6</v>
      </c>
      <c r="AW50" s="33">
        <v>6.3433291445500001E-2</v>
      </c>
      <c r="AX50" s="33">
        <v>5.6665873553900001E-2</v>
      </c>
      <c r="AY50" s="33">
        <v>6.7674178916099998E-3</v>
      </c>
      <c r="AZ50" s="33">
        <v>1.58538553878E-2</v>
      </c>
      <c r="BA50" s="33">
        <v>0</v>
      </c>
      <c r="BB50" s="33">
        <v>0</v>
      </c>
      <c r="BC50" s="33">
        <v>1.0200783522699999E-2</v>
      </c>
      <c r="BD50" s="33">
        <v>0</v>
      </c>
      <c r="BE50" s="33">
        <v>5.6047605504900002E-3</v>
      </c>
      <c r="BF50" s="33">
        <v>0</v>
      </c>
      <c r="BG50" s="33">
        <v>1.0831177764200001E-3</v>
      </c>
      <c r="BH50" s="33">
        <v>1.40116973936E-2</v>
      </c>
      <c r="BI50" s="33">
        <v>4.0717163533300003E-5</v>
      </c>
      <c r="BJ50" s="33">
        <v>5.4024361072999997E-3</v>
      </c>
      <c r="BK50" s="33">
        <v>0</v>
      </c>
      <c r="BL50" s="33">
        <v>1.7863972265899999E-2</v>
      </c>
      <c r="BM50" s="33">
        <v>0</v>
      </c>
      <c r="BN50" s="33">
        <v>0</v>
      </c>
      <c r="BO50" s="33">
        <v>1.02518869404E-3</v>
      </c>
      <c r="BP50" s="33">
        <v>0</v>
      </c>
      <c r="BQ50" s="33">
        <v>4.44450063989E-3</v>
      </c>
      <c r="BR50" s="33">
        <v>2.3799398094100001E-2</v>
      </c>
      <c r="BS50" s="33">
        <v>0</v>
      </c>
    </row>
    <row r="51" spans="1:71" x14ac:dyDescent="0.25">
      <c r="A51" s="35" t="s">
        <v>50</v>
      </c>
      <c r="B51" s="33">
        <v>3844.9468239999901</v>
      </c>
      <c r="C51" s="33">
        <v>1.2430000000000001</v>
      </c>
      <c r="D51" s="33">
        <v>1335.18386196509</v>
      </c>
      <c r="E51" s="33">
        <v>133.326499799999</v>
      </c>
      <c r="F51" s="33">
        <v>132.680013819999</v>
      </c>
      <c r="G51" s="33">
        <v>4117.5427952999999</v>
      </c>
      <c r="H51" s="33">
        <v>3384.2249757169998</v>
      </c>
      <c r="I51" s="33">
        <v>1.51838959103999</v>
      </c>
      <c r="J51" s="33">
        <v>54.036884878530799</v>
      </c>
      <c r="K51" s="33"/>
      <c r="L51" s="33">
        <v>22.317012960188901</v>
      </c>
      <c r="M51" s="33">
        <v>2.486E-2</v>
      </c>
      <c r="N51" s="33">
        <v>6.3989596359999901</v>
      </c>
      <c r="O51" s="33"/>
      <c r="P51" s="33" t="s">
        <v>50</v>
      </c>
      <c r="Q51" s="33">
        <v>0</v>
      </c>
      <c r="R51" s="33">
        <v>0</v>
      </c>
      <c r="S51" s="33">
        <v>0</v>
      </c>
      <c r="T51" s="33">
        <v>25.680705188600001</v>
      </c>
      <c r="U51" s="33">
        <v>12921.793800699999</v>
      </c>
      <c r="V51" s="33">
        <v>0</v>
      </c>
      <c r="W51" s="33">
        <v>3844.94762171</v>
      </c>
      <c r="X51" s="33">
        <v>0</v>
      </c>
      <c r="Y51" s="33">
        <v>1642.03753912</v>
      </c>
      <c r="Z51" s="33">
        <v>0</v>
      </c>
      <c r="AA51" s="33">
        <v>3.15816655037E-2</v>
      </c>
      <c r="AB51" s="33">
        <v>7.4578707782900001E-5</v>
      </c>
      <c r="AC51" s="33">
        <v>2.48603075778E-2</v>
      </c>
      <c r="AD51" s="33">
        <v>0</v>
      </c>
      <c r="AE51" s="33">
        <v>0</v>
      </c>
      <c r="AF51" s="33">
        <v>0</v>
      </c>
      <c r="AG51" s="33">
        <v>0</v>
      </c>
      <c r="AH51" s="33">
        <v>1.2429903933599999</v>
      </c>
      <c r="AI51" s="33">
        <v>0</v>
      </c>
      <c r="AJ51" s="33">
        <v>1201.6662696400001</v>
      </c>
      <c r="AK51" s="33">
        <v>133.51836835899999</v>
      </c>
      <c r="AL51" s="33">
        <v>1335.1846379999999</v>
      </c>
      <c r="AM51" s="33">
        <v>0</v>
      </c>
      <c r="AN51" s="33">
        <v>0</v>
      </c>
      <c r="AO51" s="33">
        <v>1.4240272822</v>
      </c>
      <c r="AP51" s="33">
        <v>3126.99624275</v>
      </c>
      <c r="AQ51" s="33">
        <v>1.46262430706</v>
      </c>
      <c r="AR51" s="33">
        <v>9.4618751412300001E-2</v>
      </c>
      <c r="AS51" s="33">
        <v>36.365215519499998</v>
      </c>
      <c r="AT51" s="33">
        <v>1.93021310427E-2</v>
      </c>
      <c r="AU51" s="33">
        <v>1.04037985637E-3</v>
      </c>
      <c r="AV51" s="33">
        <v>0.11384389292200001</v>
      </c>
      <c r="AW51" s="33">
        <v>133.32260751000001</v>
      </c>
      <c r="AX51" s="33">
        <v>132.676120669</v>
      </c>
      <c r="AY51" s="33">
        <v>0.64648684105200005</v>
      </c>
      <c r="AZ51" s="33">
        <v>55.0063819493</v>
      </c>
      <c r="BA51" s="33">
        <v>0</v>
      </c>
      <c r="BB51" s="33">
        <v>8.0468702635100002E-7</v>
      </c>
      <c r="BC51" s="33">
        <v>28.087837367900001</v>
      </c>
      <c r="BD51" s="33">
        <v>0</v>
      </c>
      <c r="BE51" s="33">
        <v>12.4919683186</v>
      </c>
      <c r="BF51" s="33">
        <v>0</v>
      </c>
      <c r="BG51" s="33">
        <v>1.9738823597199999</v>
      </c>
      <c r="BH51" s="33">
        <v>31.233742107699999</v>
      </c>
      <c r="BI51" s="33">
        <v>1.4703249353800001</v>
      </c>
      <c r="BJ51" s="33">
        <v>8.0968987325599997</v>
      </c>
      <c r="BK51" s="33">
        <v>9.8408328620999992</v>
      </c>
      <c r="BL51" s="33">
        <v>4117.5426068699999</v>
      </c>
      <c r="BM51" s="33">
        <v>0</v>
      </c>
      <c r="BN51" s="33">
        <v>0</v>
      </c>
      <c r="BO51" s="33">
        <v>15.5690804801</v>
      </c>
      <c r="BP51" s="33">
        <v>0</v>
      </c>
      <c r="BQ51" s="33">
        <v>1206.66216239</v>
      </c>
      <c r="BR51" s="33">
        <v>3384.2265555399999</v>
      </c>
      <c r="BS51" s="33">
        <v>6.1869981523400002</v>
      </c>
    </row>
    <row r="52" spans="1:71" x14ac:dyDescent="0.2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</row>
    <row r="53" spans="1:71" x14ac:dyDescent="0.2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</row>
    <row r="54" spans="1:71" x14ac:dyDescent="0.25">
      <c r="A54" s="35" t="s">
        <v>51</v>
      </c>
      <c r="B54" s="33">
        <v>1810.7116438399999</v>
      </c>
      <c r="C54" s="33">
        <v>0</v>
      </c>
      <c r="D54" s="33">
        <v>5520.8026182399999</v>
      </c>
      <c r="E54" s="33">
        <v>60.744085779999899</v>
      </c>
      <c r="F54" s="33">
        <v>53.269545190000002</v>
      </c>
      <c r="G54" s="33">
        <v>208.02401</v>
      </c>
      <c r="H54" s="33">
        <v>2077.4141073599899</v>
      </c>
      <c r="I54" s="33">
        <v>15.760825516800001</v>
      </c>
      <c r="J54" s="33">
        <v>17.824208832</v>
      </c>
      <c r="K54" s="33">
        <v>0</v>
      </c>
      <c r="L54" s="33">
        <v>241.97736586240001</v>
      </c>
      <c r="M54" s="33">
        <v>0</v>
      </c>
      <c r="N54" s="33">
        <v>2.5473599999999901</v>
      </c>
      <c r="O54" s="33"/>
      <c r="P54" s="33" t="s">
        <v>51</v>
      </c>
      <c r="Q54" s="33">
        <v>16.743639226799999</v>
      </c>
      <c r="R54" s="33">
        <v>15.7607017394</v>
      </c>
      <c r="S54" s="33">
        <v>0</v>
      </c>
      <c r="T54" s="33">
        <v>18.183027599900001</v>
      </c>
      <c r="U54" s="33">
        <v>2972.8148520999998</v>
      </c>
      <c r="V54" s="33">
        <v>0</v>
      </c>
      <c r="W54" s="33">
        <v>1810.70792044</v>
      </c>
      <c r="X54" s="33">
        <v>0</v>
      </c>
      <c r="Y54" s="33">
        <v>393.429919445</v>
      </c>
      <c r="Z54" s="33">
        <v>0</v>
      </c>
      <c r="AA54" s="33">
        <v>241.03579411499999</v>
      </c>
      <c r="AB54" s="33">
        <v>241.97662948600001</v>
      </c>
      <c r="AC54" s="33">
        <v>0</v>
      </c>
      <c r="AD54" s="33">
        <v>0</v>
      </c>
      <c r="AE54" s="33">
        <v>0</v>
      </c>
      <c r="AF54" s="33">
        <v>0</v>
      </c>
      <c r="AG54" s="33">
        <v>2.5439923279199999</v>
      </c>
      <c r="AH54" s="33">
        <v>0</v>
      </c>
      <c r="AI54" s="33">
        <v>0</v>
      </c>
      <c r="AJ54" s="33">
        <v>4968.7024141700003</v>
      </c>
      <c r="AK54" s="33">
        <v>552.08053428999995</v>
      </c>
      <c r="AL54" s="33">
        <v>5520.7829484599997</v>
      </c>
      <c r="AM54" s="33">
        <v>0</v>
      </c>
      <c r="AN54" s="33">
        <v>0</v>
      </c>
      <c r="AO54" s="33">
        <v>1.9656492777100001</v>
      </c>
      <c r="AP54" s="33">
        <v>1852.9392490600001</v>
      </c>
      <c r="AQ54" s="33">
        <v>2.01890480993</v>
      </c>
      <c r="AR54" s="33">
        <v>0.13051038762799999</v>
      </c>
      <c r="AS54" s="33">
        <v>0.37288739341999999</v>
      </c>
      <c r="AT54" s="33">
        <v>2.66346927033E-2</v>
      </c>
      <c r="AU54" s="33">
        <v>0</v>
      </c>
      <c r="AV54" s="33">
        <v>0.15714479847000001</v>
      </c>
      <c r="AW54" s="33">
        <v>60.738576199999997</v>
      </c>
      <c r="AX54" s="33">
        <v>53.263994499500001</v>
      </c>
      <c r="AY54" s="33">
        <v>7.4745817005399999</v>
      </c>
      <c r="AZ54" s="33">
        <v>41.832429107599999</v>
      </c>
      <c r="BA54" s="33">
        <v>0</v>
      </c>
      <c r="BB54" s="33">
        <v>0</v>
      </c>
      <c r="BC54" s="33">
        <v>17.4989718745</v>
      </c>
      <c r="BD54" s="33">
        <v>0</v>
      </c>
      <c r="BE54" s="33">
        <v>4.4214193356399996</v>
      </c>
      <c r="BF54" s="33">
        <v>0</v>
      </c>
      <c r="BG54" s="33">
        <v>0</v>
      </c>
      <c r="BH54" s="33">
        <v>11.0586779984</v>
      </c>
      <c r="BI54" s="33">
        <v>2.0295647635299998</v>
      </c>
      <c r="BJ54" s="33">
        <v>0</v>
      </c>
      <c r="BK54" s="33">
        <v>13.5836343194</v>
      </c>
      <c r="BL54" s="33">
        <v>208.024344036</v>
      </c>
      <c r="BM54" s="33">
        <v>0</v>
      </c>
      <c r="BN54" s="33">
        <v>0</v>
      </c>
      <c r="BO54" s="33">
        <v>1.62910141967</v>
      </c>
      <c r="BP54" s="33">
        <v>0</v>
      </c>
      <c r="BQ54" s="33">
        <v>422.00770520999998</v>
      </c>
      <c r="BR54" s="33">
        <v>2077.41477295</v>
      </c>
      <c r="BS54" s="33">
        <v>0</v>
      </c>
    </row>
    <row r="55" spans="1:71" x14ac:dyDescent="0.25">
      <c r="A55" s="35" t="s">
        <v>1</v>
      </c>
      <c r="B55" s="33">
        <v>2423.6591868</v>
      </c>
      <c r="C55" s="33">
        <v>0.42373</v>
      </c>
      <c r="D55" s="33">
        <v>1266.3253480000001</v>
      </c>
      <c r="E55" s="33">
        <v>165.78906999999899</v>
      </c>
      <c r="F55" s="33">
        <v>159.19898483999901</v>
      </c>
      <c r="G55" s="33">
        <v>253.26614000000001</v>
      </c>
      <c r="H55" s="33">
        <v>297.896221999999</v>
      </c>
      <c r="I55" s="33"/>
      <c r="J55" s="33"/>
      <c r="K55" s="33"/>
      <c r="L55" s="33">
        <v>0.47118258494999898</v>
      </c>
      <c r="M55" s="33"/>
      <c r="N55" s="33"/>
      <c r="O55" s="33"/>
      <c r="P55" s="33" t="s">
        <v>1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33">
        <v>0</v>
      </c>
      <c r="AC55" s="33">
        <v>0</v>
      </c>
      <c r="AD55" s="33">
        <v>0</v>
      </c>
      <c r="AE55" s="33">
        <v>0</v>
      </c>
      <c r="AF55" s="33">
        <v>0</v>
      </c>
      <c r="AG55" s="33">
        <v>0</v>
      </c>
      <c r="AH55" s="33">
        <v>0</v>
      </c>
      <c r="AI55" s="33">
        <v>0</v>
      </c>
      <c r="AJ55" s="33">
        <v>0</v>
      </c>
      <c r="AK55" s="33">
        <v>0</v>
      </c>
      <c r="AL55" s="33">
        <v>0</v>
      </c>
      <c r="AM55" s="33">
        <v>0</v>
      </c>
      <c r="AN55" s="33">
        <v>0</v>
      </c>
      <c r="AO55" s="33">
        <v>0</v>
      </c>
      <c r="AP55" s="33">
        <v>0</v>
      </c>
      <c r="AQ55" s="33">
        <v>0</v>
      </c>
      <c r="AR55" s="33">
        <v>0</v>
      </c>
      <c r="AS55" s="33">
        <v>0</v>
      </c>
      <c r="AT55" s="33">
        <v>0</v>
      </c>
      <c r="AU55" s="33">
        <v>0</v>
      </c>
      <c r="AV55" s="33">
        <v>0</v>
      </c>
      <c r="AW55" s="33">
        <v>0</v>
      </c>
      <c r="AX55" s="33">
        <v>0</v>
      </c>
      <c r="AY55" s="33">
        <v>0</v>
      </c>
      <c r="AZ55" s="33">
        <v>0</v>
      </c>
      <c r="BA55" s="33">
        <v>0</v>
      </c>
      <c r="BB55" s="33">
        <v>0</v>
      </c>
      <c r="BC55" s="33">
        <v>0</v>
      </c>
      <c r="BD55" s="33">
        <v>0</v>
      </c>
      <c r="BE55" s="33">
        <v>0</v>
      </c>
      <c r="BF55" s="33">
        <v>0</v>
      </c>
      <c r="BG55" s="33">
        <v>0</v>
      </c>
      <c r="BH55" s="33">
        <v>0</v>
      </c>
      <c r="BI55" s="33">
        <v>0</v>
      </c>
      <c r="BJ55" s="33">
        <v>0</v>
      </c>
      <c r="BK55" s="33">
        <v>0</v>
      </c>
      <c r="BL55" s="33">
        <v>0</v>
      </c>
      <c r="BM55" s="33">
        <v>0</v>
      </c>
      <c r="BN55" s="33">
        <v>0</v>
      </c>
      <c r="BO55" s="33">
        <v>0</v>
      </c>
      <c r="BP55" s="33">
        <v>0</v>
      </c>
      <c r="BQ55" s="33">
        <v>0</v>
      </c>
      <c r="BR55" s="33">
        <v>0</v>
      </c>
      <c r="BS55" s="33">
        <v>0</v>
      </c>
    </row>
    <row r="56" spans="1:71" x14ac:dyDescent="0.25">
      <c r="A56" s="35" t="s">
        <v>11</v>
      </c>
      <c r="B56" s="33"/>
      <c r="C56" s="33"/>
      <c r="D56" s="33"/>
      <c r="E56" s="33"/>
      <c r="F56" s="33"/>
      <c r="G56" s="33"/>
      <c r="H56" s="33">
        <v>3.0948145</v>
      </c>
      <c r="I56" s="33"/>
      <c r="J56" s="33"/>
      <c r="K56" s="33"/>
      <c r="L56" s="33"/>
      <c r="M56" s="33"/>
      <c r="N56" s="33"/>
      <c r="O56" s="33"/>
      <c r="P56" s="33" t="s">
        <v>11</v>
      </c>
      <c r="Q56" s="33">
        <v>0</v>
      </c>
      <c r="R56" s="33">
        <v>0</v>
      </c>
      <c r="S56" s="33">
        <v>0</v>
      </c>
      <c r="T56" s="33">
        <v>0</v>
      </c>
      <c r="U56" s="33">
        <v>0</v>
      </c>
      <c r="V56" s="33">
        <v>0</v>
      </c>
      <c r="W56" s="33">
        <v>0</v>
      </c>
      <c r="X56" s="33">
        <v>0</v>
      </c>
      <c r="Y56" s="33">
        <v>0</v>
      </c>
      <c r="Z56" s="33">
        <v>0</v>
      </c>
      <c r="AA56" s="33">
        <v>0</v>
      </c>
      <c r="AB56" s="33">
        <v>0</v>
      </c>
      <c r="AC56" s="33">
        <v>0</v>
      </c>
      <c r="AD56" s="33">
        <v>0</v>
      </c>
      <c r="AE56" s="33">
        <v>0</v>
      </c>
      <c r="AF56" s="33">
        <v>0</v>
      </c>
      <c r="AG56" s="33">
        <v>0</v>
      </c>
      <c r="AH56" s="33">
        <v>0</v>
      </c>
      <c r="AI56" s="33">
        <v>0</v>
      </c>
      <c r="AJ56" s="33">
        <v>0</v>
      </c>
      <c r="AK56" s="33">
        <v>0</v>
      </c>
      <c r="AL56" s="33">
        <v>0</v>
      </c>
      <c r="AM56" s="33">
        <v>0</v>
      </c>
      <c r="AN56" s="33">
        <v>0</v>
      </c>
      <c r="AO56" s="33">
        <v>0</v>
      </c>
      <c r="AP56" s="33">
        <v>0</v>
      </c>
      <c r="AQ56" s="33">
        <v>0</v>
      </c>
      <c r="AR56" s="33">
        <v>0</v>
      </c>
      <c r="AS56" s="33">
        <v>0</v>
      </c>
      <c r="AT56" s="33">
        <v>0</v>
      </c>
      <c r="AU56" s="33">
        <v>0</v>
      </c>
      <c r="AV56" s="33">
        <v>0</v>
      </c>
      <c r="AW56" s="33">
        <v>0</v>
      </c>
      <c r="AX56" s="33">
        <v>0</v>
      </c>
      <c r="AY56" s="33">
        <v>0</v>
      </c>
      <c r="AZ56" s="33">
        <v>0</v>
      </c>
      <c r="BA56" s="33">
        <v>0</v>
      </c>
      <c r="BB56" s="33">
        <v>0</v>
      </c>
      <c r="BC56" s="33">
        <v>0</v>
      </c>
      <c r="BD56" s="33">
        <v>0</v>
      </c>
      <c r="BE56" s="33">
        <v>0</v>
      </c>
      <c r="BF56" s="33">
        <v>0</v>
      </c>
      <c r="BG56" s="33">
        <v>0</v>
      </c>
      <c r="BH56" s="33">
        <v>0</v>
      </c>
      <c r="BI56" s="33">
        <v>0</v>
      </c>
      <c r="BJ56" s="33">
        <v>0</v>
      </c>
      <c r="BK56" s="33">
        <v>0</v>
      </c>
      <c r="BL56" s="33">
        <v>0</v>
      </c>
      <c r="BM56" s="33">
        <v>0</v>
      </c>
      <c r="BN56" s="33">
        <v>0</v>
      </c>
      <c r="BO56" s="33">
        <v>0</v>
      </c>
      <c r="BP56" s="33">
        <v>0</v>
      </c>
      <c r="BQ56" s="33">
        <v>0</v>
      </c>
      <c r="BR56" s="33">
        <v>0</v>
      </c>
      <c r="BS56" s="33">
        <v>0</v>
      </c>
    </row>
    <row r="57" spans="1:71" x14ac:dyDescent="0.25">
      <c r="A57" s="35" t="s">
        <v>58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</row>
    <row r="58" spans="1:71" x14ac:dyDescent="0.25">
      <c r="A58" s="35" t="s">
        <v>75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</row>
    <row r="59" spans="1:71" x14ac:dyDescent="0.25">
      <c r="A59" s="35" t="s">
        <v>333</v>
      </c>
    </row>
    <row r="61" spans="1:71" x14ac:dyDescent="0.25">
      <c r="A61" s="2" t="s">
        <v>55</v>
      </c>
      <c r="B61" s="1">
        <f>SUM(B3:B55)</f>
        <v>27916.93845411819</v>
      </c>
      <c r="C61" s="1">
        <f t="shared" ref="C61:N61" si="0">SUM(C3:C55)</f>
        <v>159.15145895025117</v>
      </c>
      <c r="D61" s="1">
        <f t="shared" si="0"/>
        <v>27236.679820513691</v>
      </c>
      <c r="E61" s="1">
        <f t="shared" si="0"/>
        <v>2228.0907562160205</v>
      </c>
      <c r="F61" s="1">
        <f t="shared" si="0"/>
        <v>2185.4207359223733</v>
      </c>
      <c r="G61" s="1">
        <f t="shared" si="0"/>
        <v>64329.040135047486</v>
      </c>
      <c r="H61" s="1">
        <f t="shared" si="0"/>
        <v>106643.16758849373</v>
      </c>
      <c r="I61" s="1">
        <f t="shared" si="0"/>
        <v>29.862390805483848</v>
      </c>
      <c r="J61" s="1">
        <f t="shared" si="0"/>
        <v>1465.0688005819734</v>
      </c>
      <c r="K61" s="1">
        <f t="shared" si="0"/>
        <v>4.0274159763999995</v>
      </c>
      <c r="L61" s="1">
        <f t="shared" si="0"/>
        <v>360.61322988906409</v>
      </c>
      <c r="M61" s="1">
        <f t="shared" si="0"/>
        <v>7.1452879859999902E-2</v>
      </c>
      <c r="N61" s="1">
        <f t="shared" si="0"/>
        <v>1054.4875015146874</v>
      </c>
      <c r="Q61" s="1">
        <f t="shared" ref="Q61:AV61" si="1">SUM(Q3:Q54)</f>
        <v>27.910220835358789</v>
      </c>
      <c r="R61" s="1">
        <f t="shared" si="1"/>
        <v>25.797031319689431</v>
      </c>
      <c r="S61" s="1">
        <f t="shared" si="1"/>
        <v>1.0074849031558062</v>
      </c>
      <c r="T61" s="1">
        <f t="shared" si="1"/>
        <v>751.60024780471463</v>
      </c>
      <c r="U61" s="1">
        <f t="shared" si="1"/>
        <v>199814.77109571928</v>
      </c>
      <c r="V61" s="1">
        <f t="shared" si="1"/>
        <v>4.027462541241861</v>
      </c>
      <c r="W61" s="1">
        <f t="shared" si="1"/>
        <v>25493.280134803594</v>
      </c>
      <c r="X61" s="1">
        <f t="shared" si="1"/>
        <v>1.0491205117300413</v>
      </c>
      <c r="Y61" s="1">
        <f t="shared" si="1"/>
        <v>38335.254425896434</v>
      </c>
      <c r="Z61" s="1">
        <f t="shared" si="1"/>
        <v>0.39289828766788232</v>
      </c>
      <c r="AA61" s="1">
        <f t="shared" si="1"/>
        <v>584.05178198078283</v>
      </c>
      <c r="AB61" s="1">
        <f t="shared" si="1"/>
        <v>307.60762765028869</v>
      </c>
      <c r="AC61" s="1">
        <f t="shared" si="1"/>
        <v>7.1453725120639994E-2</v>
      </c>
      <c r="AD61" s="1">
        <f t="shared" si="1"/>
        <v>0</v>
      </c>
      <c r="AE61" s="1">
        <f t="shared" si="1"/>
        <v>0.21285256092266247</v>
      </c>
      <c r="AF61" s="1">
        <f t="shared" si="1"/>
        <v>0.1131975972582117</v>
      </c>
      <c r="AG61" s="1">
        <f t="shared" si="1"/>
        <v>23.961192420355353</v>
      </c>
      <c r="AH61" s="1">
        <f t="shared" si="1"/>
        <v>158.72668782986713</v>
      </c>
      <c r="AI61" s="1">
        <f t="shared" si="1"/>
        <v>0</v>
      </c>
      <c r="AJ61" s="1">
        <f t="shared" si="1"/>
        <v>23373.283742810039</v>
      </c>
      <c r="AK61" s="1">
        <f t="shared" si="1"/>
        <v>2597.0317825624516</v>
      </c>
      <c r="AL61" s="1">
        <f t="shared" si="1"/>
        <v>25970.31552536098</v>
      </c>
      <c r="AM61" s="1">
        <f t="shared" si="1"/>
        <v>0.11031034299467951</v>
      </c>
      <c r="AN61" s="1">
        <f t="shared" si="1"/>
        <v>9.6141726400324998</v>
      </c>
      <c r="AO61" s="1">
        <f t="shared" si="1"/>
        <v>24.153971273477545</v>
      </c>
      <c r="AP61" s="1">
        <f t="shared" si="1"/>
        <v>101322.78015389795</v>
      </c>
      <c r="AQ61" s="1">
        <f t="shared" si="1"/>
        <v>24.788829516285677</v>
      </c>
      <c r="AR61" s="1">
        <f t="shared" si="1"/>
        <v>1.6288316352807708</v>
      </c>
      <c r="AS61" s="1">
        <f t="shared" si="1"/>
        <v>527.26860015305806</v>
      </c>
      <c r="AT61" s="1">
        <f t="shared" si="1"/>
        <v>0.58248263542608758</v>
      </c>
      <c r="AU61" s="1">
        <f t="shared" si="1"/>
        <v>2.2245060825523955E-2</v>
      </c>
      <c r="AV61" s="1">
        <f t="shared" si="1"/>
        <v>1.9350890392010738</v>
      </c>
      <c r="AW61" s="1">
        <f t="shared" ref="AW61:BQ61" si="2">SUM(AW3:AW54)</f>
        <v>2062.2358299271791</v>
      </c>
      <c r="AX61" s="1">
        <f t="shared" si="2"/>
        <v>2026.1558958035898</v>
      </c>
      <c r="AY61" s="1">
        <f t="shared" si="2"/>
        <v>36.079934122913272</v>
      </c>
      <c r="AZ61" s="1">
        <f t="shared" si="2"/>
        <v>874.24600516702844</v>
      </c>
      <c r="BA61" s="1">
        <f t="shared" si="2"/>
        <v>1.68292003284688E-2</v>
      </c>
      <c r="BB61" s="1">
        <f t="shared" si="2"/>
        <v>3.7913160711398105E-3</v>
      </c>
      <c r="BC61" s="1">
        <f t="shared" si="2"/>
        <v>439.50388125941799</v>
      </c>
      <c r="BD61" s="1">
        <f t="shared" si="2"/>
        <v>9.9405523129250002E-3</v>
      </c>
      <c r="BE61" s="1">
        <f t="shared" si="2"/>
        <v>189.98533266017122</v>
      </c>
      <c r="BF61" s="1">
        <f t="shared" si="2"/>
        <v>1.1677253603178102</v>
      </c>
      <c r="BG61" s="1">
        <f t="shared" si="2"/>
        <v>28.801425831713868</v>
      </c>
      <c r="BH61" s="1">
        <f t="shared" si="2"/>
        <v>475.02792348273641</v>
      </c>
      <c r="BI61" s="1">
        <f t="shared" si="2"/>
        <v>25.035910554214748</v>
      </c>
      <c r="BJ61" s="1">
        <f t="shared" si="2"/>
        <v>120.81194116992066</v>
      </c>
      <c r="BK61" s="1">
        <f t="shared" si="2"/>
        <v>165.41096994050469</v>
      </c>
      <c r="BL61" s="1">
        <f t="shared" si="2"/>
        <v>64075.750416378993</v>
      </c>
      <c r="BM61" s="1">
        <f t="shared" si="2"/>
        <v>0</v>
      </c>
      <c r="BN61" s="1">
        <f t="shared" si="2"/>
        <v>0.89372280461529696</v>
      </c>
      <c r="BO61" s="1">
        <f t="shared" si="2"/>
        <v>339.23936314273311</v>
      </c>
      <c r="BP61" s="1">
        <f t="shared" si="2"/>
        <v>0</v>
      </c>
      <c r="BQ61" s="1">
        <f t="shared" si="2"/>
        <v>32876.399934767505</v>
      </c>
      <c r="BR61" s="1"/>
      <c r="BS61" s="1">
        <f>SUM(BS3:BS54)</f>
        <v>75.31821640034245</v>
      </c>
    </row>
    <row r="62" spans="1:71" x14ac:dyDescent="0.25">
      <c r="A62" s="2" t="s">
        <v>56</v>
      </c>
      <c r="B62" s="1">
        <f>SUM(B2:B51)</f>
        <v>23682.567623478189</v>
      </c>
      <c r="C62" s="1">
        <f t="shared" ref="C62:N62" si="3">SUM(C2:C51)</f>
        <v>158.72772895025116</v>
      </c>
      <c r="D62" s="1">
        <f t="shared" si="3"/>
        <v>20449.551854273694</v>
      </c>
      <c r="E62" s="1">
        <f t="shared" si="3"/>
        <v>2001.5576004360216</v>
      </c>
      <c r="F62" s="1">
        <f t="shared" si="3"/>
        <v>1972.9522058923744</v>
      </c>
      <c r="G62" s="1">
        <f t="shared" si="3"/>
        <v>63867.749985047485</v>
      </c>
      <c r="H62" s="1">
        <f t="shared" si="3"/>
        <v>104267.85725913374</v>
      </c>
      <c r="I62" s="1">
        <f t="shared" si="3"/>
        <v>14.101565288683849</v>
      </c>
      <c r="J62" s="1">
        <f t="shared" si="3"/>
        <v>1447.2445917499733</v>
      </c>
      <c r="K62" s="1">
        <f t="shared" si="3"/>
        <v>4.0274159763999995</v>
      </c>
      <c r="L62" s="1">
        <f t="shared" si="3"/>
        <v>118.16468144171409</v>
      </c>
      <c r="M62" s="1">
        <f t="shared" si="3"/>
        <v>7.1452879859999902E-2</v>
      </c>
      <c r="N62" s="1">
        <f t="shared" si="3"/>
        <v>1051.9401415146874</v>
      </c>
      <c r="Q62" s="1">
        <f t="shared" ref="Q62:AV62" si="4">Q61 - Q55 - Q56 - Q57 - Q58 - Q54</f>
        <v>11.16658160855879</v>
      </c>
      <c r="R62" s="1">
        <f t="shared" si="4"/>
        <v>10.036329580289431</v>
      </c>
      <c r="S62" s="1">
        <f t="shared" si="4"/>
        <v>1.0074849031558062</v>
      </c>
      <c r="T62" s="1">
        <f t="shared" si="4"/>
        <v>733.41722020481461</v>
      </c>
      <c r="U62" s="1">
        <f t="shared" si="4"/>
        <v>196841.95624361926</v>
      </c>
      <c r="V62" s="1">
        <f t="shared" si="4"/>
        <v>4.027462541241861</v>
      </c>
      <c r="W62" s="1">
        <f t="shared" si="4"/>
        <v>23682.572214363594</v>
      </c>
      <c r="X62" s="1">
        <f t="shared" si="4"/>
        <v>1.0491205117300413</v>
      </c>
      <c r="Y62" s="1">
        <f t="shared" si="4"/>
        <v>37941.824506451434</v>
      </c>
      <c r="Z62" s="1">
        <f t="shared" si="4"/>
        <v>0.39289828766788232</v>
      </c>
      <c r="AA62" s="1">
        <f t="shared" si="4"/>
        <v>343.01598786578285</v>
      </c>
      <c r="AB62" s="1">
        <f t="shared" si="4"/>
        <v>65.630998164288684</v>
      </c>
      <c r="AC62" s="1">
        <f t="shared" si="4"/>
        <v>7.1453725120639994E-2</v>
      </c>
      <c r="AD62" s="1">
        <f t="shared" si="4"/>
        <v>0</v>
      </c>
      <c r="AE62" s="1">
        <f t="shared" si="4"/>
        <v>0.21285256092266247</v>
      </c>
      <c r="AF62" s="1">
        <f t="shared" si="4"/>
        <v>0.1131975972582117</v>
      </c>
      <c r="AG62" s="1">
        <f t="shared" si="4"/>
        <v>21.417200092435351</v>
      </c>
      <c r="AH62" s="1">
        <f t="shared" si="4"/>
        <v>158.72668782986713</v>
      </c>
      <c r="AI62" s="1">
        <f t="shared" si="4"/>
        <v>0</v>
      </c>
      <c r="AJ62" s="1">
        <f t="shared" si="4"/>
        <v>18404.581328640037</v>
      </c>
      <c r="AK62" s="1">
        <f t="shared" si="4"/>
        <v>2044.9512482724517</v>
      </c>
      <c r="AL62" s="1">
        <f t="shared" si="4"/>
        <v>20449.53257690098</v>
      </c>
      <c r="AM62" s="1">
        <f t="shared" si="4"/>
        <v>0.11031034299467951</v>
      </c>
      <c r="AN62" s="1">
        <f t="shared" si="4"/>
        <v>9.6141726400324998</v>
      </c>
      <c r="AO62" s="1">
        <f t="shared" si="4"/>
        <v>22.188321995767545</v>
      </c>
      <c r="AP62" s="1">
        <f t="shared" si="4"/>
        <v>99469.840904837954</v>
      </c>
      <c r="AQ62" s="1">
        <f t="shared" si="4"/>
        <v>22.769924706355678</v>
      </c>
      <c r="AR62" s="1">
        <f t="shared" si="4"/>
        <v>1.4983212476527707</v>
      </c>
      <c r="AS62" s="1">
        <f t="shared" si="4"/>
        <v>526.89571275963806</v>
      </c>
      <c r="AT62" s="1">
        <f t="shared" si="4"/>
        <v>0.55584794272278759</v>
      </c>
      <c r="AU62" s="1">
        <f t="shared" si="4"/>
        <v>2.2245060825523955E-2</v>
      </c>
      <c r="AV62" s="1">
        <f t="shared" si="4"/>
        <v>1.7779442407310737</v>
      </c>
      <c r="AW62" s="1">
        <f t="shared" ref="AW62:BQ62" si="5">AW61 - AW55 - AW56 - AW57 - AW58 - AW54</f>
        <v>2001.4972537271792</v>
      </c>
      <c r="AX62" s="1">
        <f t="shared" si="5"/>
        <v>1972.8919013040897</v>
      </c>
      <c r="AY62" s="1">
        <f t="shared" si="5"/>
        <v>28.605352422373272</v>
      </c>
      <c r="AZ62" s="1">
        <f t="shared" si="5"/>
        <v>832.41357605942846</v>
      </c>
      <c r="BA62" s="1">
        <f t="shared" si="5"/>
        <v>1.68292003284688E-2</v>
      </c>
      <c r="BB62" s="1">
        <f t="shared" si="5"/>
        <v>3.7913160711398105E-3</v>
      </c>
      <c r="BC62" s="1">
        <f t="shared" si="5"/>
        <v>422.00490938491799</v>
      </c>
      <c r="BD62" s="1">
        <f t="shared" si="5"/>
        <v>9.9405523129250002E-3</v>
      </c>
      <c r="BE62" s="1">
        <f t="shared" si="5"/>
        <v>185.56391332453123</v>
      </c>
      <c r="BF62" s="1">
        <f t="shared" si="5"/>
        <v>1.1677253603178102</v>
      </c>
      <c r="BG62" s="1">
        <f t="shared" si="5"/>
        <v>28.801425831713868</v>
      </c>
      <c r="BH62" s="1">
        <f t="shared" si="5"/>
        <v>463.9692454843364</v>
      </c>
      <c r="BI62" s="1">
        <f t="shared" si="5"/>
        <v>23.006345790684747</v>
      </c>
      <c r="BJ62" s="1">
        <f t="shared" si="5"/>
        <v>120.81194116992066</v>
      </c>
      <c r="BK62" s="1">
        <f t="shared" si="5"/>
        <v>151.82733562110468</v>
      </c>
      <c r="BL62" s="1">
        <f t="shared" si="5"/>
        <v>63867.726072342994</v>
      </c>
      <c r="BM62" s="1">
        <f t="shared" si="5"/>
        <v>0</v>
      </c>
      <c r="BN62" s="1">
        <f t="shared" si="5"/>
        <v>0.89372280461529696</v>
      </c>
      <c r="BO62" s="1">
        <f t="shared" si="5"/>
        <v>337.6102617230631</v>
      </c>
      <c r="BP62" s="1">
        <f t="shared" si="5"/>
        <v>0</v>
      </c>
      <c r="BQ62" s="1">
        <f t="shared" si="5"/>
        <v>32454.392229557507</v>
      </c>
      <c r="BR62" s="1"/>
      <c r="BS62" s="1">
        <f>BS61 - BS55 - BS56 - BS57 - BS58 - BS54</f>
        <v>75.31821640034245</v>
      </c>
    </row>
    <row r="63" spans="1:71" x14ac:dyDescent="0.25">
      <c r="A63" s="35" t="s">
        <v>336</v>
      </c>
      <c r="B63" s="33">
        <f>+B3+B5+B8+B9+B11+B12+B14+B15+B16+B17+B18+B19+B20+B21+B22+B23+B24+B25+B26+B28+B30+B31+B33+B34+B35+B36+B37+B39+B40+B41+B42+B43+B44+B46+B47+B49+B50</f>
        <v>14546.447996028028</v>
      </c>
      <c r="C63" s="33">
        <f t="shared" ref="C63:N63" si="6">+C3+C5+C8+C9+C11+C12+C14+C15+C16+C17+C18+C19+C20+C21+C22+C23+C24+C25+C26+C28+C30+C31+C33+C34+C35+C36+C37+C39+C40+C41+C42+C43+C44+C46+C47+C49+C50</f>
        <v>139.77112053455997</v>
      </c>
      <c r="D63" s="33">
        <f t="shared" si="6"/>
        <v>13581.780900648024</v>
      </c>
      <c r="E63" s="33">
        <f t="shared" si="6"/>
        <v>951.23828759880814</v>
      </c>
      <c r="F63" s="33">
        <f t="shared" si="6"/>
        <v>926.91300121961649</v>
      </c>
      <c r="G63" s="33">
        <f t="shared" si="6"/>
        <v>45287.418956516725</v>
      </c>
      <c r="H63" s="33">
        <f t="shared" si="6"/>
        <v>50280.13730718322</v>
      </c>
      <c r="I63" s="33">
        <f t="shared" si="6"/>
        <v>8.054726527540069</v>
      </c>
      <c r="J63" s="33">
        <f t="shared" si="6"/>
        <v>473.42138400304617</v>
      </c>
      <c r="K63" s="33">
        <f t="shared" si="6"/>
        <v>0.18468000000000001</v>
      </c>
      <c r="L63" s="33">
        <f t="shared" si="6"/>
        <v>76.772380927659526</v>
      </c>
      <c r="M63" s="33">
        <f t="shared" si="6"/>
        <v>4.4596799999999902E-2</v>
      </c>
      <c r="N63" s="33">
        <f t="shared" si="6"/>
        <v>26.115778260708854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3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9" sqref="J9"/>
    </sheetView>
  </sheetViews>
  <sheetFormatPr defaultRowHeight="15" x14ac:dyDescent="0.25"/>
  <cols>
    <col min="1" max="1" width="19.5703125" customWidth="1"/>
    <col min="2" max="2" width="9.28515625" customWidth="1"/>
    <col min="3" max="4" width="6.7109375" bestFit="1" customWidth="1"/>
    <col min="5" max="6" width="7.7109375" bestFit="1" customWidth="1"/>
    <col min="7" max="7" width="5.7109375" bestFit="1" customWidth="1"/>
    <col min="8" max="8" width="7.7109375" bestFit="1" customWidth="1"/>
    <col min="9" max="9" width="8.85546875" bestFit="1" customWidth="1"/>
    <col min="10" max="10" width="9" bestFit="1" customWidth="1"/>
    <col min="11" max="11" width="6.7109375" bestFit="1" customWidth="1"/>
    <col min="12" max="12" width="9.7109375" bestFit="1" customWidth="1"/>
    <col min="14" max="14" width="15.42578125" bestFit="1" customWidth="1"/>
    <col min="15" max="15" width="6.7109375" style="33" bestFit="1" customWidth="1"/>
    <col min="16" max="16" width="14.5703125" style="33" bestFit="1" customWidth="1"/>
    <col min="17" max="17" width="6.7109375" style="33" bestFit="1" customWidth="1"/>
    <col min="18" max="18" width="9" style="33" bestFit="1" customWidth="1"/>
    <col min="19" max="19" width="7.7109375" style="33" bestFit="1" customWidth="1"/>
    <col min="20" max="20" width="6.7109375" style="33" bestFit="1" customWidth="1"/>
    <col min="21" max="21" width="9.28515625" style="33" bestFit="1" customWidth="1"/>
    <col min="22" max="23" width="6.7109375" style="33" bestFit="1" customWidth="1"/>
    <col min="24" max="24" width="5.85546875" style="33" bestFit="1" customWidth="1"/>
    <col min="25" max="25" width="6.7109375" style="33" bestFit="1" customWidth="1"/>
    <col min="26" max="26" width="15.42578125" style="33" bestFit="1" customWidth="1"/>
    <col min="27" max="27" width="6.5703125" style="33" customWidth="1"/>
    <col min="28" max="29" width="5.7109375" style="33" bestFit="1" customWidth="1"/>
    <col min="30" max="30" width="6.5703125" style="33" bestFit="1" customWidth="1"/>
    <col min="31" max="31" width="6.7109375" style="33" bestFit="1" customWidth="1"/>
    <col min="32" max="32" width="10" style="33" bestFit="1" customWidth="1"/>
    <col min="33" max="33" width="6.7109375" style="33" bestFit="1" customWidth="1"/>
    <col min="34" max="34" width="5.7109375" style="33" bestFit="1" customWidth="1"/>
    <col min="35" max="35" width="6.7109375" style="33" bestFit="1" customWidth="1"/>
    <col min="36" max="36" width="6" style="33" bestFit="1" customWidth="1"/>
    <col min="37" max="37" width="6.7109375" style="33" bestFit="1" customWidth="1"/>
    <col min="38" max="38" width="4.28515625" style="33" bestFit="1" customWidth="1"/>
    <col min="39" max="39" width="7.7109375" style="33" bestFit="1" customWidth="1"/>
    <col min="40" max="40" width="4.5703125" style="33" bestFit="1" customWidth="1"/>
    <col min="41" max="41" width="5.7109375" style="33" bestFit="1" customWidth="1"/>
    <col min="42" max="42" width="6.7109375" style="33" bestFit="1" customWidth="1"/>
    <col min="43" max="43" width="4.140625" style="33" bestFit="1" customWidth="1"/>
    <col min="44" max="44" width="5.85546875" style="33" customWidth="1"/>
    <col min="45" max="45" width="5.7109375" style="33" bestFit="1" customWidth="1"/>
    <col min="46" max="47" width="7.7109375" style="33" bestFit="1" customWidth="1"/>
    <col min="48" max="48" width="5.7109375" style="33" bestFit="1" customWidth="1"/>
    <col min="49" max="49" width="7.85546875" style="33" bestFit="1" customWidth="1"/>
    <col min="50" max="50" width="5.140625" style="33" bestFit="1" customWidth="1"/>
    <col min="51" max="51" width="5.28515625" style="33" customWidth="1"/>
    <col min="52" max="52" width="8.7109375" style="33" bestFit="1" customWidth="1"/>
    <col min="53" max="53" width="4.85546875" style="33" bestFit="1" customWidth="1"/>
    <col min="54" max="54" width="7.85546875" style="33" bestFit="1" customWidth="1"/>
    <col min="55" max="55" width="5.85546875" style="33" bestFit="1" customWidth="1"/>
    <col min="56" max="56" width="6" style="33" bestFit="1" customWidth="1"/>
    <col min="57" max="57" width="7.7109375" style="33" bestFit="1" customWidth="1"/>
    <col min="58" max="58" width="4.140625" style="33" bestFit="1" customWidth="1"/>
    <col min="59" max="59" width="5.7109375" style="33" bestFit="1" customWidth="1"/>
    <col min="60" max="60" width="3.85546875" style="33" bestFit="1" customWidth="1"/>
    <col min="61" max="61" width="5.7109375" style="33" bestFit="1" customWidth="1"/>
    <col min="62" max="63" width="5.28515625" style="33" bestFit="1" customWidth="1"/>
    <col min="64" max="64" width="6.7109375" style="33" bestFit="1" customWidth="1"/>
    <col min="65" max="65" width="4.85546875" style="33" customWidth="1"/>
    <col min="66" max="66" width="7.7109375" style="33" bestFit="1" customWidth="1"/>
    <col min="67" max="67" width="9.140625" style="33" bestFit="1" customWidth="1"/>
    <col min="68" max="68" width="6.7109375" style="33" bestFit="1" customWidth="1"/>
  </cols>
  <sheetData>
    <row r="1" spans="1:68" x14ac:dyDescent="0.25">
      <c r="B1" s="35" t="s">
        <v>343</v>
      </c>
      <c r="N1" s="35" t="s">
        <v>465</v>
      </c>
    </row>
    <row r="2" spans="1:68" x14ac:dyDescent="0.25">
      <c r="A2" s="19" t="s">
        <v>52</v>
      </c>
      <c r="B2" s="19" t="s">
        <v>59</v>
      </c>
      <c r="C2" s="19" t="s">
        <v>57</v>
      </c>
      <c r="D2" s="19" t="s">
        <v>60</v>
      </c>
      <c r="E2" s="19" t="s">
        <v>54</v>
      </c>
      <c r="F2" s="19" t="s">
        <v>53</v>
      </c>
      <c r="G2" s="19" t="s">
        <v>61</v>
      </c>
      <c r="H2" s="19" t="s">
        <v>62</v>
      </c>
      <c r="I2" s="19" t="s">
        <v>63</v>
      </c>
      <c r="J2" s="19" t="s">
        <v>64</v>
      </c>
      <c r="K2" s="19" t="s">
        <v>66</v>
      </c>
      <c r="L2" s="19" t="s">
        <v>65</v>
      </c>
      <c r="N2" s="35" t="s">
        <v>310</v>
      </c>
      <c r="O2" s="33" t="s">
        <v>131</v>
      </c>
      <c r="P2" s="33" t="s">
        <v>132</v>
      </c>
      <c r="Q2" s="33" t="s">
        <v>133</v>
      </c>
      <c r="R2" s="33" t="s">
        <v>64</v>
      </c>
      <c r="S2" s="33" t="s">
        <v>134</v>
      </c>
      <c r="T2" s="33" t="s">
        <v>135</v>
      </c>
      <c r="U2" s="33" t="s">
        <v>59</v>
      </c>
      <c r="V2" s="33" t="s">
        <v>136</v>
      </c>
      <c r="W2" s="33" t="s">
        <v>137</v>
      </c>
      <c r="X2" s="33" t="s">
        <v>138</v>
      </c>
      <c r="Y2" s="33" t="s">
        <v>139</v>
      </c>
      <c r="Z2" s="33" t="s">
        <v>140</v>
      </c>
      <c r="AA2" s="33" t="s">
        <v>141</v>
      </c>
      <c r="AB2" s="33" t="s">
        <v>142</v>
      </c>
      <c r="AC2" s="33" t="s">
        <v>143</v>
      </c>
      <c r="AD2" s="33" t="s">
        <v>144</v>
      </c>
      <c r="AE2" s="33" t="s">
        <v>57</v>
      </c>
      <c r="AF2" s="33" t="s">
        <v>128</v>
      </c>
      <c r="AG2" s="33" t="s">
        <v>145</v>
      </c>
      <c r="AH2" s="33" t="s">
        <v>146</v>
      </c>
      <c r="AI2" s="33" t="s">
        <v>60</v>
      </c>
      <c r="AJ2" s="33" t="s">
        <v>147</v>
      </c>
      <c r="AK2" s="33" t="s">
        <v>148</v>
      </c>
      <c r="AL2" s="33" t="s">
        <v>149</v>
      </c>
      <c r="AM2" s="33" t="s">
        <v>150</v>
      </c>
      <c r="AN2" s="33" t="s">
        <v>151</v>
      </c>
      <c r="AO2" s="33" t="s">
        <v>152</v>
      </c>
      <c r="AP2" s="33" t="s">
        <v>153</v>
      </c>
      <c r="AQ2" s="33" t="s">
        <v>154</v>
      </c>
      <c r="AR2" s="33" t="s">
        <v>155</v>
      </c>
      <c r="AS2" s="33" t="s">
        <v>156</v>
      </c>
      <c r="AT2" s="33" t="s">
        <v>54</v>
      </c>
      <c r="AU2" s="33" t="s">
        <v>53</v>
      </c>
      <c r="AV2" s="33" t="s">
        <v>157</v>
      </c>
      <c r="AW2" s="33" t="s">
        <v>158</v>
      </c>
      <c r="AX2" s="33" t="s">
        <v>159</v>
      </c>
      <c r="AY2" s="33" t="s">
        <v>160</v>
      </c>
      <c r="AZ2" s="33" t="s">
        <v>161</v>
      </c>
      <c r="BA2" s="33" t="s">
        <v>162</v>
      </c>
      <c r="BB2" s="33" t="s">
        <v>163</v>
      </c>
      <c r="BC2" s="33" t="s">
        <v>164</v>
      </c>
      <c r="BD2" s="33" t="s">
        <v>165</v>
      </c>
      <c r="BE2" s="33" t="s">
        <v>166</v>
      </c>
      <c r="BF2" s="33" t="s">
        <v>167</v>
      </c>
      <c r="BG2" s="33" t="s">
        <v>168</v>
      </c>
      <c r="BH2" s="33" t="s">
        <v>169</v>
      </c>
      <c r="BI2" s="33" t="s">
        <v>61</v>
      </c>
      <c r="BJ2" s="33" t="s">
        <v>170</v>
      </c>
      <c r="BK2" s="33" t="s">
        <v>171</v>
      </c>
      <c r="BL2" s="33" t="s">
        <v>172</v>
      </c>
      <c r="BM2" s="33" t="s">
        <v>173</v>
      </c>
      <c r="BN2" s="33" t="s">
        <v>174</v>
      </c>
      <c r="BO2" s="33" t="s">
        <v>175</v>
      </c>
      <c r="BP2" s="33" t="s">
        <v>176</v>
      </c>
    </row>
    <row r="3" spans="1:68" x14ac:dyDescent="0.25">
      <c r="A3" s="33" t="s">
        <v>0</v>
      </c>
      <c r="B3" s="33">
        <v>10844.2677545525</v>
      </c>
      <c r="C3" s="33">
        <v>93.1553473924739</v>
      </c>
      <c r="D3" s="33">
        <v>181.16169031873</v>
      </c>
      <c r="E3" s="33">
        <v>1579.2302639673901</v>
      </c>
      <c r="F3" s="33">
        <v>1576.4334695673999</v>
      </c>
      <c r="G3" s="33">
        <v>24.194720430025999</v>
      </c>
      <c r="H3" s="33">
        <v>1937.1256271167699</v>
      </c>
      <c r="I3" s="33">
        <v>47.147300461034902</v>
      </c>
      <c r="J3" s="33">
        <v>77.171036898870895</v>
      </c>
      <c r="K3" s="33"/>
      <c r="L3" s="33">
        <v>99.419622956522105</v>
      </c>
      <c r="M3" s="33"/>
      <c r="N3" s="35" t="s">
        <v>0</v>
      </c>
      <c r="O3" s="33">
        <v>72.551795263800003</v>
      </c>
      <c r="P3" s="33">
        <v>47.038676105</v>
      </c>
      <c r="Q3" s="33">
        <v>232.079420352</v>
      </c>
      <c r="R3" s="33">
        <v>77.143707649000007</v>
      </c>
      <c r="S3" s="33">
        <v>694.17072833899999</v>
      </c>
      <c r="T3" s="33">
        <v>0</v>
      </c>
      <c r="U3" s="33">
        <v>10846.4618023</v>
      </c>
      <c r="V3" s="33">
        <v>230.01764835899999</v>
      </c>
      <c r="W3" s="33">
        <v>73.560567682300004</v>
      </c>
      <c r="X3" s="33">
        <v>15.9052650033</v>
      </c>
      <c r="Y3" s="33">
        <v>235.61263219</v>
      </c>
      <c r="Z3" s="33">
        <v>99.026664677799999</v>
      </c>
      <c r="AA3" s="33">
        <v>0</v>
      </c>
      <c r="AB3" s="33">
        <v>21.314461209600001</v>
      </c>
      <c r="AC3" s="33">
        <v>6.55090685507</v>
      </c>
      <c r="AD3" s="33">
        <v>0</v>
      </c>
      <c r="AE3" s="33">
        <v>93.182485234799998</v>
      </c>
      <c r="AF3" s="33">
        <v>0</v>
      </c>
      <c r="AG3" s="33">
        <v>163.08001881600001</v>
      </c>
      <c r="AH3" s="33">
        <v>18.1200049943</v>
      </c>
      <c r="AI3" s="33">
        <v>181.20002381</v>
      </c>
      <c r="AJ3" s="33">
        <v>0.42985188126200002</v>
      </c>
      <c r="AK3" s="33">
        <v>129.34644442000001</v>
      </c>
      <c r="AL3" s="33">
        <v>0.17344618896</v>
      </c>
      <c r="AM3" s="33">
        <v>544.10497807499996</v>
      </c>
      <c r="AN3" s="33">
        <v>0.157678366711</v>
      </c>
      <c r="AO3" s="33">
        <v>4.6751618082300004</v>
      </c>
      <c r="AP3" s="33">
        <v>87.984513122699994</v>
      </c>
      <c r="AQ3" s="33">
        <v>0.141910503794</v>
      </c>
      <c r="AR3" s="33">
        <v>0</v>
      </c>
      <c r="AS3" s="33">
        <v>15.248284740500001</v>
      </c>
      <c r="AT3" s="33">
        <v>1579.6251019900001</v>
      </c>
      <c r="AU3" s="33">
        <v>1576.828352</v>
      </c>
      <c r="AV3" s="33">
        <v>2.7967499885799998</v>
      </c>
      <c r="AW3" s="33">
        <v>646.52615579899998</v>
      </c>
      <c r="AX3" s="33">
        <v>0.17817655349299999</v>
      </c>
      <c r="AY3" s="33">
        <v>0</v>
      </c>
      <c r="AZ3" s="33">
        <v>38.631192340299997</v>
      </c>
      <c r="BA3" s="33">
        <v>1.48217603052</v>
      </c>
      <c r="BB3" s="33">
        <v>582.93684857300002</v>
      </c>
      <c r="BC3" s="33">
        <v>2.36517426211</v>
      </c>
      <c r="BD3" s="33">
        <v>2.9958881234299999</v>
      </c>
      <c r="BE3" s="33">
        <v>832.85698003499999</v>
      </c>
      <c r="BF3" s="33">
        <v>0.53610663878099996</v>
      </c>
      <c r="BG3" s="33">
        <v>6.4648149191100002</v>
      </c>
      <c r="BH3" s="33">
        <v>0</v>
      </c>
      <c r="BI3" s="33">
        <v>24.200693816699999</v>
      </c>
      <c r="BJ3" s="33">
        <v>0</v>
      </c>
      <c r="BK3" s="33">
        <v>0.56863943022899999</v>
      </c>
      <c r="BL3" s="33">
        <v>225.317806905</v>
      </c>
      <c r="BM3" s="33">
        <v>0</v>
      </c>
      <c r="BN3" s="33">
        <v>475.11043213099998</v>
      </c>
      <c r="BO3" s="33">
        <v>1937.3913485600001</v>
      </c>
      <c r="BP3" s="33">
        <v>85.4442093766</v>
      </c>
    </row>
    <row r="4" spans="1:68" x14ac:dyDescent="0.25">
      <c r="A4" s="33" t="s">
        <v>2</v>
      </c>
      <c r="B4" s="33">
        <v>19289.454130699902</v>
      </c>
      <c r="C4" s="33">
        <v>168.891081492148</v>
      </c>
      <c r="D4" s="33">
        <v>353.92162869692999</v>
      </c>
      <c r="E4" s="33">
        <v>2810.7548150119001</v>
      </c>
      <c r="F4" s="33">
        <v>2806.5549977318901</v>
      </c>
      <c r="G4" s="33">
        <v>54.757950207253899</v>
      </c>
      <c r="H4" s="33">
        <v>3303.7540870316898</v>
      </c>
      <c r="I4" s="33">
        <v>83.381747252183999</v>
      </c>
      <c r="J4" s="33">
        <v>144.46235443932599</v>
      </c>
      <c r="K4" s="33"/>
      <c r="L4" s="33">
        <v>174.072321704362</v>
      </c>
      <c r="M4" s="33"/>
      <c r="N4" s="35" t="s">
        <v>2</v>
      </c>
      <c r="O4" s="33">
        <v>125.572619531</v>
      </c>
      <c r="P4" s="33">
        <v>82.091579674499997</v>
      </c>
      <c r="Q4" s="33">
        <v>393.70168853799998</v>
      </c>
      <c r="R4" s="33">
        <v>144.08871125499999</v>
      </c>
      <c r="S4" s="33">
        <v>1177.71866404</v>
      </c>
      <c r="T4" s="33">
        <v>0</v>
      </c>
      <c r="U4" s="33">
        <v>19292.137218899999</v>
      </c>
      <c r="V4" s="33">
        <v>390.26366344799999</v>
      </c>
      <c r="W4" s="33">
        <v>124.805050733</v>
      </c>
      <c r="X4" s="33">
        <v>27.029487120999999</v>
      </c>
      <c r="Y4" s="33">
        <v>401.43062765100001</v>
      </c>
      <c r="Z4" s="33">
        <v>169.707162501</v>
      </c>
      <c r="AA4" s="33">
        <v>0</v>
      </c>
      <c r="AB4" s="33">
        <v>36.158196520899999</v>
      </c>
      <c r="AC4" s="33">
        <v>11.113155648699999</v>
      </c>
      <c r="AD4" s="33">
        <v>0</v>
      </c>
      <c r="AE4" s="33">
        <v>168.91993577700001</v>
      </c>
      <c r="AF4" s="33">
        <v>0</v>
      </c>
      <c r="AG4" s="33">
        <v>318.57011879200002</v>
      </c>
      <c r="AH4" s="33">
        <v>35.396677310100003</v>
      </c>
      <c r="AI4" s="33">
        <v>353.96679610199999</v>
      </c>
      <c r="AJ4" s="33">
        <v>0.72921282622700001</v>
      </c>
      <c r="AK4" s="33">
        <v>219.430853039</v>
      </c>
      <c r="AL4" s="33">
        <v>0.30876678730200002</v>
      </c>
      <c r="AM4" s="33">
        <v>925.803983797</v>
      </c>
      <c r="AN4" s="33">
        <v>0.28069748995999999</v>
      </c>
      <c r="AO4" s="33">
        <v>8.3226708619099998</v>
      </c>
      <c r="AP4" s="33">
        <v>156.62905801900001</v>
      </c>
      <c r="AQ4" s="33">
        <v>0.25262720030000002</v>
      </c>
      <c r="AR4" s="33">
        <v>0</v>
      </c>
      <c r="AS4" s="33">
        <v>27.144785084399999</v>
      </c>
      <c r="AT4" s="33">
        <v>2811.24898811</v>
      </c>
      <c r="AU4" s="33">
        <v>2807.0489143499999</v>
      </c>
      <c r="AV4" s="33">
        <v>4.2000737635699998</v>
      </c>
      <c r="AW4" s="33">
        <v>1150.93886733</v>
      </c>
      <c r="AX4" s="33">
        <v>0.31718743708899999</v>
      </c>
      <c r="AY4" s="33">
        <v>0</v>
      </c>
      <c r="AZ4" s="33">
        <v>68.770781998800004</v>
      </c>
      <c r="BA4" s="33">
        <v>2.6385504550699999</v>
      </c>
      <c r="BB4" s="33">
        <v>1037.73643281</v>
      </c>
      <c r="BC4" s="33">
        <v>4.2104577165399997</v>
      </c>
      <c r="BD4" s="33">
        <v>5.3332416389299997</v>
      </c>
      <c r="BE4" s="33">
        <v>1482.6392014400001</v>
      </c>
      <c r="BF4" s="33">
        <v>0.95436793169900003</v>
      </c>
      <c r="BG4" s="33">
        <v>11.508545914899999</v>
      </c>
      <c r="BH4" s="33">
        <v>0</v>
      </c>
      <c r="BI4" s="33">
        <v>54.765555355700002</v>
      </c>
      <c r="BJ4" s="33">
        <v>0</v>
      </c>
      <c r="BK4" s="33">
        <v>0.96473097913299999</v>
      </c>
      <c r="BL4" s="33">
        <v>382.22757631600001</v>
      </c>
      <c r="BM4" s="33">
        <v>0</v>
      </c>
      <c r="BN4" s="33">
        <v>827.85715082299998</v>
      </c>
      <c r="BO4" s="33">
        <v>3304.0560897199998</v>
      </c>
      <c r="BP4" s="33">
        <v>144.945112889</v>
      </c>
    </row>
    <row r="5" spans="1:68" x14ac:dyDescent="0.25">
      <c r="A5" s="33" t="s">
        <v>3</v>
      </c>
      <c r="B5" s="33">
        <v>8727.1576180633001</v>
      </c>
      <c r="C5" s="33">
        <v>73.214975123561899</v>
      </c>
      <c r="D5" s="33">
        <v>153.869758526749</v>
      </c>
      <c r="E5" s="33">
        <v>1278.6384650452001</v>
      </c>
      <c r="F5" s="33">
        <v>1276.6277177539901</v>
      </c>
      <c r="G5" s="33">
        <v>21.813872330940001</v>
      </c>
      <c r="H5" s="33">
        <v>1566.4816070679999</v>
      </c>
      <c r="I5" s="33">
        <v>36.173078788428001</v>
      </c>
      <c r="J5" s="33">
        <v>62.891346114301399</v>
      </c>
      <c r="K5" s="33"/>
      <c r="L5" s="33">
        <v>77.126199042393907</v>
      </c>
      <c r="M5" s="33"/>
      <c r="N5" s="35" t="s">
        <v>3</v>
      </c>
      <c r="O5" s="33">
        <v>56.305212684700003</v>
      </c>
      <c r="P5" s="33">
        <v>35.705840412999997</v>
      </c>
      <c r="Q5" s="33">
        <v>188.61536918199999</v>
      </c>
      <c r="R5" s="33">
        <v>62.755476792300001</v>
      </c>
      <c r="S5" s="33">
        <v>563.60239018799996</v>
      </c>
      <c r="T5" s="33">
        <v>0</v>
      </c>
      <c r="U5" s="33">
        <v>8728.4848468199998</v>
      </c>
      <c r="V5" s="33">
        <v>186.65515869999999</v>
      </c>
      <c r="W5" s="33">
        <v>59.707336763800001</v>
      </c>
      <c r="X5" s="33">
        <v>12.686397076</v>
      </c>
      <c r="Y5" s="33">
        <v>186.578024167</v>
      </c>
      <c r="Z5" s="33">
        <v>75.537158008199995</v>
      </c>
      <c r="AA5" s="33">
        <v>0</v>
      </c>
      <c r="AB5" s="33">
        <v>17.3226601854</v>
      </c>
      <c r="AC5" s="33">
        <v>5.3240513852099998</v>
      </c>
      <c r="AD5" s="33">
        <v>0</v>
      </c>
      <c r="AE5" s="33">
        <v>73.232178399800006</v>
      </c>
      <c r="AF5" s="33">
        <v>0</v>
      </c>
      <c r="AG5" s="33">
        <v>138.50334106899999</v>
      </c>
      <c r="AH5" s="33">
        <v>15.389250324900001</v>
      </c>
      <c r="AI5" s="33">
        <v>153.89259139399999</v>
      </c>
      <c r="AJ5" s="33">
        <v>0.349348735247</v>
      </c>
      <c r="AK5" s="33">
        <v>105.095327216</v>
      </c>
      <c r="AL5" s="33">
        <v>0.14045260965699999</v>
      </c>
      <c r="AM5" s="33">
        <v>442.18241239299999</v>
      </c>
      <c r="AN5" s="33">
        <v>0.12768419654999999</v>
      </c>
      <c r="AO5" s="33">
        <v>3.7858378081600002</v>
      </c>
      <c r="AP5" s="33">
        <v>71.247796303800001</v>
      </c>
      <c r="AQ5" s="33">
        <v>0.114915753457</v>
      </c>
      <c r="AR5" s="33">
        <v>0</v>
      </c>
      <c r="AS5" s="33">
        <v>12.3477036059</v>
      </c>
      <c r="AT5" s="33">
        <v>1278.88931615</v>
      </c>
      <c r="AU5" s="33">
        <v>1276.8786501100001</v>
      </c>
      <c r="AV5" s="33">
        <v>2.0106660325200001</v>
      </c>
      <c r="AW5" s="33">
        <v>523.54172107500005</v>
      </c>
      <c r="AX5" s="33">
        <v>0.14428312983300001</v>
      </c>
      <c r="AY5" s="33">
        <v>0</v>
      </c>
      <c r="AZ5" s="33">
        <v>31.282632515300001</v>
      </c>
      <c r="BA5" s="33">
        <v>1.2002317389099999</v>
      </c>
      <c r="BB5" s="33">
        <v>472.04853911700002</v>
      </c>
      <c r="BC5" s="33">
        <v>1.9152638630500001</v>
      </c>
      <c r="BD5" s="33">
        <v>2.4260004473199999</v>
      </c>
      <c r="BE5" s="33">
        <v>674.42807913000001</v>
      </c>
      <c r="BF5" s="33">
        <v>0.43412617170700002</v>
      </c>
      <c r="BG5" s="33">
        <v>5.2350531567400003</v>
      </c>
      <c r="BH5" s="33">
        <v>0</v>
      </c>
      <c r="BI5" s="33">
        <v>21.8175294246</v>
      </c>
      <c r="BJ5" s="33">
        <v>0</v>
      </c>
      <c r="BK5" s="33">
        <v>0.46175505990600002</v>
      </c>
      <c r="BL5" s="33">
        <v>183.11936071700001</v>
      </c>
      <c r="BM5" s="33">
        <v>0</v>
      </c>
      <c r="BN5" s="33">
        <v>386.21054789599998</v>
      </c>
      <c r="BO5" s="33">
        <v>1566.6305293600001</v>
      </c>
      <c r="BP5" s="33">
        <v>69.441581460099997</v>
      </c>
    </row>
    <row r="6" spans="1:68" x14ac:dyDescent="0.25">
      <c r="A6" s="33" t="s">
        <v>4</v>
      </c>
      <c r="B6" s="33">
        <v>125687.656599999</v>
      </c>
      <c r="C6" s="33">
        <v>763.92835000000002</v>
      </c>
      <c r="D6" s="33">
        <v>1889.925297</v>
      </c>
      <c r="E6" s="33">
        <v>18107.977080000001</v>
      </c>
      <c r="F6" s="33">
        <v>17588.4021299999</v>
      </c>
      <c r="G6" s="33">
        <v>349.66353400000003</v>
      </c>
      <c r="H6" s="33">
        <v>19159.39616</v>
      </c>
      <c r="I6" s="33">
        <v>1717.1355959999901</v>
      </c>
      <c r="J6" s="33"/>
      <c r="K6" s="33">
        <v>154.8181587</v>
      </c>
      <c r="L6" s="33">
        <v>1848.2144060000001</v>
      </c>
      <c r="M6" s="33"/>
      <c r="N6" s="35" t="s">
        <v>4</v>
      </c>
      <c r="O6" s="33">
        <v>2047.3621087700001</v>
      </c>
      <c r="P6" s="33">
        <v>1683.8394851</v>
      </c>
      <c r="Q6" s="33">
        <v>2154.5817727799999</v>
      </c>
      <c r="R6" s="33">
        <v>10.3477764161</v>
      </c>
      <c r="S6" s="33">
        <v>6098.0955829799996</v>
      </c>
      <c r="T6" s="33">
        <v>154.81852237000001</v>
      </c>
      <c r="U6" s="33">
        <v>125687.937091</v>
      </c>
      <c r="V6" s="33">
        <v>1960.4993676700001</v>
      </c>
      <c r="W6" s="33">
        <v>635.77067948199999</v>
      </c>
      <c r="X6" s="33">
        <v>0</v>
      </c>
      <c r="Y6" s="33">
        <v>3108.0587070199999</v>
      </c>
      <c r="Z6" s="33">
        <v>1812.3763429099999</v>
      </c>
      <c r="AA6" s="33">
        <v>0</v>
      </c>
      <c r="AB6" s="33">
        <v>197.883993608</v>
      </c>
      <c r="AC6" s="33">
        <v>60.8209369219</v>
      </c>
      <c r="AD6" s="33">
        <v>0</v>
      </c>
      <c r="AE6" s="33">
        <v>763.934496276</v>
      </c>
      <c r="AF6" s="33">
        <v>0</v>
      </c>
      <c r="AG6" s="33">
        <v>1700.94037727</v>
      </c>
      <c r="AH6" s="33">
        <v>188.99336663700001</v>
      </c>
      <c r="AI6" s="33">
        <v>1889.9337439000001</v>
      </c>
      <c r="AJ6" s="33">
        <v>3.9908852065299998</v>
      </c>
      <c r="AK6" s="33">
        <v>1184.25747273</v>
      </c>
      <c r="AL6" s="33">
        <v>1.9347286190699999</v>
      </c>
      <c r="AM6" s="33">
        <v>4876.8574986200001</v>
      </c>
      <c r="AN6" s="33">
        <v>1.75884346002</v>
      </c>
      <c r="AO6" s="33">
        <v>52.149717753300003</v>
      </c>
      <c r="AP6" s="33">
        <v>981.434869596</v>
      </c>
      <c r="AQ6" s="33">
        <v>1.5829589802099999</v>
      </c>
      <c r="AR6" s="33">
        <v>0</v>
      </c>
      <c r="AS6" s="33">
        <v>170.08897901500001</v>
      </c>
      <c r="AT6" s="33">
        <v>18108.516507200002</v>
      </c>
      <c r="AU6" s="33">
        <v>17588.936482699999</v>
      </c>
      <c r="AV6" s="33">
        <v>519.58002442700001</v>
      </c>
      <c r="AW6" s="33">
        <v>7211.7596319900003</v>
      </c>
      <c r="AX6" s="33">
        <v>1.9874927946500001</v>
      </c>
      <c r="AY6" s="33">
        <v>0</v>
      </c>
      <c r="AZ6" s="33">
        <v>430.91665220900001</v>
      </c>
      <c r="BA6" s="33">
        <v>16.5331311829</v>
      </c>
      <c r="BB6" s="33">
        <v>6502.4439632100002</v>
      </c>
      <c r="BC6" s="33">
        <v>26.382652055800001</v>
      </c>
      <c r="BD6" s="33">
        <v>33.418029130800001</v>
      </c>
      <c r="BE6" s="33">
        <v>9290.2113641300002</v>
      </c>
      <c r="BF6" s="33">
        <v>5.98006769736</v>
      </c>
      <c r="BG6" s="33">
        <v>72.112587892099995</v>
      </c>
      <c r="BH6" s="33">
        <v>0</v>
      </c>
      <c r="BI6" s="33">
        <v>349.66547843299998</v>
      </c>
      <c r="BJ6" s="33">
        <v>0</v>
      </c>
      <c r="BK6" s="33">
        <v>5.0397837351600003</v>
      </c>
      <c r="BL6" s="33">
        <v>2091.4744265700001</v>
      </c>
      <c r="BM6" s="33">
        <v>0</v>
      </c>
      <c r="BN6" s="33">
        <v>3228.81092631</v>
      </c>
      <c r="BO6" s="33">
        <v>19159.515281</v>
      </c>
      <c r="BP6" s="33">
        <v>792.92634366599998</v>
      </c>
    </row>
    <row r="7" spans="1:68" x14ac:dyDescent="0.25">
      <c r="A7" s="33" t="s">
        <v>5</v>
      </c>
      <c r="B7" s="33">
        <v>56610.964524835799</v>
      </c>
      <c r="C7" s="33">
        <v>484.38847385485798</v>
      </c>
      <c r="D7" s="33">
        <v>992.70900610205797</v>
      </c>
      <c r="E7" s="33">
        <v>8192.4750333319407</v>
      </c>
      <c r="F7" s="33">
        <v>8180.9449002055298</v>
      </c>
      <c r="G7" s="33">
        <v>154.32508667746799</v>
      </c>
      <c r="H7" s="33">
        <v>9869.0952473176294</v>
      </c>
      <c r="I7" s="33">
        <v>237.31856184256799</v>
      </c>
      <c r="J7" s="33">
        <v>428.15529910492302</v>
      </c>
      <c r="K7" s="33"/>
      <c r="L7" s="33">
        <v>505.168107353133</v>
      </c>
      <c r="M7" s="33"/>
      <c r="N7" s="35" t="s">
        <v>5</v>
      </c>
      <c r="O7" s="33">
        <v>363.73111825199999</v>
      </c>
      <c r="P7" s="33">
        <v>234.386592409</v>
      </c>
      <c r="Q7" s="33">
        <v>1177.83616738</v>
      </c>
      <c r="R7" s="33">
        <v>427.29297972699999</v>
      </c>
      <c r="S7" s="33">
        <v>3535.89291856</v>
      </c>
      <c r="T7" s="33">
        <v>0</v>
      </c>
      <c r="U7" s="33">
        <v>56614.638922899998</v>
      </c>
      <c r="V7" s="33">
        <v>1173.87387201</v>
      </c>
      <c r="W7" s="33">
        <v>375.08328323400002</v>
      </c>
      <c r="X7" s="33">
        <v>86.20688371</v>
      </c>
      <c r="Y7" s="33">
        <v>1188.5640179</v>
      </c>
      <c r="Z7" s="33">
        <v>495.25939216900002</v>
      </c>
      <c r="AA7" s="33">
        <v>0</v>
      </c>
      <c r="AB7" s="33">
        <v>108.173905111</v>
      </c>
      <c r="AC7" s="33">
        <v>33.246744373600002</v>
      </c>
      <c r="AD7" s="33">
        <v>0</v>
      </c>
      <c r="AE7" s="33">
        <v>484.43623728</v>
      </c>
      <c r="AF7" s="33">
        <v>0</v>
      </c>
      <c r="AG7" s="33">
        <v>893.49578642999995</v>
      </c>
      <c r="AH7" s="33">
        <v>99.277296390999993</v>
      </c>
      <c r="AI7" s="33">
        <v>992.773082821</v>
      </c>
      <c r="AJ7" s="33">
        <v>2.1815546969200001</v>
      </c>
      <c r="AK7" s="33">
        <v>657.06836591399997</v>
      </c>
      <c r="AL7" s="33">
        <v>0.89996928649300001</v>
      </c>
      <c r="AM7" s="33">
        <v>2769.9441939399999</v>
      </c>
      <c r="AN7" s="33">
        <v>0.81815428109999999</v>
      </c>
      <c r="AO7" s="33">
        <v>24.258267242700001</v>
      </c>
      <c r="AP7" s="33">
        <v>456.52996241400001</v>
      </c>
      <c r="AQ7" s="33">
        <v>0.73633883729000005</v>
      </c>
      <c r="AR7" s="33">
        <v>0</v>
      </c>
      <c r="AS7" s="33">
        <v>79.119608136699995</v>
      </c>
      <c r="AT7" s="33">
        <v>8193.30266295</v>
      </c>
      <c r="AU7" s="33">
        <v>8181.77268258</v>
      </c>
      <c r="AV7" s="33">
        <v>11.5299803686</v>
      </c>
      <c r="AW7" s="33">
        <v>3354.6647444700002</v>
      </c>
      <c r="AX7" s="33">
        <v>0.92451417610599995</v>
      </c>
      <c r="AY7" s="33">
        <v>0</v>
      </c>
      <c r="AZ7" s="33">
        <v>200.44772652899999</v>
      </c>
      <c r="BA7" s="33">
        <v>7.6906451281399999</v>
      </c>
      <c r="BB7" s="33">
        <v>3024.7151693599999</v>
      </c>
      <c r="BC7" s="33">
        <v>12.2723114017</v>
      </c>
      <c r="BD7" s="33">
        <v>15.5449226501</v>
      </c>
      <c r="BE7" s="33">
        <v>4321.48874127</v>
      </c>
      <c r="BF7" s="33">
        <v>2.7817244485899999</v>
      </c>
      <c r="BG7" s="33">
        <v>33.544311786900003</v>
      </c>
      <c r="BH7" s="33">
        <v>0</v>
      </c>
      <c r="BI7" s="33">
        <v>154.334874321</v>
      </c>
      <c r="BJ7" s="33">
        <v>0</v>
      </c>
      <c r="BK7" s="33">
        <v>2.8948372194699998</v>
      </c>
      <c r="BL7" s="33">
        <v>1143.5288633800001</v>
      </c>
      <c r="BM7" s="33">
        <v>0</v>
      </c>
      <c r="BN7" s="33">
        <v>2471.0025112799999</v>
      </c>
      <c r="BO7" s="33">
        <v>9869.4712594199991</v>
      </c>
      <c r="BP7" s="33">
        <v>433.651990232</v>
      </c>
    </row>
    <row r="8" spans="1:68" x14ac:dyDescent="0.25">
      <c r="A8" s="33" t="s">
        <v>6</v>
      </c>
      <c r="B8" s="33">
        <v>49016.953705259999</v>
      </c>
      <c r="C8" s="33">
        <v>375.4615581059</v>
      </c>
      <c r="D8" s="33">
        <v>823.823625372999</v>
      </c>
      <c r="E8" s="33">
        <v>6915.3850300200002</v>
      </c>
      <c r="F8" s="33">
        <v>6910.2726405800004</v>
      </c>
      <c r="G8" s="33">
        <v>137.8181627068</v>
      </c>
      <c r="H8" s="33">
        <v>9157.7663550384896</v>
      </c>
      <c r="I8" s="33">
        <v>166.70197321020001</v>
      </c>
      <c r="J8" s="33">
        <v>398.81420521609999</v>
      </c>
      <c r="K8" s="33"/>
      <c r="L8" s="33">
        <v>394.344458705899</v>
      </c>
      <c r="M8" s="33"/>
      <c r="N8" s="35" t="s">
        <v>6</v>
      </c>
      <c r="O8" s="33">
        <v>281.082659186</v>
      </c>
      <c r="P8" s="33">
        <v>162.87492304700001</v>
      </c>
      <c r="Q8" s="33">
        <v>1108.55305778</v>
      </c>
      <c r="R8" s="33">
        <v>397.74218725200001</v>
      </c>
      <c r="S8" s="33">
        <v>3347.4902644099998</v>
      </c>
      <c r="T8" s="33">
        <v>0</v>
      </c>
      <c r="U8" s="33">
        <v>49043.612193300003</v>
      </c>
      <c r="V8" s="33">
        <v>1114.7182175400001</v>
      </c>
      <c r="W8" s="33">
        <v>355.68745049500001</v>
      </c>
      <c r="X8" s="33">
        <v>89.491600263799995</v>
      </c>
      <c r="Y8" s="33">
        <v>1034.06477825</v>
      </c>
      <c r="Z8" s="33">
        <v>381.14087420200002</v>
      </c>
      <c r="AA8" s="33">
        <v>0</v>
      </c>
      <c r="AB8" s="33">
        <v>101.81033597299999</v>
      </c>
      <c r="AC8" s="33">
        <v>31.2907344865</v>
      </c>
      <c r="AD8" s="33">
        <v>0</v>
      </c>
      <c r="AE8" s="33">
        <v>375.790844671</v>
      </c>
      <c r="AF8" s="33">
        <v>0</v>
      </c>
      <c r="AG8" s="33">
        <v>741.86024362199998</v>
      </c>
      <c r="AH8" s="33">
        <v>82.428913243500006</v>
      </c>
      <c r="AI8" s="33">
        <v>824.289156865</v>
      </c>
      <c r="AJ8" s="33">
        <v>2.05320556673</v>
      </c>
      <c r="AK8" s="33">
        <v>619.35198180999998</v>
      </c>
      <c r="AL8" s="33">
        <v>0.76059862464700001</v>
      </c>
      <c r="AM8" s="33">
        <v>2607.3041272099999</v>
      </c>
      <c r="AN8" s="33">
        <v>0.69145230035799998</v>
      </c>
      <c r="AO8" s="33">
        <v>20.501567362799999</v>
      </c>
      <c r="AP8" s="33">
        <v>385.83044406599998</v>
      </c>
      <c r="AQ8" s="33">
        <v>0.62230710285099999</v>
      </c>
      <c r="AR8" s="33">
        <v>0</v>
      </c>
      <c r="AS8" s="33">
        <v>66.866921763500002</v>
      </c>
      <c r="AT8" s="33">
        <v>6919.8342795799999</v>
      </c>
      <c r="AU8" s="33">
        <v>6914.7220691100001</v>
      </c>
      <c r="AV8" s="33">
        <v>5.1122104751500004</v>
      </c>
      <c r="AW8" s="33">
        <v>2835.1524328599999</v>
      </c>
      <c r="AX8" s="33">
        <v>0.78134135672399996</v>
      </c>
      <c r="AY8" s="33">
        <v>0</v>
      </c>
      <c r="AZ8" s="33">
        <v>169.40584950100001</v>
      </c>
      <c r="BA8" s="33">
        <v>6.4996548057999997</v>
      </c>
      <c r="BB8" s="33">
        <v>2556.29983223</v>
      </c>
      <c r="BC8" s="33">
        <v>10.371787686099999</v>
      </c>
      <c r="BD8" s="33">
        <v>13.1375979023</v>
      </c>
      <c r="BE8" s="33">
        <v>3652.25203448</v>
      </c>
      <c r="BF8" s="33">
        <v>2.3509391057000002</v>
      </c>
      <c r="BG8" s="33">
        <v>28.3495598031</v>
      </c>
      <c r="BH8" s="33">
        <v>0</v>
      </c>
      <c r="BI8" s="33">
        <v>137.88994340400001</v>
      </c>
      <c r="BJ8" s="33">
        <v>0</v>
      </c>
      <c r="BK8" s="33">
        <v>2.7380977083400002</v>
      </c>
      <c r="BL8" s="33">
        <v>1076.2828753700001</v>
      </c>
      <c r="BM8" s="33">
        <v>0</v>
      </c>
      <c r="BN8" s="33">
        <v>2319.0087680699999</v>
      </c>
      <c r="BO8" s="33">
        <v>9161.0360374100001</v>
      </c>
      <c r="BP8" s="33">
        <v>408.16251212600002</v>
      </c>
    </row>
    <row r="9" spans="1:68" x14ac:dyDescent="0.25">
      <c r="A9" s="33" t="s">
        <v>7</v>
      </c>
      <c r="B9" s="33">
        <v>6857.9908548000003</v>
      </c>
      <c r="C9" s="33">
        <v>58.830656300999998</v>
      </c>
      <c r="D9" s="33">
        <v>119.823083905999</v>
      </c>
      <c r="E9" s="33">
        <v>981.72297017000005</v>
      </c>
      <c r="F9" s="33">
        <v>981.16490840999995</v>
      </c>
      <c r="G9" s="33">
        <v>19.420758642540001</v>
      </c>
      <c r="H9" s="33">
        <v>1193.9998471255001</v>
      </c>
      <c r="I9" s="33">
        <v>28.349065109919898</v>
      </c>
      <c r="J9" s="33">
        <v>52.10153332574</v>
      </c>
      <c r="K9" s="33"/>
      <c r="L9" s="33">
        <v>61.168880370799997</v>
      </c>
      <c r="M9" s="33"/>
      <c r="N9" s="35" t="s">
        <v>7</v>
      </c>
      <c r="O9" s="33">
        <v>43.458911096400001</v>
      </c>
      <c r="P9" s="33">
        <v>27.826185435399999</v>
      </c>
      <c r="Q9" s="33">
        <v>142.574279459</v>
      </c>
      <c r="R9" s="33">
        <v>51.953842407400003</v>
      </c>
      <c r="S9" s="33">
        <v>428.38249013400002</v>
      </c>
      <c r="T9" s="33">
        <v>0</v>
      </c>
      <c r="U9" s="33">
        <v>6859.1906248900004</v>
      </c>
      <c r="V9" s="33">
        <v>142.282300674</v>
      </c>
      <c r="W9" s="33">
        <v>45.453502757499997</v>
      </c>
      <c r="X9" s="33">
        <v>10.5939437361</v>
      </c>
      <c r="Y9" s="33">
        <v>143.33448001900001</v>
      </c>
      <c r="Z9" s="33">
        <v>59.402823770300003</v>
      </c>
      <c r="AA9" s="33">
        <v>0</v>
      </c>
      <c r="AB9" s="33">
        <v>13.094156355799999</v>
      </c>
      <c r="AC9" s="33">
        <v>4.02441945096</v>
      </c>
      <c r="AD9" s="33">
        <v>0</v>
      </c>
      <c r="AE9" s="33">
        <v>58.842213747499997</v>
      </c>
      <c r="AF9" s="33">
        <v>0</v>
      </c>
      <c r="AG9" s="33">
        <v>107.85954542</v>
      </c>
      <c r="AH9" s="33">
        <v>11.984383937300001</v>
      </c>
      <c r="AI9" s="33">
        <v>119.84392935699999</v>
      </c>
      <c r="AJ9" s="33">
        <v>0.26407071993100001</v>
      </c>
      <c r="AK9" s="33">
        <v>79.554033931199996</v>
      </c>
      <c r="AL9" s="33">
        <v>0.107947533193</v>
      </c>
      <c r="AM9" s="33">
        <v>335.37120108300002</v>
      </c>
      <c r="AN9" s="33">
        <v>9.8134059976699994E-2</v>
      </c>
      <c r="AO9" s="33">
        <v>2.9096755195499999</v>
      </c>
      <c r="AP9" s="33">
        <v>54.758812009700002</v>
      </c>
      <c r="AQ9" s="33">
        <v>8.8320685615400005E-2</v>
      </c>
      <c r="AR9" s="33">
        <v>0</v>
      </c>
      <c r="AS9" s="33">
        <v>9.49005772714</v>
      </c>
      <c r="AT9" s="33">
        <v>981.92687236799998</v>
      </c>
      <c r="AU9" s="33">
        <v>981.36877162799999</v>
      </c>
      <c r="AV9" s="33">
        <v>0.55810074031199997</v>
      </c>
      <c r="AW9" s="33">
        <v>402.37776609000002</v>
      </c>
      <c r="AX9" s="33">
        <v>0.110891530834</v>
      </c>
      <c r="AY9" s="33">
        <v>0</v>
      </c>
      <c r="AZ9" s="33">
        <v>24.042851923299999</v>
      </c>
      <c r="BA9" s="33">
        <v>0.92246129080600003</v>
      </c>
      <c r="BB9" s="33">
        <v>362.801806247</v>
      </c>
      <c r="BC9" s="33">
        <v>1.4720101913100001</v>
      </c>
      <c r="BD9" s="33">
        <v>1.86454658421</v>
      </c>
      <c r="BE9" s="33">
        <v>518.34414961699997</v>
      </c>
      <c r="BF9" s="33">
        <v>0.33365623957599999</v>
      </c>
      <c r="BG9" s="33">
        <v>4.0234973276700003</v>
      </c>
      <c r="BH9" s="33">
        <v>0</v>
      </c>
      <c r="BI9" s="33">
        <v>19.424340873399998</v>
      </c>
      <c r="BJ9" s="33">
        <v>0</v>
      </c>
      <c r="BK9" s="33">
        <v>0.35066954803400002</v>
      </c>
      <c r="BL9" s="33">
        <v>138.421998841</v>
      </c>
      <c r="BM9" s="33">
        <v>0</v>
      </c>
      <c r="BN9" s="33">
        <v>299.505206203</v>
      </c>
      <c r="BO9" s="33">
        <v>1194.1898192599999</v>
      </c>
      <c r="BP9" s="33">
        <v>52.493019983400004</v>
      </c>
    </row>
    <row r="10" spans="1:68" x14ac:dyDescent="0.25">
      <c r="A10" s="33" t="s">
        <v>8</v>
      </c>
      <c r="B10" s="33">
        <v>4425.5288228099898</v>
      </c>
      <c r="C10" s="33">
        <v>40.824100001399998</v>
      </c>
      <c r="D10" s="33">
        <v>71.863324851499897</v>
      </c>
      <c r="E10" s="33">
        <v>649.61374628600004</v>
      </c>
      <c r="F10" s="33">
        <v>648.97815748599896</v>
      </c>
      <c r="G10" s="33">
        <v>10.35078248272</v>
      </c>
      <c r="H10" s="33">
        <v>746.456132658</v>
      </c>
      <c r="I10" s="33">
        <v>21.424186559599999</v>
      </c>
      <c r="J10" s="33">
        <v>29.732197477699899</v>
      </c>
      <c r="K10" s="33"/>
      <c r="L10" s="33">
        <v>42.945032999600002</v>
      </c>
      <c r="M10" s="33"/>
      <c r="N10" s="35" t="s">
        <v>8</v>
      </c>
      <c r="O10" s="33">
        <v>31.337933529099999</v>
      </c>
      <c r="P10" s="33">
        <v>21.394801655999999</v>
      </c>
      <c r="Q10" s="33">
        <v>88.493572512100002</v>
      </c>
      <c r="R10" s="33">
        <v>29.723898920500002</v>
      </c>
      <c r="S10" s="33">
        <v>263.551058238</v>
      </c>
      <c r="T10" s="33">
        <v>0</v>
      </c>
      <c r="U10" s="33">
        <v>4425.6785891700001</v>
      </c>
      <c r="V10" s="33">
        <v>87.131171222299997</v>
      </c>
      <c r="W10" s="33">
        <v>27.893804135</v>
      </c>
      <c r="X10" s="33">
        <v>5.5785619248999998</v>
      </c>
      <c r="Y10" s="33">
        <v>94.904073581500001</v>
      </c>
      <c r="Z10" s="33">
        <v>42.844437886500003</v>
      </c>
      <c r="AA10" s="33">
        <v>0</v>
      </c>
      <c r="AB10" s="33">
        <v>8.12739191983</v>
      </c>
      <c r="AC10" s="33">
        <v>2.49791218876</v>
      </c>
      <c r="AD10" s="33">
        <v>0</v>
      </c>
      <c r="AE10" s="33">
        <v>40.825903027700001</v>
      </c>
      <c r="AF10" s="33">
        <v>0</v>
      </c>
      <c r="AG10" s="33">
        <v>64.679329381100004</v>
      </c>
      <c r="AH10" s="33">
        <v>7.1865982669499999</v>
      </c>
      <c r="AI10" s="33">
        <v>71.865927648099998</v>
      </c>
      <c r="AJ10" s="33">
        <v>0.16390594058800001</v>
      </c>
      <c r="AK10" s="33">
        <v>49.266099504499998</v>
      </c>
      <c r="AL10" s="33">
        <v>7.1390194172100005E-2</v>
      </c>
      <c r="AM10" s="33">
        <v>207.466822057</v>
      </c>
      <c r="AN10" s="33">
        <v>6.4900167000099998E-2</v>
      </c>
      <c r="AO10" s="33">
        <v>1.9242910416300001</v>
      </c>
      <c r="AP10" s="33">
        <v>36.214296080700002</v>
      </c>
      <c r="AQ10" s="33">
        <v>5.8410154047999999E-2</v>
      </c>
      <c r="AR10" s="33">
        <v>0</v>
      </c>
      <c r="AS10" s="33">
        <v>6.2761733428099999</v>
      </c>
      <c r="AT10" s="33">
        <v>649.65598440700001</v>
      </c>
      <c r="AU10" s="33">
        <v>649.02039295700001</v>
      </c>
      <c r="AV10" s="33">
        <v>0.63559145080699997</v>
      </c>
      <c r="AW10" s="33">
        <v>266.10929675900002</v>
      </c>
      <c r="AX10" s="33">
        <v>7.3337194067399997E-2</v>
      </c>
      <c r="AY10" s="33">
        <v>0</v>
      </c>
      <c r="AZ10" s="33">
        <v>15.900542661099999</v>
      </c>
      <c r="BA10" s="33">
        <v>0.61006176667400003</v>
      </c>
      <c r="BB10" s="33">
        <v>239.935998501</v>
      </c>
      <c r="BC10" s="33">
        <v>0.97350261853999998</v>
      </c>
      <c r="BD10" s="33">
        <v>1.2331036492</v>
      </c>
      <c r="BE10" s="33">
        <v>342.80278851600002</v>
      </c>
      <c r="BF10" s="33">
        <v>0.22066024956300001</v>
      </c>
      <c r="BG10" s="33">
        <v>2.6609079518500001</v>
      </c>
      <c r="BH10" s="33">
        <v>0</v>
      </c>
      <c r="BI10" s="33">
        <v>10.351186685</v>
      </c>
      <c r="BJ10" s="33">
        <v>0</v>
      </c>
      <c r="BK10" s="33">
        <v>0.21603714241300001</v>
      </c>
      <c r="BL10" s="33">
        <v>85.914322613600007</v>
      </c>
      <c r="BM10" s="33">
        <v>0</v>
      </c>
      <c r="BN10" s="33">
        <v>181.635637688</v>
      </c>
      <c r="BO10" s="33">
        <v>746.475348371</v>
      </c>
      <c r="BP10" s="33">
        <v>32.579397231500003</v>
      </c>
    </row>
    <row r="11" spans="1:68" x14ac:dyDescent="0.25">
      <c r="A11" s="33" t="s">
        <v>9</v>
      </c>
      <c r="B11" s="33">
        <v>25156.7468430669</v>
      </c>
      <c r="C11" s="33">
        <v>221.76667107394201</v>
      </c>
      <c r="D11" s="33">
        <v>424.98586920343899</v>
      </c>
      <c r="E11" s="33">
        <v>3694.0883718647601</v>
      </c>
      <c r="F11" s="33">
        <v>3687.22450122796</v>
      </c>
      <c r="G11" s="33">
        <v>56.167690480763</v>
      </c>
      <c r="H11" s="33">
        <v>4416.0776126340897</v>
      </c>
      <c r="I11" s="33">
        <v>114.309222609169</v>
      </c>
      <c r="J11" s="33">
        <v>174.54085167745899</v>
      </c>
      <c r="K11" s="33"/>
      <c r="L11" s="33">
        <v>235.29638047870299</v>
      </c>
      <c r="M11" s="33"/>
      <c r="N11" s="35" t="s">
        <v>9</v>
      </c>
      <c r="O11" s="33">
        <v>172.605970767</v>
      </c>
      <c r="P11" s="33">
        <v>114.147143148</v>
      </c>
      <c r="Q11" s="33">
        <v>527.74175207200005</v>
      </c>
      <c r="R11" s="33">
        <v>174.50126163600001</v>
      </c>
      <c r="S11" s="33">
        <v>1573.62898432</v>
      </c>
      <c r="T11" s="33">
        <v>0</v>
      </c>
      <c r="U11" s="33">
        <v>25160.722658899998</v>
      </c>
      <c r="V11" s="33">
        <v>520.58124290499995</v>
      </c>
      <c r="W11" s="33">
        <v>166.60801180199999</v>
      </c>
      <c r="X11" s="33">
        <v>34.081418916099999</v>
      </c>
      <c r="Y11" s="33">
        <v>545.25062727800002</v>
      </c>
      <c r="Z11" s="33">
        <v>234.70053581900001</v>
      </c>
      <c r="AA11" s="33">
        <v>0</v>
      </c>
      <c r="AB11" s="33">
        <v>48.468526554999997</v>
      </c>
      <c r="AC11" s="33">
        <v>14.896624080400001</v>
      </c>
      <c r="AD11" s="33">
        <v>0</v>
      </c>
      <c r="AE11" s="33">
        <v>221.81607417000001</v>
      </c>
      <c r="AF11" s="33">
        <v>0</v>
      </c>
      <c r="AG11" s="33">
        <v>382.55036524500002</v>
      </c>
      <c r="AH11" s="33">
        <v>42.505612567</v>
      </c>
      <c r="AI11" s="33">
        <v>425.05597781199998</v>
      </c>
      <c r="AJ11" s="33">
        <v>0.97747385376600004</v>
      </c>
      <c r="AK11" s="33">
        <v>293.89604808199999</v>
      </c>
      <c r="AL11" s="33">
        <v>0.40566460204100002</v>
      </c>
      <c r="AM11" s="33">
        <v>1236.7717791499999</v>
      </c>
      <c r="AN11" s="33">
        <v>0.36878612093200003</v>
      </c>
      <c r="AO11" s="33">
        <v>10.934505017799999</v>
      </c>
      <c r="AP11" s="33">
        <v>205.782601742</v>
      </c>
      <c r="AQ11" s="33">
        <v>0.331907339611</v>
      </c>
      <c r="AR11" s="33">
        <v>0</v>
      </c>
      <c r="AS11" s="33">
        <v>35.663452088900002</v>
      </c>
      <c r="AT11" s="33">
        <v>3694.8293515199998</v>
      </c>
      <c r="AU11" s="33">
        <v>3687.9655147200001</v>
      </c>
      <c r="AV11" s="33">
        <v>6.8638367981200004</v>
      </c>
      <c r="AW11" s="33">
        <v>1512.12789802</v>
      </c>
      <c r="AX11" s="33">
        <v>0.416728333698</v>
      </c>
      <c r="AY11" s="33">
        <v>0</v>
      </c>
      <c r="AZ11" s="33">
        <v>90.352572783100001</v>
      </c>
      <c r="BA11" s="33">
        <v>3.4665886618199999</v>
      </c>
      <c r="BB11" s="33">
        <v>1363.40227445</v>
      </c>
      <c r="BC11" s="33">
        <v>5.5317903664300001</v>
      </c>
      <c r="BD11" s="33">
        <v>7.0069353905499998</v>
      </c>
      <c r="BE11" s="33">
        <v>1947.9278476899999</v>
      </c>
      <c r="BF11" s="33">
        <v>1.2538723755700001</v>
      </c>
      <c r="BG11" s="33">
        <v>15.1202318764</v>
      </c>
      <c r="BH11" s="33">
        <v>0</v>
      </c>
      <c r="BI11" s="33">
        <v>56.178551694200003</v>
      </c>
      <c r="BJ11" s="33">
        <v>0</v>
      </c>
      <c r="BK11" s="33">
        <v>1.28968451952</v>
      </c>
      <c r="BL11" s="33">
        <v>512.36195931600002</v>
      </c>
      <c r="BM11" s="33">
        <v>0</v>
      </c>
      <c r="BN11" s="33">
        <v>1078.6920924799999</v>
      </c>
      <c r="BO11" s="33">
        <v>4416.5561978599999</v>
      </c>
      <c r="BP11" s="33">
        <v>194.293046143</v>
      </c>
    </row>
    <row r="12" spans="1:68" x14ac:dyDescent="0.25">
      <c r="A12" s="33" t="s">
        <v>10</v>
      </c>
      <c r="B12" s="33">
        <v>15160.953345690899</v>
      </c>
      <c r="C12" s="33">
        <v>131.687172081943</v>
      </c>
      <c r="D12" s="33">
        <v>260.595321494183</v>
      </c>
      <c r="E12" s="33">
        <v>2225.1450796202198</v>
      </c>
      <c r="F12" s="33">
        <v>2220.57727990182</v>
      </c>
      <c r="G12" s="33">
        <v>33.8258738540191</v>
      </c>
      <c r="H12" s="33">
        <v>2688.0179884189902</v>
      </c>
      <c r="I12" s="33">
        <v>67.365018650131503</v>
      </c>
      <c r="J12" s="33">
        <v>106.389894350109</v>
      </c>
      <c r="K12" s="33"/>
      <c r="L12" s="33">
        <v>140.22264304376799</v>
      </c>
      <c r="M12" s="33"/>
      <c r="N12" s="35" t="s">
        <v>10</v>
      </c>
      <c r="O12" s="33">
        <v>102.698869153</v>
      </c>
      <c r="P12" s="33">
        <v>67.195337078799994</v>
      </c>
      <c r="Q12" s="33">
        <v>321.826153186</v>
      </c>
      <c r="R12" s="33">
        <v>106.34847111000001</v>
      </c>
      <c r="S12" s="33">
        <v>960.84342492400003</v>
      </c>
      <c r="T12" s="33">
        <v>0</v>
      </c>
      <c r="U12" s="33">
        <v>15164.7619916</v>
      </c>
      <c r="V12" s="33">
        <v>318.07442130999999</v>
      </c>
      <c r="W12" s="33">
        <v>101.766298842</v>
      </c>
      <c r="X12" s="33">
        <v>21.3030292286</v>
      </c>
      <c r="Y12" s="33">
        <v>329.00149425400002</v>
      </c>
      <c r="Z12" s="33">
        <v>139.60473242699999</v>
      </c>
      <c r="AA12" s="33">
        <v>0</v>
      </c>
      <c r="AB12" s="33">
        <v>29.556931220999999</v>
      </c>
      <c r="AC12" s="33">
        <v>9.0841904040399992</v>
      </c>
      <c r="AD12" s="33">
        <v>0</v>
      </c>
      <c r="AE12" s="33">
        <v>131.73389164299999</v>
      </c>
      <c r="AF12" s="33">
        <v>0</v>
      </c>
      <c r="AG12" s="33">
        <v>234.59575908100001</v>
      </c>
      <c r="AH12" s="33">
        <v>26.0661891717</v>
      </c>
      <c r="AI12" s="33">
        <v>260.66194825299999</v>
      </c>
      <c r="AJ12" s="33">
        <v>0.59607817086100001</v>
      </c>
      <c r="AK12" s="33">
        <v>179.28084342700001</v>
      </c>
      <c r="AL12" s="33">
        <v>0.244330160435</v>
      </c>
      <c r="AM12" s="33">
        <v>754.26876689999995</v>
      </c>
      <c r="AN12" s="33">
        <v>0.22211828725999999</v>
      </c>
      <c r="AO12" s="33">
        <v>6.5858082318999998</v>
      </c>
      <c r="AP12" s="33">
        <v>123.942001113</v>
      </c>
      <c r="AQ12" s="33">
        <v>0.199906462614</v>
      </c>
      <c r="AR12" s="33">
        <v>0</v>
      </c>
      <c r="AS12" s="33">
        <v>21.479950585299999</v>
      </c>
      <c r="AT12" s="33">
        <v>2225.8142462000001</v>
      </c>
      <c r="AU12" s="33">
        <v>2221.2464979699998</v>
      </c>
      <c r="AV12" s="33">
        <v>4.5677482216299996</v>
      </c>
      <c r="AW12" s="33">
        <v>910.74840532600001</v>
      </c>
      <c r="AX12" s="33">
        <v>0.25099368713100001</v>
      </c>
      <c r="AY12" s="33">
        <v>0</v>
      </c>
      <c r="AZ12" s="33">
        <v>54.418990416900002</v>
      </c>
      <c r="BA12" s="33">
        <v>2.0879124879900002</v>
      </c>
      <c r="BB12" s="33">
        <v>821.17148814799998</v>
      </c>
      <c r="BC12" s="33">
        <v>3.3317744353099998</v>
      </c>
      <c r="BD12" s="33">
        <v>4.2202468747799999</v>
      </c>
      <c r="BE12" s="33">
        <v>1173.2289952599999</v>
      </c>
      <c r="BF12" s="33">
        <v>0.75520224625400001</v>
      </c>
      <c r="BG12" s="33">
        <v>9.1068493979799996</v>
      </c>
      <c r="BH12" s="33">
        <v>0</v>
      </c>
      <c r="BI12" s="33">
        <v>33.836207760400001</v>
      </c>
      <c r="BJ12" s="33">
        <v>0</v>
      </c>
      <c r="BK12" s="33">
        <v>0.78731383672999999</v>
      </c>
      <c r="BL12" s="33">
        <v>312.44813348999998</v>
      </c>
      <c r="BM12" s="33">
        <v>0</v>
      </c>
      <c r="BN12" s="33">
        <v>657.73933545299997</v>
      </c>
      <c r="BO12" s="33">
        <v>2688.4890426299999</v>
      </c>
      <c r="BP12" s="33">
        <v>118.48435104000001</v>
      </c>
    </row>
    <row r="13" spans="1:68" x14ac:dyDescent="0.25">
      <c r="A13" s="33" t="s">
        <v>12</v>
      </c>
      <c r="B13" s="33">
        <v>32073.5349958839</v>
      </c>
      <c r="C13" s="33">
        <v>270.99459660686898</v>
      </c>
      <c r="D13" s="33">
        <v>524.27906852189994</v>
      </c>
      <c r="E13" s="33">
        <v>4537.4164687230896</v>
      </c>
      <c r="F13" s="33">
        <v>4537.4164687230896</v>
      </c>
      <c r="G13" s="33">
        <v>85.104440552737898</v>
      </c>
      <c r="H13" s="33">
        <v>5468.1523642919801</v>
      </c>
      <c r="I13" s="33">
        <v>134.12210138240599</v>
      </c>
      <c r="J13" s="33">
        <v>247.90506567278899</v>
      </c>
      <c r="K13" s="33"/>
      <c r="L13" s="33">
        <v>302.78280685799399</v>
      </c>
      <c r="M13" s="33"/>
      <c r="N13" s="35" t="s">
        <v>12</v>
      </c>
      <c r="O13" s="33">
        <v>202.687814532</v>
      </c>
      <c r="P13" s="33">
        <v>132.97332376200001</v>
      </c>
      <c r="Q13" s="33">
        <v>630.59728844799997</v>
      </c>
      <c r="R13" s="33">
        <v>247.736500385</v>
      </c>
      <c r="S13" s="33">
        <v>2029.70837667</v>
      </c>
      <c r="T13" s="33">
        <v>0</v>
      </c>
      <c r="U13" s="33">
        <v>32142.796723399999</v>
      </c>
      <c r="V13" s="33">
        <v>697.48119958400002</v>
      </c>
      <c r="W13" s="33">
        <v>219.41830665200001</v>
      </c>
      <c r="X13" s="33">
        <v>104.402095393</v>
      </c>
      <c r="Y13" s="33">
        <v>669.09712197199997</v>
      </c>
      <c r="Z13" s="33">
        <v>298.079489658</v>
      </c>
      <c r="AA13" s="33">
        <v>0</v>
      </c>
      <c r="AB13" s="33">
        <v>57.9128916469</v>
      </c>
      <c r="AC13" s="33">
        <v>17.798252357100001</v>
      </c>
      <c r="AD13" s="33">
        <v>0</v>
      </c>
      <c r="AE13" s="33">
        <v>271.83188540700002</v>
      </c>
      <c r="AF13" s="33">
        <v>0</v>
      </c>
      <c r="AG13" s="33">
        <v>472.93905555499998</v>
      </c>
      <c r="AH13" s="33">
        <v>52.548814586699997</v>
      </c>
      <c r="AI13" s="33">
        <v>525.48787014200002</v>
      </c>
      <c r="AJ13" s="33">
        <v>1.16786951781</v>
      </c>
      <c r="AK13" s="33">
        <v>358.31506809500002</v>
      </c>
      <c r="AL13" s="33">
        <v>0.50032282086900004</v>
      </c>
      <c r="AM13" s="33">
        <v>1495.6898436199999</v>
      </c>
      <c r="AN13" s="33">
        <v>0.454839355876</v>
      </c>
      <c r="AO13" s="33">
        <v>13.4859795694</v>
      </c>
      <c r="AP13" s="33">
        <v>253.800255857</v>
      </c>
      <c r="AQ13" s="33">
        <v>0.409355244796</v>
      </c>
      <c r="AR13" s="33">
        <v>0</v>
      </c>
      <c r="AS13" s="33">
        <v>43.985212471799997</v>
      </c>
      <c r="AT13" s="33">
        <v>4548.5212961500001</v>
      </c>
      <c r="AU13" s="33">
        <v>4548.5212961500001</v>
      </c>
      <c r="AV13" s="33">
        <v>0</v>
      </c>
      <c r="AW13" s="33">
        <v>1864.96969268</v>
      </c>
      <c r="AX13" s="33">
        <v>0.51396828894900004</v>
      </c>
      <c r="AY13" s="33">
        <v>0</v>
      </c>
      <c r="AZ13" s="33">
        <v>111.435578998</v>
      </c>
      <c r="BA13" s="33">
        <v>4.27548889962</v>
      </c>
      <c r="BB13" s="33">
        <v>1681.5398175400001</v>
      </c>
      <c r="BC13" s="33">
        <v>6.8225879848100002</v>
      </c>
      <c r="BD13" s="33">
        <v>8.6419436515200001</v>
      </c>
      <c r="BE13" s="33">
        <v>2402.4610021899998</v>
      </c>
      <c r="BF13" s="33">
        <v>1.54645252078</v>
      </c>
      <c r="BG13" s="33">
        <v>18.648401768100001</v>
      </c>
      <c r="BH13" s="33">
        <v>0</v>
      </c>
      <c r="BI13" s="33">
        <v>85.2903452977</v>
      </c>
      <c r="BJ13" s="33">
        <v>0</v>
      </c>
      <c r="BK13" s="33">
        <v>1.6443485417799999</v>
      </c>
      <c r="BL13" s="33">
        <v>612.34799685099995</v>
      </c>
      <c r="BM13" s="33">
        <v>0</v>
      </c>
      <c r="BN13" s="33">
        <v>1359.0732652900001</v>
      </c>
      <c r="BO13" s="33">
        <v>5476.9107150399996</v>
      </c>
      <c r="BP13" s="33">
        <v>232.296520251</v>
      </c>
    </row>
    <row r="14" spans="1:68" x14ac:dyDescent="0.25">
      <c r="A14" s="33" t="s">
        <v>13</v>
      </c>
      <c r="B14" s="33">
        <v>76026.947700461897</v>
      </c>
      <c r="C14" s="33">
        <v>615.50790121587897</v>
      </c>
      <c r="D14" s="33">
        <v>1051.0219672012699</v>
      </c>
      <c r="E14" s="33">
        <v>11868.484328954501</v>
      </c>
      <c r="F14" s="33">
        <v>11855.4462801065</v>
      </c>
      <c r="G14" s="33">
        <v>372.047299418156</v>
      </c>
      <c r="H14" s="33">
        <v>11859.0534833035</v>
      </c>
      <c r="I14" s="33">
        <v>283.93467263124398</v>
      </c>
      <c r="J14" s="33">
        <v>659.407928574979</v>
      </c>
      <c r="K14" s="33"/>
      <c r="L14" s="33">
        <v>490.17546738588902</v>
      </c>
      <c r="M14" s="33"/>
      <c r="N14" s="35" t="s">
        <v>13</v>
      </c>
      <c r="O14" s="33">
        <v>438.98953686900001</v>
      </c>
      <c r="P14" s="33">
        <v>282.321664978</v>
      </c>
      <c r="Q14" s="33">
        <v>1428.22931184</v>
      </c>
      <c r="R14" s="33">
        <v>659.24314328900005</v>
      </c>
      <c r="S14" s="33">
        <v>4170.4201987300003</v>
      </c>
      <c r="T14" s="33">
        <v>0</v>
      </c>
      <c r="U14" s="33">
        <v>76151.958280299994</v>
      </c>
      <c r="V14" s="33">
        <v>1364.2605134999999</v>
      </c>
      <c r="W14" s="33">
        <v>438.870258116</v>
      </c>
      <c r="X14" s="33">
        <v>54.596172318100002</v>
      </c>
      <c r="Y14" s="33">
        <v>1324.4152961299999</v>
      </c>
      <c r="Z14" s="33">
        <v>483.236934652</v>
      </c>
      <c r="AA14" s="33">
        <v>0</v>
      </c>
      <c r="AB14" s="33">
        <v>131.171782654</v>
      </c>
      <c r="AC14" s="33">
        <v>40.3157950043</v>
      </c>
      <c r="AD14" s="33">
        <v>0</v>
      </c>
      <c r="AE14" s="33">
        <v>617.018564072</v>
      </c>
      <c r="AF14" s="33">
        <v>0</v>
      </c>
      <c r="AG14" s="33">
        <v>947.88410531700004</v>
      </c>
      <c r="AH14" s="33">
        <v>105.32045745000001</v>
      </c>
      <c r="AI14" s="33">
        <v>1053.2045627699999</v>
      </c>
      <c r="AJ14" s="33">
        <v>2.64540518996</v>
      </c>
      <c r="AK14" s="33">
        <v>791.15184539200004</v>
      </c>
      <c r="AL14" s="33">
        <v>1.3062761575899999</v>
      </c>
      <c r="AM14" s="33">
        <v>3381.9993185899998</v>
      </c>
      <c r="AN14" s="33">
        <v>1.1875236600500001</v>
      </c>
      <c r="AO14" s="33">
        <v>35.210081395300001</v>
      </c>
      <c r="AP14" s="33">
        <v>662.63831355599996</v>
      </c>
      <c r="AQ14" s="33">
        <v>1.0687714437</v>
      </c>
      <c r="AR14" s="33">
        <v>0</v>
      </c>
      <c r="AS14" s="33">
        <v>114.839472509</v>
      </c>
      <c r="AT14" s="33">
        <v>11888.6137401</v>
      </c>
      <c r="AU14" s="33">
        <v>11875.575682999999</v>
      </c>
      <c r="AV14" s="33">
        <v>13.0380571055</v>
      </c>
      <c r="AW14" s="33">
        <v>4869.1855984499998</v>
      </c>
      <c r="AX14" s="33">
        <v>1.3419021707300001</v>
      </c>
      <c r="AY14" s="33">
        <v>0</v>
      </c>
      <c r="AZ14" s="33">
        <v>290.94333966599999</v>
      </c>
      <c r="BA14" s="33">
        <v>11.1627216958</v>
      </c>
      <c r="BB14" s="33">
        <v>4390.2756359000005</v>
      </c>
      <c r="BC14" s="33">
        <v>17.812858757899999</v>
      </c>
      <c r="BD14" s="33">
        <v>22.562958671200001</v>
      </c>
      <c r="BE14" s="33">
        <v>6272.5003340599997</v>
      </c>
      <c r="BF14" s="33">
        <v>4.03758167298</v>
      </c>
      <c r="BG14" s="33">
        <v>48.688478270099999</v>
      </c>
      <c r="BH14" s="33">
        <v>0</v>
      </c>
      <c r="BI14" s="33">
        <v>372.38392126899998</v>
      </c>
      <c r="BJ14" s="33">
        <v>0</v>
      </c>
      <c r="BK14" s="33">
        <v>3.4292165896400002</v>
      </c>
      <c r="BL14" s="33">
        <v>1386.53041779</v>
      </c>
      <c r="BM14" s="33">
        <v>0</v>
      </c>
      <c r="BN14" s="33">
        <v>3226.24138829</v>
      </c>
      <c r="BO14" s="33">
        <v>11874.883273199999</v>
      </c>
      <c r="BP14" s="33">
        <v>525.73534849500004</v>
      </c>
    </row>
    <row r="15" spans="1:68" x14ac:dyDescent="0.25">
      <c r="A15" s="33" t="s">
        <v>14</v>
      </c>
      <c r="B15" s="33">
        <v>75116.228342503804</v>
      </c>
      <c r="C15" s="33">
        <v>558.884358135605</v>
      </c>
      <c r="D15" s="33">
        <v>849.111150656679</v>
      </c>
      <c r="E15" s="33">
        <v>12030.2103261793</v>
      </c>
      <c r="F15" s="33">
        <v>12021.9364350754</v>
      </c>
      <c r="G15" s="33">
        <v>426.81321054175601</v>
      </c>
      <c r="H15" s="33">
        <v>11683.2630373222</v>
      </c>
      <c r="I15" s="33">
        <v>241.56729242935899</v>
      </c>
      <c r="J15" s="33">
        <v>688.90051857455705</v>
      </c>
      <c r="K15" s="33"/>
      <c r="L15" s="33">
        <v>378.64019243655099</v>
      </c>
      <c r="M15" s="33"/>
      <c r="N15" s="35" t="s">
        <v>14</v>
      </c>
      <c r="O15" s="33">
        <v>394.40851060400001</v>
      </c>
      <c r="P15" s="33">
        <v>240.66130856000001</v>
      </c>
      <c r="Q15" s="33">
        <v>1425.3661348400001</v>
      </c>
      <c r="R15" s="33">
        <v>688.91436981699997</v>
      </c>
      <c r="S15" s="33">
        <v>4125.98115736</v>
      </c>
      <c r="T15" s="33">
        <v>0</v>
      </c>
      <c r="U15" s="33">
        <v>75229.367013800002</v>
      </c>
      <c r="V15" s="33">
        <v>1343.30608654</v>
      </c>
      <c r="W15" s="33">
        <v>433.078515767</v>
      </c>
      <c r="X15" s="33">
        <v>39.109052114000001</v>
      </c>
      <c r="Y15" s="33">
        <v>1214.1469429399999</v>
      </c>
      <c r="Z15" s="33">
        <v>374.22173935299998</v>
      </c>
      <c r="AA15" s="33">
        <v>0</v>
      </c>
      <c r="AB15" s="33">
        <v>130.90932633700001</v>
      </c>
      <c r="AC15" s="33">
        <v>40.235335272199997</v>
      </c>
      <c r="AD15" s="33">
        <v>0</v>
      </c>
      <c r="AE15" s="33">
        <v>560.25158002800003</v>
      </c>
      <c r="AF15" s="33">
        <v>0</v>
      </c>
      <c r="AG15" s="33">
        <v>765.97646050000003</v>
      </c>
      <c r="AH15" s="33">
        <v>85.108481410500005</v>
      </c>
      <c r="AI15" s="33">
        <v>851.08494191</v>
      </c>
      <c r="AJ15" s="33">
        <v>2.6401254978700002</v>
      </c>
      <c r="AK15" s="33">
        <v>787.840959795</v>
      </c>
      <c r="AL15" s="33">
        <v>1.3243838541199999</v>
      </c>
      <c r="AM15" s="33">
        <v>3379.6593243799998</v>
      </c>
      <c r="AN15" s="33">
        <v>1.2039854599699999</v>
      </c>
      <c r="AO15" s="33">
        <v>35.698167456900002</v>
      </c>
      <c r="AP15" s="33">
        <v>671.82379001499999</v>
      </c>
      <c r="AQ15" s="33">
        <v>1.0835869527299999</v>
      </c>
      <c r="AR15" s="33">
        <v>0</v>
      </c>
      <c r="AS15" s="33">
        <v>116.431397194</v>
      </c>
      <c r="AT15" s="33">
        <v>12048.470219700001</v>
      </c>
      <c r="AU15" s="33">
        <v>12040.1963533</v>
      </c>
      <c r="AV15" s="33">
        <v>8.2738664016700003</v>
      </c>
      <c r="AW15" s="33">
        <v>4936.683145</v>
      </c>
      <c r="AX15" s="33">
        <v>1.3605031548099999</v>
      </c>
      <c r="AY15" s="33">
        <v>0</v>
      </c>
      <c r="AZ15" s="33">
        <v>294.97639079200002</v>
      </c>
      <c r="BA15" s="33">
        <v>11.3174629569</v>
      </c>
      <c r="BB15" s="33">
        <v>4451.1342043000004</v>
      </c>
      <c r="BC15" s="33">
        <v>18.059779648100001</v>
      </c>
      <c r="BD15" s="33">
        <v>22.875720105999999</v>
      </c>
      <c r="BE15" s="33">
        <v>6359.4502911999998</v>
      </c>
      <c r="BF15" s="33">
        <v>4.0935504796700002</v>
      </c>
      <c r="BG15" s="33">
        <v>49.363406974</v>
      </c>
      <c r="BH15" s="33">
        <v>0</v>
      </c>
      <c r="BI15" s="33">
        <v>427.11797887</v>
      </c>
      <c r="BJ15" s="33">
        <v>0</v>
      </c>
      <c r="BK15" s="33">
        <v>3.3973902170399999</v>
      </c>
      <c r="BL15" s="33">
        <v>1383.71951577</v>
      </c>
      <c r="BM15" s="33">
        <v>0</v>
      </c>
      <c r="BN15" s="33">
        <v>3269.9182458300002</v>
      </c>
      <c r="BO15" s="33">
        <v>11697.588196799999</v>
      </c>
      <c r="BP15" s="33">
        <v>524.64799248500003</v>
      </c>
    </row>
    <row r="16" spans="1:68" x14ac:dyDescent="0.25">
      <c r="A16" s="33" t="s">
        <v>15</v>
      </c>
      <c r="B16" s="33">
        <v>42750.228161081999</v>
      </c>
      <c r="C16" s="33">
        <v>334.74315057073898</v>
      </c>
      <c r="D16" s="33">
        <v>636.31941694561999</v>
      </c>
      <c r="E16" s="33">
        <v>6206.1774761428896</v>
      </c>
      <c r="F16" s="33">
        <v>6201.5951049429004</v>
      </c>
      <c r="G16" s="33">
        <v>128.47151756078799</v>
      </c>
      <c r="H16" s="33">
        <v>7728.6289488094699</v>
      </c>
      <c r="I16" s="33">
        <v>155.07724127211901</v>
      </c>
      <c r="J16" s="33">
        <v>339.009522680722</v>
      </c>
      <c r="K16" s="33"/>
      <c r="L16" s="33">
        <v>336.27655169263898</v>
      </c>
      <c r="M16" s="33"/>
      <c r="N16" s="35" t="s">
        <v>15</v>
      </c>
      <c r="O16" s="33">
        <v>254.15474562700001</v>
      </c>
      <c r="P16" s="33">
        <v>153.60703437999999</v>
      </c>
      <c r="Q16" s="33">
        <v>934.39973743799999</v>
      </c>
      <c r="R16" s="33">
        <v>338.58910662699998</v>
      </c>
      <c r="S16" s="33">
        <v>2799.0442049500002</v>
      </c>
      <c r="T16" s="33">
        <v>0</v>
      </c>
      <c r="U16" s="33">
        <v>42755.346790399999</v>
      </c>
      <c r="V16" s="33">
        <v>928.20425721699996</v>
      </c>
      <c r="W16" s="33">
        <v>296.73768609000001</v>
      </c>
      <c r="X16" s="33">
        <v>65.8157953722</v>
      </c>
      <c r="Y16" s="33">
        <v>881.51814622500001</v>
      </c>
      <c r="Z16" s="33">
        <v>331.27472069100003</v>
      </c>
      <c r="AA16" s="33">
        <v>0</v>
      </c>
      <c r="AB16" s="33">
        <v>85.816381565599997</v>
      </c>
      <c r="AC16" s="33">
        <v>26.375246561600001</v>
      </c>
      <c r="AD16" s="33">
        <v>0</v>
      </c>
      <c r="AE16" s="33">
        <v>334.80373719800002</v>
      </c>
      <c r="AF16" s="33">
        <v>0</v>
      </c>
      <c r="AG16" s="33">
        <v>572.76778753600001</v>
      </c>
      <c r="AH16" s="33">
        <v>63.640889221899997</v>
      </c>
      <c r="AI16" s="33">
        <v>636.40867675799996</v>
      </c>
      <c r="AJ16" s="33">
        <v>1.7306675246100001</v>
      </c>
      <c r="AK16" s="33">
        <v>520.97442437799998</v>
      </c>
      <c r="AL16" s="33">
        <v>0.68226360034599998</v>
      </c>
      <c r="AM16" s="33">
        <v>2197.0046344100001</v>
      </c>
      <c r="AN16" s="33">
        <v>0.62023953102200002</v>
      </c>
      <c r="AO16" s="33">
        <v>18.390106777900002</v>
      </c>
      <c r="AP16" s="33">
        <v>346.09373475799998</v>
      </c>
      <c r="AQ16" s="33">
        <v>0.55821590148599998</v>
      </c>
      <c r="AR16" s="33">
        <v>0</v>
      </c>
      <c r="AS16" s="33">
        <v>59.980290139600001</v>
      </c>
      <c r="AT16" s="33">
        <v>6207.1564527399996</v>
      </c>
      <c r="AU16" s="33">
        <v>6202.5740312400003</v>
      </c>
      <c r="AV16" s="33">
        <v>4.5824215029299999</v>
      </c>
      <c r="AW16" s="33">
        <v>2543.1597726300001</v>
      </c>
      <c r="AX16" s="33">
        <v>0.70087096320999998</v>
      </c>
      <c r="AY16" s="33">
        <v>0</v>
      </c>
      <c r="AZ16" s="33">
        <v>151.958726498</v>
      </c>
      <c r="BA16" s="33">
        <v>5.8302542564099999</v>
      </c>
      <c r="BB16" s="33">
        <v>2293.0265906200002</v>
      </c>
      <c r="BC16" s="33">
        <v>9.3035957232499999</v>
      </c>
      <c r="BD16" s="33">
        <v>11.7845522394</v>
      </c>
      <c r="BE16" s="33">
        <v>3276.1061401000002</v>
      </c>
      <c r="BF16" s="33">
        <v>2.1088143369900001</v>
      </c>
      <c r="BG16" s="33">
        <v>25.429831508300001</v>
      </c>
      <c r="BH16" s="33">
        <v>0</v>
      </c>
      <c r="BI16" s="33">
        <v>128.485066179</v>
      </c>
      <c r="BJ16" s="33">
        <v>0</v>
      </c>
      <c r="BK16" s="33">
        <v>2.29234554106</v>
      </c>
      <c r="BL16" s="33">
        <v>907.18015162300003</v>
      </c>
      <c r="BM16" s="33">
        <v>0</v>
      </c>
      <c r="BN16" s="33">
        <v>1959.44535165</v>
      </c>
      <c r="BO16" s="33">
        <v>7729.2891000700001</v>
      </c>
      <c r="BP16" s="33">
        <v>344.019892395</v>
      </c>
    </row>
    <row r="17" spans="1:68" x14ac:dyDescent="0.25">
      <c r="A17" s="33" t="s">
        <v>16</v>
      </c>
      <c r="B17" s="33">
        <v>35591.883846655997</v>
      </c>
      <c r="C17" s="33">
        <v>315.17319305754199</v>
      </c>
      <c r="D17" s="33">
        <v>562.67488492771997</v>
      </c>
      <c r="E17" s="33">
        <v>5139.6383964672796</v>
      </c>
      <c r="F17" s="33">
        <v>5137.5308699808802</v>
      </c>
      <c r="G17" s="33">
        <v>95.7332318255351</v>
      </c>
      <c r="H17" s="33">
        <v>6069.4808137683203</v>
      </c>
      <c r="I17" s="33">
        <v>157.74538050470599</v>
      </c>
      <c r="J17" s="33">
        <v>259.70415038822898</v>
      </c>
      <c r="K17" s="33"/>
      <c r="L17" s="33">
        <v>326.12882639297601</v>
      </c>
      <c r="M17" s="33"/>
      <c r="N17" s="35" t="s">
        <v>16</v>
      </c>
      <c r="O17" s="33">
        <v>236.74779713699999</v>
      </c>
      <c r="P17" s="33">
        <v>156.73049683799999</v>
      </c>
      <c r="Q17" s="33">
        <v>721.59492629900001</v>
      </c>
      <c r="R17" s="33">
        <v>259.41089883900003</v>
      </c>
      <c r="S17" s="33">
        <v>2159.3994532000002</v>
      </c>
      <c r="T17" s="33">
        <v>0</v>
      </c>
      <c r="U17" s="33">
        <v>35593.875345499997</v>
      </c>
      <c r="V17" s="33">
        <v>715.71100590900005</v>
      </c>
      <c r="W17" s="33">
        <v>228.86082193499999</v>
      </c>
      <c r="X17" s="33">
        <v>49.898407595800002</v>
      </c>
      <c r="Y17" s="33">
        <v>747.33962832600002</v>
      </c>
      <c r="Z17" s="33">
        <v>322.69687498500002</v>
      </c>
      <c r="AA17" s="33">
        <v>0</v>
      </c>
      <c r="AB17" s="33">
        <v>66.272149694099994</v>
      </c>
      <c r="AC17" s="33">
        <v>20.368440416599999</v>
      </c>
      <c r="AD17" s="33">
        <v>0</v>
      </c>
      <c r="AE17" s="33">
        <v>315.195478702</v>
      </c>
      <c r="AF17" s="33">
        <v>0</v>
      </c>
      <c r="AG17" s="33">
        <v>506.43805462900002</v>
      </c>
      <c r="AH17" s="33">
        <v>56.270905011799996</v>
      </c>
      <c r="AI17" s="33">
        <v>562.70895964099998</v>
      </c>
      <c r="AJ17" s="33">
        <v>1.3365178845600001</v>
      </c>
      <c r="AK17" s="33">
        <v>402.22137500700001</v>
      </c>
      <c r="AL17" s="33">
        <v>0.56516230527099998</v>
      </c>
      <c r="AM17" s="33">
        <v>1696.06358701</v>
      </c>
      <c r="AN17" s="33">
        <v>0.51378370559999997</v>
      </c>
      <c r="AO17" s="33">
        <v>15.233689418699999</v>
      </c>
      <c r="AP17" s="33">
        <v>286.69133391299999</v>
      </c>
      <c r="AQ17" s="33">
        <v>0.46240562062399998</v>
      </c>
      <c r="AR17" s="33">
        <v>0</v>
      </c>
      <c r="AS17" s="33">
        <v>49.685465267300003</v>
      </c>
      <c r="AT17" s="33">
        <v>5140.0918539599998</v>
      </c>
      <c r="AU17" s="33">
        <v>5137.9842878099998</v>
      </c>
      <c r="AV17" s="33">
        <v>2.1075661533300001</v>
      </c>
      <c r="AW17" s="33">
        <v>2106.6597850500002</v>
      </c>
      <c r="AX17" s="33">
        <v>0.58057581522799995</v>
      </c>
      <c r="AY17" s="33">
        <v>0</v>
      </c>
      <c r="AZ17" s="33">
        <v>125.877009371</v>
      </c>
      <c r="BA17" s="33">
        <v>4.82956644196</v>
      </c>
      <c r="BB17" s="33">
        <v>1899.45892761</v>
      </c>
      <c r="BC17" s="33">
        <v>7.70675551227</v>
      </c>
      <c r="BD17" s="33">
        <v>9.7618894407399992</v>
      </c>
      <c r="BE17" s="33">
        <v>2713.8061461100001</v>
      </c>
      <c r="BF17" s="33">
        <v>1.74686430364</v>
      </c>
      <c r="BG17" s="33">
        <v>21.065133297700001</v>
      </c>
      <c r="BH17" s="33">
        <v>0</v>
      </c>
      <c r="BI17" s="33">
        <v>95.738398873199998</v>
      </c>
      <c r="BJ17" s="33">
        <v>0</v>
      </c>
      <c r="BK17" s="33">
        <v>1.76876953323</v>
      </c>
      <c r="BL17" s="33">
        <v>700.57220141699997</v>
      </c>
      <c r="BM17" s="33">
        <v>0</v>
      </c>
      <c r="BN17" s="33">
        <v>1509.6914773999999</v>
      </c>
      <c r="BO17" s="33">
        <v>6069.7528170799997</v>
      </c>
      <c r="BP17" s="33">
        <v>265.669121733</v>
      </c>
    </row>
    <row r="18" spans="1:68" x14ac:dyDescent="0.25">
      <c r="A18" s="33" t="s">
        <v>17</v>
      </c>
      <c r="B18" s="33">
        <v>50122.591678173303</v>
      </c>
      <c r="C18" s="33">
        <v>437.70185038267499</v>
      </c>
      <c r="D18" s="33">
        <v>740.39332884977102</v>
      </c>
      <c r="E18" s="33">
        <v>7252.84425388404</v>
      </c>
      <c r="F18" s="33">
        <v>7249.9001062232401</v>
      </c>
      <c r="G18" s="33">
        <v>133.48306681166699</v>
      </c>
      <c r="H18" s="33">
        <v>8614.1042922910001</v>
      </c>
      <c r="I18" s="33">
        <v>218.950336151784</v>
      </c>
      <c r="J18" s="33">
        <v>367.46776237946602</v>
      </c>
      <c r="K18" s="33"/>
      <c r="L18" s="33">
        <v>450.48277488101701</v>
      </c>
      <c r="M18" s="33"/>
      <c r="N18" s="35" t="s">
        <v>17</v>
      </c>
      <c r="O18" s="33">
        <v>332.13895818200001</v>
      </c>
      <c r="P18" s="33">
        <v>218.66769921900001</v>
      </c>
      <c r="Q18" s="33">
        <v>1026.26512604</v>
      </c>
      <c r="R18" s="33">
        <v>367.39992758400001</v>
      </c>
      <c r="S18" s="33">
        <v>3068.58857369</v>
      </c>
      <c r="T18" s="33">
        <v>0</v>
      </c>
      <c r="U18" s="33">
        <v>50126.5859528</v>
      </c>
      <c r="V18" s="33">
        <v>1016.61167445</v>
      </c>
      <c r="W18" s="33">
        <v>325.143310219</v>
      </c>
      <c r="X18" s="33">
        <v>69.882784857399997</v>
      </c>
      <c r="Y18" s="33">
        <v>1053.4270098699999</v>
      </c>
      <c r="Z18" s="33">
        <v>449.49525311899998</v>
      </c>
      <c r="AA18" s="33">
        <v>0</v>
      </c>
      <c r="AB18" s="33">
        <v>94.253474765700005</v>
      </c>
      <c r="AC18" s="33">
        <v>28.968347603200002</v>
      </c>
      <c r="AD18" s="33">
        <v>0</v>
      </c>
      <c r="AE18" s="33">
        <v>437.74471330900002</v>
      </c>
      <c r="AF18" s="33">
        <v>0</v>
      </c>
      <c r="AG18" s="33">
        <v>666.41359054199995</v>
      </c>
      <c r="AH18" s="33">
        <v>74.045942290900001</v>
      </c>
      <c r="AI18" s="33">
        <v>740.45953283300003</v>
      </c>
      <c r="AJ18" s="33">
        <v>1.90081810335</v>
      </c>
      <c r="AK18" s="33">
        <v>571.92366883800003</v>
      </c>
      <c r="AL18" s="33">
        <v>0.79755604035899996</v>
      </c>
      <c r="AM18" s="33">
        <v>2411.6765178000001</v>
      </c>
      <c r="AN18" s="33">
        <v>0.72505077449900002</v>
      </c>
      <c r="AO18" s="33">
        <v>21.497748902000001</v>
      </c>
      <c r="AP18" s="33">
        <v>404.57824092300001</v>
      </c>
      <c r="AQ18" s="33">
        <v>0.65254562681399997</v>
      </c>
      <c r="AR18" s="33">
        <v>0</v>
      </c>
      <c r="AS18" s="33">
        <v>70.116013159800005</v>
      </c>
      <c r="AT18" s="33">
        <v>7253.6569138699997</v>
      </c>
      <c r="AU18" s="33">
        <v>7250.7126594700003</v>
      </c>
      <c r="AV18" s="33">
        <v>2.9442544073199999</v>
      </c>
      <c r="AW18" s="33">
        <v>2972.91411505</v>
      </c>
      <c r="AX18" s="33">
        <v>0.81930705558799999</v>
      </c>
      <c r="AY18" s="33">
        <v>0</v>
      </c>
      <c r="AZ18" s="33">
        <v>177.63738571799999</v>
      </c>
      <c r="BA18" s="33">
        <v>6.8154761880399999</v>
      </c>
      <c r="BB18" s="33">
        <v>2680.5123593200001</v>
      </c>
      <c r="BC18" s="33">
        <v>10.875758550800001</v>
      </c>
      <c r="BD18" s="33">
        <v>13.7759629958</v>
      </c>
      <c r="BE18" s="33">
        <v>3829.7172650299999</v>
      </c>
      <c r="BF18" s="33">
        <v>2.4651724384599998</v>
      </c>
      <c r="BG18" s="33">
        <v>29.727075464799999</v>
      </c>
      <c r="BH18" s="33">
        <v>0</v>
      </c>
      <c r="BI18" s="33">
        <v>133.493472564</v>
      </c>
      <c r="BJ18" s="33">
        <v>0</v>
      </c>
      <c r="BK18" s="33">
        <v>2.5138119675600001</v>
      </c>
      <c r="BL18" s="33">
        <v>996.363548982</v>
      </c>
      <c r="BM18" s="33">
        <v>0</v>
      </c>
      <c r="BN18" s="33">
        <v>2144.4701781200001</v>
      </c>
      <c r="BO18" s="33">
        <v>8614.6806117100004</v>
      </c>
      <c r="BP18" s="33">
        <v>377.83651583800003</v>
      </c>
    </row>
    <row r="19" spans="1:68" x14ac:dyDescent="0.25">
      <c r="A19" s="33" t="s">
        <v>18</v>
      </c>
      <c r="B19" s="33">
        <v>5779.6769404429397</v>
      </c>
      <c r="C19" s="33">
        <v>53.968670502073003</v>
      </c>
      <c r="D19" s="33">
        <v>115.712045634123</v>
      </c>
      <c r="E19" s="33">
        <v>877.374031406619</v>
      </c>
      <c r="F19" s="33">
        <v>875.25527539862003</v>
      </c>
      <c r="G19" s="33">
        <v>14.535925351423</v>
      </c>
      <c r="H19" s="33">
        <v>905.68846059207499</v>
      </c>
      <c r="I19" s="33">
        <v>29.802189137913</v>
      </c>
      <c r="J19" s="33">
        <v>37.211070569610399</v>
      </c>
      <c r="K19" s="33"/>
      <c r="L19" s="33">
        <v>60.307003875398003</v>
      </c>
      <c r="M19" s="33"/>
      <c r="N19" s="35" t="s">
        <v>18</v>
      </c>
      <c r="O19" s="33">
        <v>41.546417614900001</v>
      </c>
      <c r="P19" s="33">
        <v>29.520595498399999</v>
      </c>
      <c r="Q19" s="33">
        <v>104.545627986</v>
      </c>
      <c r="R19" s="33">
        <v>37.132142915400003</v>
      </c>
      <c r="S19" s="33">
        <v>320.56666908900002</v>
      </c>
      <c r="T19" s="33">
        <v>0</v>
      </c>
      <c r="U19" s="33">
        <v>5781.2530539899999</v>
      </c>
      <c r="V19" s="33">
        <v>107.58684693799999</v>
      </c>
      <c r="W19" s="33">
        <v>34.207388675600001</v>
      </c>
      <c r="X19" s="33">
        <v>10.516101905799999</v>
      </c>
      <c r="Y19" s="33">
        <v>120.815346139</v>
      </c>
      <c r="Z19" s="33">
        <v>59.341987379300001</v>
      </c>
      <c r="AA19" s="33">
        <v>0</v>
      </c>
      <c r="AB19" s="33">
        <v>9.6014810423700006</v>
      </c>
      <c r="AC19" s="33">
        <v>2.9509153867100002</v>
      </c>
      <c r="AD19" s="33">
        <v>0</v>
      </c>
      <c r="AE19" s="33">
        <v>53.987288384899998</v>
      </c>
      <c r="AF19" s="33">
        <v>0</v>
      </c>
      <c r="AG19" s="33">
        <v>104.166340789</v>
      </c>
      <c r="AH19" s="33">
        <v>11.574029365099999</v>
      </c>
      <c r="AI19" s="33">
        <v>115.740370154</v>
      </c>
      <c r="AJ19" s="33">
        <v>0.19363051459</v>
      </c>
      <c r="AK19" s="33">
        <v>58.6427893778</v>
      </c>
      <c r="AL19" s="33">
        <v>9.6305497863399994E-2</v>
      </c>
      <c r="AM19" s="33">
        <v>246.11475306099999</v>
      </c>
      <c r="AN19" s="33">
        <v>8.7550451312700006E-2</v>
      </c>
      <c r="AO19" s="33">
        <v>2.5958712404900002</v>
      </c>
      <c r="AP19" s="33">
        <v>48.853148721899998</v>
      </c>
      <c r="AQ19" s="33">
        <v>7.8795416648499997E-2</v>
      </c>
      <c r="AR19" s="33">
        <v>0</v>
      </c>
      <c r="AS19" s="33">
        <v>8.4665632118899996</v>
      </c>
      <c r="AT19" s="33">
        <v>877.648162039</v>
      </c>
      <c r="AU19" s="33">
        <v>875.52931406100004</v>
      </c>
      <c r="AV19" s="33">
        <v>2.1188479771900002</v>
      </c>
      <c r="AW19" s="33">
        <v>358.98172971000002</v>
      </c>
      <c r="AX19" s="33">
        <v>9.89319848088E-2</v>
      </c>
      <c r="AY19" s="33">
        <v>0</v>
      </c>
      <c r="AZ19" s="33">
        <v>21.449856935700002</v>
      </c>
      <c r="BA19" s="33">
        <v>0.82297438550900004</v>
      </c>
      <c r="BB19" s="33">
        <v>323.67397087299997</v>
      </c>
      <c r="BC19" s="33">
        <v>1.31325594408</v>
      </c>
      <c r="BD19" s="33">
        <v>1.6634579836200001</v>
      </c>
      <c r="BE19" s="33">
        <v>462.44140847699998</v>
      </c>
      <c r="BF19" s="33">
        <v>0.29767150999199998</v>
      </c>
      <c r="BG19" s="33">
        <v>3.5895691696299998</v>
      </c>
      <c r="BH19" s="33">
        <v>0</v>
      </c>
      <c r="BI19" s="33">
        <v>14.540142940200001</v>
      </c>
      <c r="BJ19" s="33">
        <v>0</v>
      </c>
      <c r="BK19" s="33">
        <v>0.26159390529799997</v>
      </c>
      <c r="BL19" s="33">
        <v>101.506407588</v>
      </c>
      <c r="BM19" s="33">
        <v>0</v>
      </c>
      <c r="BN19" s="33">
        <v>218.24138942799999</v>
      </c>
      <c r="BO19" s="33">
        <v>905.89300786000001</v>
      </c>
      <c r="BP19" s="33">
        <v>38.497496142099997</v>
      </c>
    </row>
    <row r="20" spans="1:68" x14ac:dyDescent="0.25">
      <c r="A20" s="33" t="s">
        <v>19</v>
      </c>
      <c r="B20" s="33">
        <v>45191.011209049997</v>
      </c>
      <c r="C20" s="33">
        <v>338.1408364669</v>
      </c>
      <c r="D20" s="33">
        <v>533.23915617249895</v>
      </c>
      <c r="E20" s="33">
        <v>6877.622829899</v>
      </c>
      <c r="F20" s="33">
        <v>6877.622829899</v>
      </c>
      <c r="G20" s="33">
        <v>213.25713548990001</v>
      </c>
      <c r="H20" s="33">
        <v>7492.9296767859896</v>
      </c>
      <c r="I20" s="33">
        <v>146.429229108399</v>
      </c>
      <c r="J20" s="33">
        <v>401.39812636145001</v>
      </c>
      <c r="K20" s="33"/>
      <c r="L20" s="33">
        <v>273.059437810899</v>
      </c>
      <c r="M20" s="33"/>
      <c r="N20" s="35" t="s">
        <v>19</v>
      </c>
      <c r="O20" s="33">
        <v>242.900695493</v>
      </c>
      <c r="P20" s="33">
        <v>145.363397951</v>
      </c>
      <c r="Q20" s="33">
        <v>908.82936271599999</v>
      </c>
      <c r="R20" s="33">
        <v>401.164887174</v>
      </c>
      <c r="S20" s="33">
        <v>2686.71428685</v>
      </c>
      <c r="T20" s="33">
        <v>0</v>
      </c>
      <c r="U20" s="33">
        <v>45227.336667600001</v>
      </c>
      <c r="V20" s="33">
        <v>884.75676062699995</v>
      </c>
      <c r="W20" s="33">
        <v>283.75202718499997</v>
      </c>
      <c r="X20" s="33">
        <v>48.779623562300003</v>
      </c>
      <c r="Y20" s="33">
        <v>804.43716846400002</v>
      </c>
      <c r="Z20" s="33">
        <v>269.02537433800001</v>
      </c>
      <c r="AA20" s="33">
        <v>0</v>
      </c>
      <c r="AB20" s="33">
        <v>83.468461165299999</v>
      </c>
      <c r="AC20" s="33">
        <v>25.653954644500001</v>
      </c>
      <c r="AD20" s="33">
        <v>0</v>
      </c>
      <c r="AE20" s="33">
        <v>338.585639071</v>
      </c>
      <c r="AF20" s="33">
        <v>0</v>
      </c>
      <c r="AG20" s="33">
        <v>480.49103972</v>
      </c>
      <c r="AH20" s="33">
        <v>53.387896038599997</v>
      </c>
      <c r="AI20" s="33">
        <v>533.87893575800001</v>
      </c>
      <c r="AJ20" s="33">
        <v>1.6833386024200001</v>
      </c>
      <c r="AK20" s="33">
        <v>505.01079566099997</v>
      </c>
      <c r="AL20" s="33">
        <v>0.757173393079</v>
      </c>
      <c r="AM20" s="33">
        <v>2150.1618576699998</v>
      </c>
      <c r="AN20" s="33">
        <v>0.68833945270300001</v>
      </c>
      <c r="AO20" s="33">
        <v>20.409268599000001</v>
      </c>
      <c r="AP20" s="33">
        <v>384.09337852800002</v>
      </c>
      <c r="AQ20" s="33">
        <v>0.61950560183400005</v>
      </c>
      <c r="AR20" s="33">
        <v>0</v>
      </c>
      <c r="AS20" s="33">
        <v>66.565860844300005</v>
      </c>
      <c r="AT20" s="33">
        <v>6883.5925566300002</v>
      </c>
      <c r="AU20" s="33">
        <v>6883.5925566300002</v>
      </c>
      <c r="AV20" s="33">
        <v>0</v>
      </c>
      <c r="AW20" s="33">
        <v>2822.3884289299999</v>
      </c>
      <c r="AX20" s="33">
        <v>0.77782326350200004</v>
      </c>
      <c r="AY20" s="33">
        <v>0</v>
      </c>
      <c r="AZ20" s="33">
        <v>168.64322641999999</v>
      </c>
      <c r="BA20" s="33">
        <v>6.4703945093900002</v>
      </c>
      <c r="BB20" s="33">
        <v>2544.7918868800002</v>
      </c>
      <c r="BC20" s="33">
        <v>10.325093518999999</v>
      </c>
      <c r="BD20" s="33">
        <v>13.078452754400001</v>
      </c>
      <c r="BE20" s="33">
        <v>3635.81036735</v>
      </c>
      <c r="BF20" s="33">
        <v>2.3403563863999999</v>
      </c>
      <c r="BG20" s="33">
        <v>28.2219290751</v>
      </c>
      <c r="BH20" s="33">
        <v>0</v>
      </c>
      <c r="BI20" s="33">
        <v>213.35239696400001</v>
      </c>
      <c r="BJ20" s="33">
        <v>0</v>
      </c>
      <c r="BK20" s="33">
        <v>2.2049015663399998</v>
      </c>
      <c r="BL20" s="33">
        <v>882.32236641099996</v>
      </c>
      <c r="BM20" s="33">
        <v>0</v>
      </c>
      <c r="BN20" s="33">
        <v>2023.6901084000001</v>
      </c>
      <c r="BO20" s="33">
        <v>7497.4630034900001</v>
      </c>
      <c r="BP20" s="33">
        <v>334.57230699899998</v>
      </c>
    </row>
    <row r="21" spans="1:68" x14ac:dyDescent="0.25">
      <c r="A21" s="33" t="s">
        <v>20</v>
      </c>
      <c r="B21" s="33">
        <v>21602.365211226599</v>
      </c>
      <c r="C21" s="33">
        <v>200.16252846111399</v>
      </c>
      <c r="D21" s="33">
        <v>353.31617649445099</v>
      </c>
      <c r="E21" s="33">
        <v>3213.6362957958299</v>
      </c>
      <c r="F21" s="33">
        <v>3209.77314440384</v>
      </c>
      <c r="G21" s="33">
        <v>59.569471315547901</v>
      </c>
      <c r="H21" s="33">
        <v>3477.06418966519</v>
      </c>
      <c r="I21" s="33">
        <v>105.56627511569</v>
      </c>
      <c r="J21" s="33">
        <v>150.12327064059801</v>
      </c>
      <c r="K21" s="33"/>
      <c r="L21" s="33">
        <v>207.06351855602199</v>
      </c>
      <c r="M21" s="33"/>
      <c r="N21" s="35" t="s">
        <v>20</v>
      </c>
      <c r="O21" s="33">
        <v>151.68058447000001</v>
      </c>
      <c r="P21" s="33">
        <v>105.409172301</v>
      </c>
      <c r="Q21" s="33">
        <v>408.05920110400001</v>
      </c>
      <c r="R21" s="33">
        <v>150.07094060599999</v>
      </c>
      <c r="S21" s="33">
        <v>1221.52858145</v>
      </c>
      <c r="T21" s="33">
        <v>0</v>
      </c>
      <c r="U21" s="33">
        <v>21602.051573000001</v>
      </c>
      <c r="V21" s="33">
        <v>404.93256486500002</v>
      </c>
      <c r="W21" s="33">
        <v>129.473967251</v>
      </c>
      <c r="X21" s="33">
        <v>28.3872027908</v>
      </c>
      <c r="Y21" s="33">
        <v>446.54783641699998</v>
      </c>
      <c r="Z21" s="33">
        <v>206.53079892700001</v>
      </c>
      <c r="AA21" s="33">
        <v>0</v>
      </c>
      <c r="AB21" s="33">
        <v>37.476632024099999</v>
      </c>
      <c r="AC21" s="33">
        <v>11.5182505191</v>
      </c>
      <c r="AD21" s="33">
        <v>0</v>
      </c>
      <c r="AE21" s="33">
        <v>200.16332560800001</v>
      </c>
      <c r="AF21" s="33">
        <v>0</v>
      </c>
      <c r="AG21" s="33">
        <v>317.98057112200001</v>
      </c>
      <c r="AH21" s="33">
        <v>35.331188187400002</v>
      </c>
      <c r="AI21" s="33">
        <v>353.31175930900002</v>
      </c>
      <c r="AJ21" s="33">
        <v>0.75579457394399996</v>
      </c>
      <c r="AK21" s="33">
        <v>227.473247138</v>
      </c>
      <c r="AL21" s="33">
        <v>0.353071276657</v>
      </c>
      <c r="AM21" s="33">
        <v>959.87176279799996</v>
      </c>
      <c r="AN21" s="33">
        <v>0.32097391105900003</v>
      </c>
      <c r="AO21" s="33">
        <v>9.5168756779500008</v>
      </c>
      <c r="AP21" s="33">
        <v>179.103386417</v>
      </c>
      <c r="AQ21" s="33">
        <v>0.28887653178299999</v>
      </c>
      <c r="AR21" s="33">
        <v>0</v>
      </c>
      <c r="AS21" s="33">
        <v>31.039775937000002</v>
      </c>
      <c r="AT21" s="33">
        <v>3213.69309918</v>
      </c>
      <c r="AU21" s="33">
        <v>3209.8303730600001</v>
      </c>
      <c r="AV21" s="33">
        <v>3.8627261215800002</v>
      </c>
      <c r="AW21" s="33">
        <v>1316.08441679</v>
      </c>
      <c r="AX21" s="33">
        <v>0.36270066327799999</v>
      </c>
      <c r="AY21" s="33">
        <v>0</v>
      </c>
      <c r="AZ21" s="33">
        <v>78.638583818399994</v>
      </c>
      <c r="BA21" s="33">
        <v>3.01715486798</v>
      </c>
      <c r="BB21" s="33">
        <v>1186.6405991399999</v>
      </c>
      <c r="BC21" s="33">
        <v>4.81460808886</v>
      </c>
      <c r="BD21" s="33">
        <v>6.0985032670599999</v>
      </c>
      <c r="BE21" s="33">
        <v>1695.38413956</v>
      </c>
      <c r="BF21" s="33">
        <v>1.0913114159699999</v>
      </c>
      <c r="BG21" s="33">
        <v>13.1599270273</v>
      </c>
      <c r="BH21" s="33">
        <v>0</v>
      </c>
      <c r="BI21" s="33">
        <v>59.568439445700001</v>
      </c>
      <c r="BJ21" s="33">
        <v>0</v>
      </c>
      <c r="BK21" s="33">
        <v>1.00050686849</v>
      </c>
      <c r="BL21" s="33">
        <v>396.17109978000002</v>
      </c>
      <c r="BM21" s="33">
        <v>0</v>
      </c>
      <c r="BN21" s="33">
        <v>859.33265964500004</v>
      </c>
      <c r="BO21" s="33">
        <v>3476.96817078</v>
      </c>
      <c r="BP21" s="33">
        <v>150.23502582899999</v>
      </c>
    </row>
    <row r="22" spans="1:68" x14ac:dyDescent="0.25">
      <c r="A22" s="33" t="s">
        <v>129</v>
      </c>
      <c r="B22" s="33">
        <v>75262.638301329993</v>
      </c>
      <c r="C22" s="33">
        <v>624.73686283623897</v>
      </c>
      <c r="D22" s="33">
        <v>1242.3395907336901</v>
      </c>
      <c r="E22" s="33">
        <v>10954.709375132999</v>
      </c>
      <c r="F22" s="33">
        <v>10946.249988365</v>
      </c>
      <c r="G22" s="33">
        <v>232.29695367605899</v>
      </c>
      <c r="H22" s="33">
        <v>13112.1087994712</v>
      </c>
      <c r="I22" s="33">
        <v>297.53212433151998</v>
      </c>
      <c r="J22" s="33">
        <v>584.56431671150904</v>
      </c>
      <c r="K22" s="33"/>
      <c r="L22" s="33">
        <v>629.48066455869002</v>
      </c>
      <c r="M22" s="33"/>
      <c r="N22" s="35" t="s">
        <v>129</v>
      </c>
      <c r="O22" s="33">
        <v>466.836100918</v>
      </c>
      <c r="P22" s="33">
        <v>294.88989472200001</v>
      </c>
      <c r="Q22" s="33">
        <v>1576.02355412</v>
      </c>
      <c r="R22" s="33">
        <v>584.490955912</v>
      </c>
      <c r="S22" s="33">
        <v>4724.5755788300003</v>
      </c>
      <c r="T22" s="33">
        <v>0</v>
      </c>
      <c r="U22" s="33">
        <v>75545.683543299994</v>
      </c>
      <c r="V22" s="33">
        <v>1567.3477690300001</v>
      </c>
      <c r="W22" s="33">
        <v>500.97682437600002</v>
      </c>
      <c r="X22" s="33">
        <v>112.506630311</v>
      </c>
      <c r="Y22" s="33">
        <v>1545.0836021499999</v>
      </c>
      <c r="Z22" s="33">
        <v>617.17127701799996</v>
      </c>
      <c r="AA22" s="33">
        <v>0</v>
      </c>
      <c r="AB22" s="33">
        <v>144.74374966900001</v>
      </c>
      <c r="AC22" s="33">
        <v>44.486281269499997</v>
      </c>
      <c r="AD22" s="33">
        <v>0</v>
      </c>
      <c r="AE22" s="33">
        <v>628.15373844999999</v>
      </c>
      <c r="AF22" s="33">
        <v>0</v>
      </c>
      <c r="AG22" s="33">
        <v>1122.5562332300001</v>
      </c>
      <c r="AH22" s="33">
        <v>124.72840065699999</v>
      </c>
      <c r="AI22" s="33">
        <v>1247.28463388</v>
      </c>
      <c r="AJ22" s="33">
        <v>2.9190611448300001</v>
      </c>
      <c r="AK22" s="33">
        <v>878.87971447500001</v>
      </c>
      <c r="AL22" s="33">
        <v>1.2090185239</v>
      </c>
      <c r="AM22" s="33">
        <v>3708.7396384899998</v>
      </c>
      <c r="AN22" s="33">
        <v>1.09910707474</v>
      </c>
      <c r="AO22" s="33">
        <v>32.5885152058</v>
      </c>
      <c r="AP22" s="33">
        <v>613.30168307500003</v>
      </c>
      <c r="AQ22" s="33">
        <v>0.98919665823400005</v>
      </c>
      <c r="AR22" s="33">
        <v>0</v>
      </c>
      <c r="AS22" s="33">
        <v>106.28912790699999</v>
      </c>
      <c r="AT22" s="33">
        <v>10999.840373499999</v>
      </c>
      <c r="AU22" s="33">
        <v>10991.3808453</v>
      </c>
      <c r="AV22" s="33">
        <v>8.45952821779</v>
      </c>
      <c r="AW22" s="33">
        <v>4506.6512055399999</v>
      </c>
      <c r="AX22" s="33">
        <v>1.24198995288</v>
      </c>
      <c r="AY22" s="33">
        <v>0</v>
      </c>
      <c r="AZ22" s="33">
        <v>269.28121476899997</v>
      </c>
      <c r="BA22" s="33">
        <v>10.331601885</v>
      </c>
      <c r="BB22" s="33">
        <v>4063.3977585600001</v>
      </c>
      <c r="BC22" s="33">
        <v>16.486601952200001</v>
      </c>
      <c r="BD22" s="33">
        <v>20.883032773899998</v>
      </c>
      <c r="BE22" s="33">
        <v>5805.4815437899997</v>
      </c>
      <c r="BF22" s="33">
        <v>3.7369632845599998</v>
      </c>
      <c r="BG22" s="33">
        <v>45.0633801209</v>
      </c>
      <c r="BH22" s="33">
        <v>0</v>
      </c>
      <c r="BI22" s="33">
        <v>233.05903803999999</v>
      </c>
      <c r="BJ22" s="33">
        <v>0</v>
      </c>
      <c r="BK22" s="33">
        <v>3.8688578373600002</v>
      </c>
      <c r="BL22" s="33">
        <v>1530.1153481700001</v>
      </c>
      <c r="BM22" s="33">
        <v>0</v>
      </c>
      <c r="BN22" s="33">
        <v>3327.27810314</v>
      </c>
      <c r="BO22" s="33">
        <v>13148.011402</v>
      </c>
      <c r="BP22" s="33">
        <v>580.25117430199998</v>
      </c>
    </row>
    <row r="23" spans="1:68" x14ac:dyDescent="0.25">
      <c r="A23" s="33" t="s">
        <v>22</v>
      </c>
      <c r="B23" s="33">
        <v>274952.63705090497</v>
      </c>
      <c r="C23" s="33">
        <v>2010.4000700394699</v>
      </c>
      <c r="D23" s="33">
        <v>3046.8678518604402</v>
      </c>
      <c r="E23" s="33">
        <v>43648.034822989401</v>
      </c>
      <c r="F23" s="33">
        <v>43641.694057521898</v>
      </c>
      <c r="G23" s="33">
        <v>1263.93981137471</v>
      </c>
      <c r="H23" s="33">
        <v>46348.237802114301</v>
      </c>
      <c r="I23" s="33">
        <v>910.52184769698999</v>
      </c>
      <c r="J23" s="33">
        <v>2290.1628040554101</v>
      </c>
      <c r="K23" s="33"/>
      <c r="L23" s="33">
        <v>1589.7035012645499</v>
      </c>
      <c r="M23" s="33"/>
      <c r="N23" s="35" t="s">
        <v>22</v>
      </c>
      <c r="O23" s="33">
        <v>1513.9750752899999</v>
      </c>
      <c r="P23" s="33">
        <v>912.52654597499998</v>
      </c>
      <c r="Q23" s="33">
        <v>5596.2080673999999</v>
      </c>
      <c r="R23" s="33">
        <v>2292.97787621</v>
      </c>
      <c r="S23" s="33">
        <v>17082.702742199999</v>
      </c>
      <c r="T23" s="33">
        <v>0</v>
      </c>
      <c r="U23" s="33">
        <v>275850.03050599998</v>
      </c>
      <c r="V23" s="33">
        <v>5720.1855827700001</v>
      </c>
      <c r="W23" s="33">
        <v>1820.6180488</v>
      </c>
      <c r="X23" s="33">
        <v>530.15141089500003</v>
      </c>
      <c r="Y23" s="33">
        <v>4882.4365447700002</v>
      </c>
      <c r="Z23" s="33">
        <v>1585.5501051399999</v>
      </c>
      <c r="AA23" s="33">
        <v>0</v>
      </c>
      <c r="AB23" s="33">
        <v>513.95777513600001</v>
      </c>
      <c r="AC23" s="33">
        <v>157.96001143999999</v>
      </c>
      <c r="AD23" s="33">
        <v>0</v>
      </c>
      <c r="AE23" s="33">
        <v>2021.25131162</v>
      </c>
      <c r="AF23" s="33">
        <v>0</v>
      </c>
      <c r="AG23" s="33">
        <v>2756.28969908</v>
      </c>
      <c r="AH23" s="33">
        <v>306.25448443200003</v>
      </c>
      <c r="AI23" s="33">
        <v>3062.54418351</v>
      </c>
      <c r="AJ23" s="33">
        <v>10.364877805100001</v>
      </c>
      <c r="AK23" s="33">
        <v>3135.4052904</v>
      </c>
      <c r="AL23" s="33">
        <v>4.8162175932100002</v>
      </c>
      <c r="AM23" s="33">
        <v>13235.436262699999</v>
      </c>
      <c r="AN23" s="33">
        <v>4.3783791476899996</v>
      </c>
      <c r="AO23" s="33">
        <v>129.818952419</v>
      </c>
      <c r="AP23" s="33">
        <v>2443.1355375100002</v>
      </c>
      <c r="AQ23" s="33">
        <v>3.9405417277599999</v>
      </c>
      <c r="AR23" s="33">
        <v>0</v>
      </c>
      <c r="AS23" s="33">
        <v>423.41117138200002</v>
      </c>
      <c r="AT23" s="33">
        <v>43791.382331399996</v>
      </c>
      <c r="AU23" s="33">
        <v>43785.041567699998</v>
      </c>
      <c r="AV23" s="33">
        <v>6.3407636575200002</v>
      </c>
      <c r="AW23" s="33">
        <v>17952.603471499999</v>
      </c>
      <c r="AX23" s="33">
        <v>4.9475688473700004</v>
      </c>
      <c r="AY23" s="33">
        <v>0</v>
      </c>
      <c r="AZ23" s="33">
        <v>1072.7029669000001</v>
      </c>
      <c r="BA23" s="33">
        <v>41.1567651537</v>
      </c>
      <c r="BB23" s="33">
        <v>16186.8712421</v>
      </c>
      <c r="BC23" s="33">
        <v>65.675691334199996</v>
      </c>
      <c r="BD23" s="33">
        <v>83.189210781699998</v>
      </c>
      <c r="BE23" s="33">
        <v>23126.5997828</v>
      </c>
      <c r="BF23" s="33">
        <v>14.8864910035</v>
      </c>
      <c r="BG23" s="33">
        <v>179.51356507200001</v>
      </c>
      <c r="BH23" s="33">
        <v>0</v>
      </c>
      <c r="BI23" s="33">
        <v>1266.3461336800001</v>
      </c>
      <c r="BJ23" s="33">
        <v>0</v>
      </c>
      <c r="BK23" s="33">
        <v>13.9496442489</v>
      </c>
      <c r="BL23" s="33">
        <v>5433.4533448900002</v>
      </c>
      <c r="BM23" s="33">
        <v>0</v>
      </c>
      <c r="BN23" s="33">
        <v>12185.750679999999</v>
      </c>
      <c r="BO23" s="33">
        <v>46461.954516099999</v>
      </c>
      <c r="BP23" s="33">
        <v>2060.6548711999999</v>
      </c>
    </row>
    <row r="24" spans="1:68" x14ac:dyDescent="0.25">
      <c r="A24" s="33" t="s">
        <v>23</v>
      </c>
      <c r="B24" s="33">
        <v>219728.91001433501</v>
      </c>
      <c r="C24" s="33">
        <v>1767.71874313641</v>
      </c>
      <c r="D24" s="33">
        <v>2571.5283678350902</v>
      </c>
      <c r="E24" s="33">
        <v>34710.963678532702</v>
      </c>
      <c r="F24" s="33">
        <v>34710.164780180698</v>
      </c>
      <c r="G24" s="33">
        <v>898.09535354874799</v>
      </c>
      <c r="H24" s="33">
        <v>37093.313942316403</v>
      </c>
      <c r="I24" s="33">
        <v>844.86590872895999</v>
      </c>
      <c r="J24" s="33">
        <v>1704.55098352953</v>
      </c>
      <c r="K24" s="33"/>
      <c r="L24" s="33">
        <v>1442.3215177310501</v>
      </c>
      <c r="M24" s="33"/>
      <c r="N24" s="35" t="s">
        <v>23</v>
      </c>
      <c r="O24" s="33">
        <v>1345.20614882</v>
      </c>
      <c r="P24" s="33">
        <v>856.631392764</v>
      </c>
      <c r="Q24" s="33">
        <v>4473.06893046</v>
      </c>
      <c r="R24" s="33">
        <v>1712.71447655</v>
      </c>
      <c r="S24" s="33">
        <v>13651.522490200001</v>
      </c>
      <c r="T24" s="33">
        <v>0</v>
      </c>
      <c r="U24" s="33">
        <v>221621.03952300001</v>
      </c>
      <c r="V24" s="33">
        <v>4570.7750870399996</v>
      </c>
      <c r="W24" s="33">
        <v>1454.8522926999999</v>
      </c>
      <c r="X24" s="33">
        <v>422.57151691199999</v>
      </c>
      <c r="Y24" s="33">
        <v>4093.2590239400001</v>
      </c>
      <c r="Z24" s="33">
        <v>1458.9137927100001</v>
      </c>
      <c r="AA24" s="33">
        <v>0</v>
      </c>
      <c r="AB24" s="33">
        <v>410.80844142799998</v>
      </c>
      <c r="AC24" s="33">
        <v>126.25834446</v>
      </c>
      <c r="AD24" s="33">
        <v>0</v>
      </c>
      <c r="AE24" s="33">
        <v>1790.58854204</v>
      </c>
      <c r="AF24" s="33">
        <v>0</v>
      </c>
      <c r="AG24" s="33">
        <v>2344.1060369800002</v>
      </c>
      <c r="AH24" s="33">
        <v>260.45625514099999</v>
      </c>
      <c r="AI24" s="33">
        <v>2604.5622921200002</v>
      </c>
      <c r="AJ24" s="33">
        <v>8.2847046651199996</v>
      </c>
      <c r="AK24" s="33">
        <v>2506.0150089600002</v>
      </c>
      <c r="AL24" s="33">
        <v>3.8510833723000002</v>
      </c>
      <c r="AM24" s="33">
        <v>10552.9514287</v>
      </c>
      <c r="AN24" s="33">
        <v>3.5009861279700001</v>
      </c>
      <c r="AO24" s="33">
        <v>103.80420657099999</v>
      </c>
      <c r="AP24" s="33">
        <v>1953.54950016</v>
      </c>
      <c r="AQ24" s="33">
        <v>3.15088605047</v>
      </c>
      <c r="AR24" s="33">
        <v>0</v>
      </c>
      <c r="AS24" s="33">
        <v>338.562744302</v>
      </c>
      <c r="AT24" s="33">
        <v>35011.646863599999</v>
      </c>
      <c r="AU24" s="33">
        <v>35010.847977799996</v>
      </c>
      <c r="AV24" s="33">
        <v>0.79888578267900001</v>
      </c>
      <c r="AW24" s="33">
        <v>14355.0366739</v>
      </c>
      <c r="AX24" s="33">
        <v>3.95611304056</v>
      </c>
      <c r="AY24" s="33">
        <v>0</v>
      </c>
      <c r="AZ24" s="33">
        <v>857.74131474800004</v>
      </c>
      <c r="BA24" s="33">
        <v>32.909249490500002</v>
      </c>
      <c r="BB24" s="33">
        <v>12943.1409969</v>
      </c>
      <c r="BC24" s="33">
        <v>52.5147729328</v>
      </c>
      <c r="BD24" s="33">
        <v>66.5187108473</v>
      </c>
      <c r="BE24" s="33">
        <v>18492.202749299999</v>
      </c>
      <c r="BF24" s="33">
        <v>11.903349181499999</v>
      </c>
      <c r="BG24" s="33">
        <v>143.54034365499999</v>
      </c>
      <c r="BH24" s="33">
        <v>0</v>
      </c>
      <c r="BI24" s="33">
        <v>903.17384827299998</v>
      </c>
      <c r="BJ24" s="33">
        <v>0</v>
      </c>
      <c r="BK24" s="33">
        <v>11.1481106294</v>
      </c>
      <c r="BL24" s="33">
        <v>4342.9753037999999</v>
      </c>
      <c r="BM24" s="33">
        <v>0</v>
      </c>
      <c r="BN24" s="33">
        <v>9540.9593564499992</v>
      </c>
      <c r="BO24" s="33">
        <v>37333.166511299998</v>
      </c>
      <c r="BP24" s="33">
        <v>1647.08714545</v>
      </c>
    </row>
    <row r="25" spans="1:68" x14ac:dyDescent="0.25">
      <c r="A25" s="33" t="s">
        <v>24</v>
      </c>
      <c r="B25" s="33">
        <v>6220.1242464800498</v>
      </c>
      <c r="C25" s="33">
        <v>53.301055853388</v>
      </c>
      <c r="D25" s="33">
        <v>102.677409348583</v>
      </c>
      <c r="E25" s="33">
        <v>901.37819542879004</v>
      </c>
      <c r="F25" s="33">
        <v>899.89121747519005</v>
      </c>
      <c r="G25" s="33">
        <v>13.733801409084201</v>
      </c>
      <c r="H25" s="33">
        <v>1114.45970379699</v>
      </c>
      <c r="I25" s="33">
        <v>26.875894407375899</v>
      </c>
      <c r="J25" s="33">
        <v>44.513375898552802</v>
      </c>
      <c r="K25" s="33"/>
      <c r="L25" s="33">
        <v>57.066573844276903</v>
      </c>
      <c r="M25" s="33"/>
      <c r="N25" s="35" t="s">
        <v>24</v>
      </c>
      <c r="O25" s="33">
        <v>41.483843993199997</v>
      </c>
      <c r="P25" s="33">
        <v>26.8239670956</v>
      </c>
      <c r="Q25" s="33">
        <v>133.49067464699999</v>
      </c>
      <c r="R25" s="33">
        <v>44.500875689600001</v>
      </c>
      <c r="S25" s="33">
        <v>399.71109747499997</v>
      </c>
      <c r="T25" s="33">
        <v>0</v>
      </c>
      <c r="U25" s="33">
        <v>6221.3019818700004</v>
      </c>
      <c r="V25" s="33">
        <v>132.52103270699999</v>
      </c>
      <c r="W25" s="33">
        <v>42.3699234997</v>
      </c>
      <c r="X25" s="33">
        <v>9.3312248074599999</v>
      </c>
      <c r="Y25" s="33">
        <v>135.44106964900001</v>
      </c>
      <c r="Z25" s="33">
        <v>56.877674915299998</v>
      </c>
      <c r="AA25" s="33">
        <v>0</v>
      </c>
      <c r="AB25" s="33">
        <v>12.2599435978</v>
      </c>
      <c r="AC25" s="33">
        <v>3.7680352146099998</v>
      </c>
      <c r="AD25" s="33">
        <v>0</v>
      </c>
      <c r="AE25" s="33">
        <v>53.315280632799997</v>
      </c>
      <c r="AF25" s="33">
        <v>0</v>
      </c>
      <c r="AG25" s="33">
        <v>92.428165356600005</v>
      </c>
      <c r="AH25" s="33">
        <v>10.269796356000001</v>
      </c>
      <c r="AI25" s="33">
        <v>102.697961713</v>
      </c>
      <c r="AJ25" s="33">
        <v>0.24724755128799999</v>
      </c>
      <c r="AK25" s="33">
        <v>74.419711661799994</v>
      </c>
      <c r="AL25" s="33">
        <v>9.90085333505E-2</v>
      </c>
      <c r="AM25" s="33">
        <v>313.02132188100001</v>
      </c>
      <c r="AN25" s="33">
        <v>9.0007776349300003E-2</v>
      </c>
      <c r="AO25" s="33">
        <v>2.6687308346199998</v>
      </c>
      <c r="AP25" s="33">
        <v>50.224343506899999</v>
      </c>
      <c r="AQ25" s="33">
        <v>8.1006984735300006E-2</v>
      </c>
      <c r="AR25" s="33">
        <v>0</v>
      </c>
      <c r="AS25" s="33">
        <v>8.7042036569600008</v>
      </c>
      <c r="AT25" s="33">
        <v>901.59042772500004</v>
      </c>
      <c r="AU25" s="33">
        <v>900.10344932199996</v>
      </c>
      <c r="AV25" s="33">
        <v>1.4869784021300001</v>
      </c>
      <c r="AW25" s="33">
        <v>369.05754552399998</v>
      </c>
      <c r="AX25" s="33">
        <v>0.101708818041</v>
      </c>
      <c r="AY25" s="33">
        <v>0</v>
      </c>
      <c r="AZ25" s="33">
        <v>22.0519004051</v>
      </c>
      <c r="BA25" s="33">
        <v>0.84607304305800002</v>
      </c>
      <c r="BB25" s="33">
        <v>332.758786961</v>
      </c>
      <c r="BC25" s="33">
        <v>1.3501171642100001</v>
      </c>
      <c r="BD25" s="33">
        <v>1.71014796021</v>
      </c>
      <c r="BE25" s="33">
        <v>475.42109292999999</v>
      </c>
      <c r="BF25" s="33">
        <v>0.30602637377800002</v>
      </c>
      <c r="BG25" s="33">
        <v>3.69031940067</v>
      </c>
      <c r="BH25" s="33">
        <v>0</v>
      </c>
      <c r="BI25" s="33">
        <v>13.7369706123</v>
      </c>
      <c r="BJ25" s="33">
        <v>0</v>
      </c>
      <c r="BK25" s="33">
        <v>0.32737452842499998</v>
      </c>
      <c r="BL25" s="33">
        <v>129.60183226300001</v>
      </c>
      <c r="BM25" s="33">
        <v>0</v>
      </c>
      <c r="BN25" s="33">
        <v>273.50841776999999</v>
      </c>
      <c r="BO25" s="33">
        <v>1114.60704949</v>
      </c>
      <c r="BP25" s="33">
        <v>49.147388376400002</v>
      </c>
    </row>
    <row r="26" spans="1:68" x14ac:dyDescent="0.25">
      <c r="A26" s="33" t="s">
        <v>25</v>
      </c>
      <c r="B26" s="33">
        <v>88627.532231529098</v>
      </c>
      <c r="C26" s="33">
        <v>775.429142644423</v>
      </c>
      <c r="D26" s="33">
        <v>1341.41594990057</v>
      </c>
      <c r="E26" s="33">
        <v>13042.5817777591</v>
      </c>
      <c r="F26" s="33">
        <v>13037.885369343099</v>
      </c>
      <c r="G26" s="33">
        <v>256.52218169298601</v>
      </c>
      <c r="H26" s="33">
        <v>15018.9786052575</v>
      </c>
      <c r="I26" s="33">
        <v>388.89889250008002</v>
      </c>
      <c r="J26" s="33">
        <v>640.45466910539596</v>
      </c>
      <c r="K26" s="33"/>
      <c r="L26" s="33">
        <v>780.90788319670901</v>
      </c>
      <c r="M26" s="33"/>
      <c r="N26" s="35" t="s">
        <v>25</v>
      </c>
      <c r="O26" s="33">
        <v>585.45170134499995</v>
      </c>
      <c r="P26" s="33">
        <v>386.77049937599998</v>
      </c>
      <c r="Q26" s="33">
        <v>1793.45708285</v>
      </c>
      <c r="R26" s="33">
        <v>639.84214657200005</v>
      </c>
      <c r="S26" s="33">
        <v>5336.1588891600004</v>
      </c>
      <c r="T26" s="33">
        <v>0</v>
      </c>
      <c r="U26" s="33">
        <v>88632.453210499996</v>
      </c>
      <c r="V26" s="33">
        <v>1763.2656557400001</v>
      </c>
      <c r="W26" s="33">
        <v>564.61532682699999</v>
      </c>
      <c r="X26" s="33">
        <v>110.87812129700001</v>
      </c>
      <c r="Y26" s="33">
        <v>1829.2228481899999</v>
      </c>
      <c r="Z26" s="33">
        <v>773.70097730199996</v>
      </c>
      <c r="AA26" s="33">
        <v>0</v>
      </c>
      <c r="AB26" s="33">
        <v>164.71369935300001</v>
      </c>
      <c r="AC26" s="33">
        <v>50.6242027642</v>
      </c>
      <c r="AD26" s="33">
        <v>0</v>
      </c>
      <c r="AE26" s="33">
        <v>775.48503881800002</v>
      </c>
      <c r="AF26" s="33">
        <v>0</v>
      </c>
      <c r="AG26" s="33">
        <v>1207.35077286</v>
      </c>
      <c r="AH26" s="33">
        <v>134.15008970100001</v>
      </c>
      <c r="AI26" s="33">
        <v>1341.5008625600001</v>
      </c>
      <c r="AJ26" s="33">
        <v>3.3218141641100001</v>
      </c>
      <c r="AK26" s="33">
        <v>998.20993390299998</v>
      </c>
      <c r="AL26" s="33">
        <v>1.434250689</v>
      </c>
      <c r="AM26" s="33">
        <v>4212.4115176699997</v>
      </c>
      <c r="AN26" s="33">
        <v>1.3038648019500001</v>
      </c>
      <c r="AO26" s="33">
        <v>38.659581721899997</v>
      </c>
      <c r="AP26" s="33">
        <v>727.55630931999997</v>
      </c>
      <c r="AQ26" s="33">
        <v>1.17347829458</v>
      </c>
      <c r="AR26" s="33">
        <v>0</v>
      </c>
      <c r="AS26" s="33">
        <v>126.09021643</v>
      </c>
      <c r="AT26" s="33">
        <v>13043.712686000001</v>
      </c>
      <c r="AU26" s="33">
        <v>13039.016190599999</v>
      </c>
      <c r="AV26" s="33">
        <v>4.6964953565499998</v>
      </c>
      <c r="AW26" s="33">
        <v>5346.2157514999999</v>
      </c>
      <c r="AX26" s="33">
        <v>1.4733666858500001</v>
      </c>
      <c r="AY26" s="33">
        <v>0</v>
      </c>
      <c r="AZ26" s="33">
        <v>319.44679692400001</v>
      </c>
      <c r="BA26" s="33">
        <v>12.2563254519</v>
      </c>
      <c r="BB26" s="33">
        <v>4820.3870543100002</v>
      </c>
      <c r="BC26" s="33">
        <v>19.557963625399999</v>
      </c>
      <c r="BD26" s="33">
        <v>24.7734225789</v>
      </c>
      <c r="BE26" s="33">
        <v>6887.0122692300001</v>
      </c>
      <c r="BF26" s="33">
        <v>4.4331400954599998</v>
      </c>
      <c r="BG26" s="33">
        <v>53.458438017600002</v>
      </c>
      <c r="BH26" s="33">
        <v>0</v>
      </c>
      <c r="BI26" s="33">
        <v>256.53538424499999</v>
      </c>
      <c r="BJ26" s="33">
        <v>0</v>
      </c>
      <c r="BK26" s="33">
        <v>4.3747913125000002</v>
      </c>
      <c r="BL26" s="33">
        <v>1741.1806049899999</v>
      </c>
      <c r="BM26" s="33">
        <v>0</v>
      </c>
      <c r="BN26" s="33">
        <v>3743.0175887199998</v>
      </c>
      <c r="BO26" s="33">
        <v>15019.635293200001</v>
      </c>
      <c r="BP26" s="33">
        <v>660.26759836700001</v>
      </c>
    </row>
    <row r="27" spans="1:68" x14ac:dyDescent="0.25">
      <c r="A27" s="33" t="s">
        <v>26</v>
      </c>
      <c r="B27" s="33">
        <v>10441.5136015854</v>
      </c>
      <c r="C27" s="33">
        <v>85.401136134342906</v>
      </c>
      <c r="D27" s="33">
        <v>192.10708580331999</v>
      </c>
      <c r="E27" s="33">
        <v>1522.9752249749899</v>
      </c>
      <c r="F27" s="33">
        <v>1520.6610769205899</v>
      </c>
      <c r="G27" s="33">
        <v>32.989466426146997</v>
      </c>
      <c r="H27" s="33">
        <v>1804.6114188309</v>
      </c>
      <c r="I27" s="33">
        <v>40.576720000427002</v>
      </c>
      <c r="J27" s="33">
        <v>83.766916594350207</v>
      </c>
      <c r="K27" s="33"/>
      <c r="L27" s="33">
        <v>88.622301081357804</v>
      </c>
      <c r="M27" s="33"/>
      <c r="N27" s="35" t="s">
        <v>26</v>
      </c>
      <c r="O27" s="33">
        <v>63.006294983499998</v>
      </c>
      <c r="P27" s="33">
        <v>39.718271400799999</v>
      </c>
      <c r="Q27" s="33">
        <v>213.44331841799999</v>
      </c>
      <c r="R27" s="33">
        <v>83.529751211700003</v>
      </c>
      <c r="S27" s="33">
        <v>658.87059879499998</v>
      </c>
      <c r="T27" s="33">
        <v>0</v>
      </c>
      <c r="U27" s="33">
        <v>10448.588884500001</v>
      </c>
      <c r="V27" s="33">
        <v>221.87003790200001</v>
      </c>
      <c r="W27" s="33">
        <v>70.436738861600006</v>
      </c>
      <c r="X27" s="33">
        <v>23.340797907700001</v>
      </c>
      <c r="Y27" s="33">
        <v>211.31416257699999</v>
      </c>
      <c r="Z27" s="33">
        <v>85.649445784099996</v>
      </c>
      <c r="AA27" s="33">
        <v>0</v>
      </c>
      <c r="AB27" s="33">
        <v>19.602665545499999</v>
      </c>
      <c r="AC27" s="33">
        <v>6.0246757614900002</v>
      </c>
      <c r="AD27" s="33">
        <v>0</v>
      </c>
      <c r="AE27" s="33">
        <v>85.487258666800003</v>
      </c>
      <c r="AF27" s="33">
        <v>0</v>
      </c>
      <c r="AG27" s="33">
        <v>173.00762813700001</v>
      </c>
      <c r="AH27" s="33">
        <v>19.223059080500001</v>
      </c>
      <c r="AI27" s="33">
        <v>192.230687217</v>
      </c>
      <c r="AJ27" s="33">
        <v>0.39532195233400003</v>
      </c>
      <c r="AK27" s="33">
        <v>119.937356389</v>
      </c>
      <c r="AL27" s="33">
        <v>0.167396232916</v>
      </c>
      <c r="AM27" s="33">
        <v>504.412820834</v>
      </c>
      <c r="AN27" s="33">
        <v>0.15217859603700001</v>
      </c>
      <c r="AO27" s="33">
        <v>4.5120905248299996</v>
      </c>
      <c r="AP27" s="33">
        <v>84.915556806200001</v>
      </c>
      <c r="AQ27" s="33">
        <v>0.13696061670699999</v>
      </c>
      <c r="AR27" s="33">
        <v>0</v>
      </c>
      <c r="AS27" s="33">
        <v>14.7164250139</v>
      </c>
      <c r="AT27" s="33">
        <v>1524.1421464299999</v>
      </c>
      <c r="AU27" s="33">
        <v>1521.8280253099999</v>
      </c>
      <c r="AV27" s="33">
        <v>2.3141211177400001</v>
      </c>
      <c r="AW27" s="33">
        <v>623.97553577199994</v>
      </c>
      <c r="AX27" s="33">
        <v>0.17196156308800001</v>
      </c>
      <c r="AY27" s="33">
        <v>0</v>
      </c>
      <c r="AZ27" s="33">
        <v>37.283735454499997</v>
      </c>
      <c r="BA27" s="33">
        <v>1.4304769454899999</v>
      </c>
      <c r="BB27" s="33">
        <v>562.60396868800001</v>
      </c>
      <c r="BC27" s="33">
        <v>2.2826779479299999</v>
      </c>
      <c r="BD27" s="33">
        <v>2.89139090309</v>
      </c>
      <c r="BE27" s="33">
        <v>803.80622579400006</v>
      </c>
      <c r="BF27" s="33">
        <v>0.51740663359500005</v>
      </c>
      <c r="BG27" s="33">
        <v>6.2393160322299996</v>
      </c>
      <c r="BH27" s="33">
        <v>0</v>
      </c>
      <c r="BI27" s="33">
        <v>33.008439764400002</v>
      </c>
      <c r="BJ27" s="33">
        <v>0</v>
      </c>
      <c r="BK27" s="33">
        <v>0.53711604000199997</v>
      </c>
      <c r="BL27" s="33">
        <v>207.241044415</v>
      </c>
      <c r="BM27" s="33">
        <v>0</v>
      </c>
      <c r="BN27" s="33">
        <v>458.51276404499998</v>
      </c>
      <c r="BO27" s="33">
        <v>1805.4885836399999</v>
      </c>
      <c r="BP27" s="33">
        <v>78.60136919</v>
      </c>
    </row>
    <row r="28" spans="1:68" x14ac:dyDescent="0.25">
      <c r="A28" s="33" t="s">
        <v>27</v>
      </c>
      <c r="B28" s="33">
        <v>11395.079626748</v>
      </c>
      <c r="C28" s="33">
        <v>92.493701125202804</v>
      </c>
      <c r="D28" s="33">
        <v>204.57443588216901</v>
      </c>
      <c r="E28" s="33">
        <v>1644.13277362899</v>
      </c>
      <c r="F28" s="33">
        <v>1641.42844373139</v>
      </c>
      <c r="G28" s="33">
        <v>35.939618173209901</v>
      </c>
      <c r="H28" s="33">
        <v>2011.8112441551</v>
      </c>
      <c r="I28" s="33">
        <v>42.711624225519003</v>
      </c>
      <c r="J28" s="33">
        <v>93.442052213573007</v>
      </c>
      <c r="K28" s="33"/>
      <c r="L28" s="33">
        <v>93.421022453100903</v>
      </c>
      <c r="M28" s="33"/>
      <c r="N28" s="35" t="s">
        <v>27</v>
      </c>
      <c r="O28" s="33">
        <v>67.988973318099994</v>
      </c>
      <c r="P28" s="33">
        <v>41.844728761799999</v>
      </c>
      <c r="Q28" s="33">
        <v>241.45279579300001</v>
      </c>
      <c r="R28" s="33">
        <v>93.189549417099997</v>
      </c>
      <c r="S28" s="33">
        <v>725.30546652400005</v>
      </c>
      <c r="T28" s="33">
        <v>0</v>
      </c>
      <c r="U28" s="33">
        <v>11396.8867704</v>
      </c>
      <c r="V28" s="33">
        <v>240.872495378</v>
      </c>
      <c r="W28" s="33">
        <v>76.953429278900003</v>
      </c>
      <c r="X28" s="33">
        <v>17.868647140299998</v>
      </c>
      <c r="Y28" s="33">
        <v>232.66560888500001</v>
      </c>
      <c r="Z28" s="33">
        <v>90.483363917000005</v>
      </c>
      <c r="AA28" s="33">
        <v>0</v>
      </c>
      <c r="AB28" s="33">
        <v>22.175260121400001</v>
      </c>
      <c r="AC28" s="33">
        <v>6.8154495011999998</v>
      </c>
      <c r="AD28" s="33">
        <v>0</v>
      </c>
      <c r="AE28" s="33">
        <v>92.516297394399999</v>
      </c>
      <c r="AF28" s="33">
        <v>0</v>
      </c>
      <c r="AG28" s="33">
        <v>184.14521135199999</v>
      </c>
      <c r="AH28" s="33">
        <v>20.460597126100001</v>
      </c>
      <c r="AI28" s="33">
        <v>204.60580847899999</v>
      </c>
      <c r="AJ28" s="33">
        <v>0.44720993588399999</v>
      </c>
      <c r="AK28" s="33">
        <v>134.71854647000001</v>
      </c>
      <c r="AL28" s="33">
        <v>0.18058895033899999</v>
      </c>
      <c r="AM28" s="33">
        <v>569.07465197099998</v>
      </c>
      <c r="AN28" s="33">
        <v>0.16417170877500001</v>
      </c>
      <c r="AO28" s="33">
        <v>4.8676914511699998</v>
      </c>
      <c r="AP28" s="33">
        <v>91.607828079100003</v>
      </c>
      <c r="AQ28" s="33">
        <v>0.147754559812</v>
      </c>
      <c r="AR28" s="33">
        <v>0</v>
      </c>
      <c r="AS28" s="33">
        <v>15.8762292485</v>
      </c>
      <c r="AT28" s="33">
        <v>1644.4685838400001</v>
      </c>
      <c r="AU28" s="33">
        <v>1641.7642967300001</v>
      </c>
      <c r="AV28" s="33">
        <v>2.70428710899</v>
      </c>
      <c r="AW28" s="33">
        <v>673.150990987</v>
      </c>
      <c r="AX28" s="33">
        <v>0.185514047174</v>
      </c>
      <c r="AY28" s="33">
        <v>0</v>
      </c>
      <c r="AZ28" s="33">
        <v>40.222078478199997</v>
      </c>
      <c r="BA28" s="33">
        <v>1.54321449022</v>
      </c>
      <c r="BB28" s="33">
        <v>606.94302157100003</v>
      </c>
      <c r="BC28" s="33">
        <v>2.46257592628</v>
      </c>
      <c r="BD28" s="33">
        <v>3.1192644280700002</v>
      </c>
      <c r="BE28" s="33">
        <v>867.15517177499999</v>
      </c>
      <c r="BF28" s="33">
        <v>0.558184177803</v>
      </c>
      <c r="BG28" s="33">
        <v>6.7310414592600001</v>
      </c>
      <c r="BH28" s="33">
        <v>0</v>
      </c>
      <c r="BI28" s="33">
        <v>35.944393221299997</v>
      </c>
      <c r="BJ28" s="33">
        <v>0</v>
      </c>
      <c r="BK28" s="33">
        <v>0.59374896409099998</v>
      </c>
      <c r="BL28" s="33">
        <v>234.420692997</v>
      </c>
      <c r="BM28" s="33">
        <v>0</v>
      </c>
      <c r="BN28" s="33">
        <v>515.84189073200002</v>
      </c>
      <c r="BO28" s="33">
        <v>2012.0297605000001</v>
      </c>
      <c r="BP28" s="33">
        <v>88.897958364000004</v>
      </c>
    </row>
    <row r="29" spans="1:68" x14ac:dyDescent="0.25">
      <c r="A29" s="33" t="s">
        <v>28</v>
      </c>
      <c r="B29" s="33">
        <v>12381.1964027179</v>
      </c>
      <c r="C29" s="33">
        <v>104.222283433247</v>
      </c>
      <c r="D29" s="33">
        <v>243.52231122536401</v>
      </c>
      <c r="E29" s="33">
        <v>1778.62839048556</v>
      </c>
      <c r="F29" s="33">
        <v>1776.0191817207599</v>
      </c>
      <c r="G29" s="33">
        <v>35.408857794878998</v>
      </c>
      <c r="H29" s="33">
        <v>2097.7851303708599</v>
      </c>
      <c r="I29" s="33">
        <v>64.051431317709998</v>
      </c>
      <c r="J29" s="33">
        <v>77.661209697424994</v>
      </c>
      <c r="K29" s="33"/>
      <c r="L29" s="33">
        <v>125.81565535129501</v>
      </c>
      <c r="M29" s="33"/>
      <c r="N29" s="35" t="s">
        <v>28</v>
      </c>
      <c r="O29" s="33">
        <v>87.607554981800007</v>
      </c>
      <c r="P29" s="33">
        <v>59.549077456399999</v>
      </c>
      <c r="Q29" s="33">
        <v>249.51396295500001</v>
      </c>
      <c r="R29" s="33">
        <v>75.119629355300006</v>
      </c>
      <c r="S29" s="33">
        <v>749.69191134899995</v>
      </c>
      <c r="T29" s="33">
        <v>0</v>
      </c>
      <c r="U29" s="33">
        <v>12380.917158800001</v>
      </c>
      <c r="V29" s="33">
        <v>249.00007957299999</v>
      </c>
      <c r="W29" s="33">
        <v>79.545831843800002</v>
      </c>
      <c r="X29" s="33">
        <v>18.536918007099999</v>
      </c>
      <c r="Y29" s="33">
        <v>263.44918224499997</v>
      </c>
      <c r="Z29" s="33">
        <v>116.606499031</v>
      </c>
      <c r="AA29" s="33">
        <v>0</v>
      </c>
      <c r="AB29" s="33">
        <v>22.915673227999999</v>
      </c>
      <c r="AC29" s="33">
        <v>7.0430405390499997</v>
      </c>
      <c r="AD29" s="33">
        <v>0</v>
      </c>
      <c r="AE29" s="33">
        <v>104.226522792</v>
      </c>
      <c r="AF29" s="33">
        <v>0</v>
      </c>
      <c r="AG29" s="33">
        <v>219.16402459700001</v>
      </c>
      <c r="AH29" s="33">
        <v>24.351599922399998</v>
      </c>
      <c r="AI29" s="33">
        <v>243.51562451999999</v>
      </c>
      <c r="AJ29" s="33">
        <v>0.46214352402199999</v>
      </c>
      <c r="AK29" s="33">
        <v>139.22459163799999</v>
      </c>
      <c r="AL29" s="33">
        <v>0.195361261668</v>
      </c>
      <c r="AM29" s="33">
        <v>583.45334547599998</v>
      </c>
      <c r="AN29" s="33">
        <v>0.177600867376</v>
      </c>
      <c r="AO29" s="33">
        <v>5.2658723403299996</v>
      </c>
      <c r="AP29" s="33">
        <v>99.1014558368</v>
      </c>
      <c r="AQ29" s="33">
        <v>0.15984102948100001</v>
      </c>
      <c r="AR29" s="33">
        <v>0</v>
      </c>
      <c r="AS29" s="33">
        <v>17.174917302899999</v>
      </c>
      <c r="AT29" s="33">
        <v>1778.6702965699999</v>
      </c>
      <c r="AU29" s="33">
        <v>1776.0614110900001</v>
      </c>
      <c r="AV29" s="33">
        <v>2.6088854869999998</v>
      </c>
      <c r="AW29" s="33">
        <v>728.21467213899996</v>
      </c>
      <c r="AX29" s="33">
        <v>0.200689154525</v>
      </c>
      <c r="AY29" s="33">
        <v>0</v>
      </c>
      <c r="AZ29" s="33">
        <v>43.512190169</v>
      </c>
      <c r="BA29" s="33">
        <v>1.66945032913</v>
      </c>
      <c r="BB29" s="33">
        <v>656.59132368500002</v>
      </c>
      <c r="BC29" s="33">
        <v>2.66402368433</v>
      </c>
      <c r="BD29" s="33">
        <v>3.3744207472999999</v>
      </c>
      <c r="BE29" s="33">
        <v>938.08920895699998</v>
      </c>
      <c r="BF29" s="33">
        <v>0.60384467385399998</v>
      </c>
      <c r="BG29" s="33">
        <v>7.2816534059400002</v>
      </c>
      <c r="BH29" s="33">
        <v>0</v>
      </c>
      <c r="BI29" s="33">
        <v>35.408529670299998</v>
      </c>
      <c r="BJ29" s="33">
        <v>0</v>
      </c>
      <c r="BK29" s="33">
        <v>0.61369085739499996</v>
      </c>
      <c r="BL29" s="33">
        <v>242.245380549</v>
      </c>
      <c r="BM29" s="33">
        <v>0</v>
      </c>
      <c r="BN29" s="33">
        <v>497.93486980699998</v>
      </c>
      <c r="BO29" s="33">
        <v>2097.63241234</v>
      </c>
      <c r="BP29" s="33">
        <v>91.865081192199995</v>
      </c>
    </row>
    <row r="30" spans="1:68" x14ac:dyDescent="0.25">
      <c r="A30" s="33" t="s">
        <v>29</v>
      </c>
      <c r="B30" s="33">
        <v>41498.458376570001</v>
      </c>
      <c r="C30" s="33">
        <v>328.09216351039902</v>
      </c>
      <c r="D30" s="33">
        <v>525.07735116000003</v>
      </c>
      <c r="E30" s="33">
        <v>6273.0899331700002</v>
      </c>
      <c r="F30" s="33">
        <v>6273.0899331699902</v>
      </c>
      <c r="G30" s="33">
        <v>167.6474900016</v>
      </c>
      <c r="H30" s="33">
        <v>6956.4448793675001</v>
      </c>
      <c r="I30" s="33">
        <v>151.81636844469901</v>
      </c>
      <c r="J30" s="33">
        <v>338.63645254325002</v>
      </c>
      <c r="K30" s="33"/>
      <c r="L30" s="33">
        <v>290.27799226600001</v>
      </c>
      <c r="M30" s="33"/>
      <c r="N30" s="35" t="s">
        <v>29</v>
      </c>
      <c r="O30" s="33">
        <v>243.59960520800001</v>
      </c>
      <c r="P30" s="33">
        <v>152.089932334</v>
      </c>
      <c r="Q30" s="33">
        <v>842.71564463899995</v>
      </c>
      <c r="R30" s="33">
        <v>339.15640396999999</v>
      </c>
      <c r="S30" s="33">
        <v>2494.5705971799998</v>
      </c>
      <c r="T30" s="33">
        <v>0</v>
      </c>
      <c r="U30" s="33">
        <v>41679.198334599998</v>
      </c>
      <c r="V30" s="33">
        <v>822.06380794400002</v>
      </c>
      <c r="W30" s="33">
        <v>263.560372648</v>
      </c>
      <c r="X30" s="33">
        <v>46.6418527915</v>
      </c>
      <c r="Y30" s="33">
        <v>785.28093876200001</v>
      </c>
      <c r="Z30" s="33">
        <v>288.99099331999997</v>
      </c>
      <c r="AA30" s="33">
        <v>0</v>
      </c>
      <c r="AB30" s="33">
        <v>77.396440969300002</v>
      </c>
      <c r="AC30" s="33">
        <v>23.787644765</v>
      </c>
      <c r="AD30" s="33">
        <v>0</v>
      </c>
      <c r="AE30" s="33">
        <v>330.28291011200002</v>
      </c>
      <c r="AF30" s="33">
        <v>0</v>
      </c>
      <c r="AG30" s="33">
        <v>475.41328510900001</v>
      </c>
      <c r="AH30" s="33">
        <v>52.823687618299999</v>
      </c>
      <c r="AI30" s="33">
        <v>528.23697272799996</v>
      </c>
      <c r="AJ30" s="33">
        <v>1.5608757099799999</v>
      </c>
      <c r="AK30" s="33">
        <v>468.43077803900002</v>
      </c>
      <c r="AL30" s="33">
        <v>0.69319226938300005</v>
      </c>
      <c r="AM30" s="33">
        <v>1986.8700043599999</v>
      </c>
      <c r="AN30" s="33">
        <v>0.63017471375699996</v>
      </c>
      <c r="AO30" s="33">
        <v>18.684676069399998</v>
      </c>
      <c r="AP30" s="33">
        <v>351.63739490799998</v>
      </c>
      <c r="AQ30" s="33">
        <v>0.567157122086</v>
      </c>
      <c r="AR30" s="33">
        <v>0</v>
      </c>
      <c r="AS30" s="33">
        <v>60.9410242123</v>
      </c>
      <c r="AT30" s="33">
        <v>6301.9250463099997</v>
      </c>
      <c r="AU30" s="33">
        <v>6301.9250463099997</v>
      </c>
      <c r="AV30" s="33">
        <v>0</v>
      </c>
      <c r="AW30" s="33">
        <v>2583.8955624300002</v>
      </c>
      <c r="AX30" s="33">
        <v>0.71209765858100005</v>
      </c>
      <c r="AY30" s="33">
        <v>0</v>
      </c>
      <c r="AZ30" s="33">
        <v>154.39276244600001</v>
      </c>
      <c r="BA30" s="33">
        <v>5.92364213914</v>
      </c>
      <c r="BB30" s="33">
        <v>2329.7557318499998</v>
      </c>
      <c r="BC30" s="33">
        <v>9.45262005875</v>
      </c>
      <c r="BD30" s="33">
        <v>11.9733181655</v>
      </c>
      <c r="BE30" s="33">
        <v>3328.5816081600001</v>
      </c>
      <c r="BF30" s="33">
        <v>2.1425930907100001</v>
      </c>
      <c r="BG30" s="33">
        <v>25.837162651500002</v>
      </c>
      <c r="BH30" s="33">
        <v>0</v>
      </c>
      <c r="BI30" s="33">
        <v>168.13155540299999</v>
      </c>
      <c r="BJ30" s="33">
        <v>0</v>
      </c>
      <c r="BK30" s="33">
        <v>2.04679027206</v>
      </c>
      <c r="BL30" s="33">
        <v>818.14092369800005</v>
      </c>
      <c r="BM30" s="33">
        <v>0</v>
      </c>
      <c r="BN30" s="33">
        <v>1822.17909807</v>
      </c>
      <c r="BO30" s="33">
        <v>6979.2672206899997</v>
      </c>
      <c r="BP30" s="33">
        <v>310.23731403400001</v>
      </c>
    </row>
    <row r="31" spans="1:68" x14ac:dyDescent="0.25">
      <c r="A31" s="33" t="s">
        <v>30</v>
      </c>
      <c r="B31" s="33">
        <v>49799.310271141898</v>
      </c>
      <c r="C31" s="33">
        <v>422.54327731860002</v>
      </c>
      <c r="D31" s="33">
        <v>860.11796407066004</v>
      </c>
      <c r="E31" s="33">
        <v>7155.7656693031904</v>
      </c>
      <c r="F31" s="33">
        <v>7147.3067874471999</v>
      </c>
      <c r="G31" s="33">
        <v>127.370845911396</v>
      </c>
      <c r="H31" s="33">
        <v>8846.1501945780492</v>
      </c>
      <c r="I31" s="33">
        <v>206.156543751719</v>
      </c>
      <c r="J31" s="33">
        <v>372.473113846079</v>
      </c>
      <c r="K31" s="33"/>
      <c r="L31" s="33">
        <v>446.10565945735999</v>
      </c>
      <c r="M31" s="33"/>
      <c r="N31" s="35" t="s">
        <v>30</v>
      </c>
      <c r="O31" s="33">
        <v>319.445189046</v>
      </c>
      <c r="P31" s="33">
        <v>203.604328001</v>
      </c>
      <c r="Q31" s="33">
        <v>1058.95208531</v>
      </c>
      <c r="R31" s="33">
        <v>371.72940029799997</v>
      </c>
      <c r="S31" s="33">
        <v>3179.6510370199999</v>
      </c>
      <c r="T31" s="33">
        <v>0</v>
      </c>
      <c r="U31" s="33">
        <v>49802.426386200001</v>
      </c>
      <c r="V31" s="33">
        <v>1055.7207069900001</v>
      </c>
      <c r="W31" s="33">
        <v>337.31364772900002</v>
      </c>
      <c r="X31" s="33">
        <v>77.789109587900001</v>
      </c>
      <c r="Y31" s="33">
        <v>1060.85114144</v>
      </c>
      <c r="Z31" s="33">
        <v>437.49321329600002</v>
      </c>
      <c r="AA31" s="33">
        <v>0</v>
      </c>
      <c r="AB31" s="33">
        <v>97.255260696500002</v>
      </c>
      <c r="AC31" s="33">
        <v>29.890844845899998</v>
      </c>
      <c r="AD31" s="33">
        <v>0</v>
      </c>
      <c r="AE31" s="33">
        <v>422.57859084799998</v>
      </c>
      <c r="AF31" s="33">
        <v>0</v>
      </c>
      <c r="AG31" s="33">
        <v>774.15348452700005</v>
      </c>
      <c r="AH31" s="33">
        <v>86.017060732800005</v>
      </c>
      <c r="AI31" s="33">
        <v>860.17054526000004</v>
      </c>
      <c r="AJ31" s="33">
        <v>1.9613506039499999</v>
      </c>
      <c r="AK31" s="33">
        <v>590.77662647499994</v>
      </c>
      <c r="AL31" s="33">
        <v>0.786256734806</v>
      </c>
      <c r="AM31" s="33">
        <v>2487.73317099</v>
      </c>
      <c r="AN31" s="33">
        <v>0.71477839149199995</v>
      </c>
      <c r="AO31" s="33">
        <v>21.193184134799999</v>
      </c>
      <c r="AP31" s="33">
        <v>398.84646956199998</v>
      </c>
      <c r="AQ31" s="33">
        <v>0.64330096910099999</v>
      </c>
      <c r="AR31" s="33">
        <v>0</v>
      </c>
      <c r="AS31" s="33">
        <v>69.122667431699995</v>
      </c>
      <c r="AT31" s="33">
        <v>7156.44862423</v>
      </c>
      <c r="AU31" s="33">
        <v>7147.9897920699996</v>
      </c>
      <c r="AV31" s="33">
        <v>8.4588321548900005</v>
      </c>
      <c r="AW31" s="33">
        <v>2930.7958800299998</v>
      </c>
      <c r="AX31" s="33">
        <v>0.80769965052699999</v>
      </c>
      <c r="AY31" s="33">
        <v>0</v>
      </c>
      <c r="AZ31" s="33">
        <v>175.12074311999999</v>
      </c>
      <c r="BA31" s="33">
        <v>6.7189192849000001</v>
      </c>
      <c r="BB31" s="33">
        <v>2642.5366781900002</v>
      </c>
      <c r="BC31" s="33">
        <v>10.7216803569</v>
      </c>
      <c r="BD31" s="33">
        <v>13.580796102700001</v>
      </c>
      <c r="BE31" s="33">
        <v>3775.4607160999999</v>
      </c>
      <c r="BF31" s="33">
        <v>2.4302460723800001</v>
      </c>
      <c r="BG31" s="33">
        <v>29.305930279199998</v>
      </c>
      <c r="BH31" s="33">
        <v>0</v>
      </c>
      <c r="BI31" s="33">
        <v>127.379011058</v>
      </c>
      <c r="BJ31" s="33">
        <v>0</v>
      </c>
      <c r="BK31" s="33">
        <v>2.60309440203</v>
      </c>
      <c r="BL31" s="33">
        <v>1028.1096121099999</v>
      </c>
      <c r="BM31" s="33">
        <v>0</v>
      </c>
      <c r="BN31" s="33">
        <v>2201.0080191000002</v>
      </c>
      <c r="BO31" s="33">
        <v>8846.5729502199993</v>
      </c>
      <c r="BP31" s="33">
        <v>389.88302905500001</v>
      </c>
    </row>
    <row r="32" spans="1:68" x14ac:dyDescent="0.25">
      <c r="A32" s="33" t="s">
        <v>31</v>
      </c>
      <c r="B32" s="33">
        <v>14926.702186443699</v>
      </c>
      <c r="C32" s="33">
        <v>127.315178664966</v>
      </c>
      <c r="D32" s="33">
        <v>274.49658410570402</v>
      </c>
      <c r="E32" s="33">
        <v>2147.0578603947602</v>
      </c>
      <c r="F32" s="33">
        <v>2144.3681386411499</v>
      </c>
      <c r="G32" s="33">
        <v>43.642221796885501</v>
      </c>
      <c r="H32" s="33">
        <v>2594.2614196110799</v>
      </c>
      <c r="I32" s="33">
        <v>60.992853371049897</v>
      </c>
      <c r="J32" s="33">
        <v>116.005125349666</v>
      </c>
      <c r="K32" s="33"/>
      <c r="L32" s="33">
        <v>131.57692639466899</v>
      </c>
      <c r="M32" s="33"/>
      <c r="N32" s="35" t="s">
        <v>31</v>
      </c>
      <c r="O32" s="33">
        <v>93.688430433199997</v>
      </c>
      <c r="P32" s="33">
        <v>59.767293207800002</v>
      </c>
      <c r="Q32" s="33">
        <v>309.71561637299999</v>
      </c>
      <c r="R32" s="33">
        <v>115.650963096</v>
      </c>
      <c r="S32" s="33">
        <v>930.47502648199998</v>
      </c>
      <c r="T32" s="33">
        <v>0</v>
      </c>
      <c r="U32" s="33">
        <v>14929.0071341</v>
      </c>
      <c r="V32" s="33">
        <v>309.027354581</v>
      </c>
      <c r="W32" s="33">
        <v>98.7247298642</v>
      </c>
      <c r="X32" s="33">
        <v>22.966444531800001</v>
      </c>
      <c r="Y32" s="33">
        <v>309.76709088299998</v>
      </c>
      <c r="Z32" s="33">
        <v>127.433604483</v>
      </c>
      <c r="AA32" s="33">
        <v>0</v>
      </c>
      <c r="AB32" s="33">
        <v>28.4446479719</v>
      </c>
      <c r="AC32" s="33">
        <v>8.7423516017799994</v>
      </c>
      <c r="AD32" s="33">
        <v>0</v>
      </c>
      <c r="AE32" s="33">
        <v>127.340681844</v>
      </c>
      <c r="AF32" s="33">
        <v>0</v>
      </c>
      <c r="AG32" s="33">
        <v>247.083114069</v>
      </c>
      <c r="AH32" s="33">
        <v>27.453684534499999</v>
      </c>
      <c r="AI32" s="33">
        <v>274.53679860400001</v>
      </c>
      <c r="AJ32" s="33">
        <v>0.57364801324100001</v>
      </c>
      <c r="AK32" s="33">
        <v>172.81184646899999</v>
      </c>
      <c r="AL32" s="33">
        <v>0.23591964849200001</v>
      </c>
      <c r="AM32" s="33">
        <v>729.11373850099994</v>
      </c>
      <c r="AN32" s="33">
        <v>0.214472460038</v>
      </c>
      <c r="AO32" s="33">
        <v>6.3591092911400002</v>
      </c>
      <c r="AP32" s="33">
        <v>119.675601961</v>
      </c>
      <c r="AQ32" s="33">
        <v>0.193025303441</v>
      </c>
      <c r="AR32" s="33">
        <v>0</v>
      </c>
      <c r="AS32" s="33">
        <v>20.740562900800001</v>
      </c>
      <c r="AT32" s="33">
        <v>2147.4754572699999</v>
      </c>
      <c r="AU32" s="33">
        <v>2144.7856013400001</v>
      </c>
      <c r="AV32" s="33">
        <v>2.6898559313799999</v>
      </c>
      <c r="AW32" s="33">
        <v>879.39803996600006</v>
      </c>
      <c r="AX32" s="33">
        <v>0.242353908732</v>
      </c>
      <c r="AY32" s="33">
        <v>0</v>
      </c>
      <c r="AZ32" s="33">
        <v>52.545764278599997</v>
      </c>
      <c r="BA32" s="33">
        <v>2.0160412025599999</v>
      </c>
      <c r="BB32" s="33">
        <v>792.90501884299999</v>
      </c>
      <c r="BC32" s="33">
        <v>3.2170870406500001</v>
      </c>
      <c r="BD32" s="33">
        <v>4.0749754545599997</v>
      </c>
      <c r="BE32" s="33">
        <v>1132.84361098</v>
      </c>
      <c r="BF32" s="33">
        <v>0.729206996735</v>
      </c>
      <c r="BG32" s="33">
        <v>8.7933729688300009</v>
      </c>
      <c r="BH32" s="33">
        <v>0</v>
      </c>
      <c r="BI32" s="33">
        <v>43.648554552299998</v>
      </c>
      <c r="BJ32" s="33">
        <v>0</v>
      </c>
      <c r="BK32" s="33">
        <v>0.76169058415900004</v>
      </c>
      <c r="BL32" s="33">
        <v>300.694258666</v>
      </c>
      <c r="BM32" s="33">
        <v>0</v>
      </c>
      <c r="BN32" s="33">
        <v>655.23660044400003</v>
      </c>
      <c r="BO32" s="33">
        <v>2594.5689531600001</v>
      </c>
      <c r="BP32" s="33">
        <v>114.030525821</v>
      </c>
    </row>
    <row r="33" spans="1:68" x14ac:dyDescent="0.25">
      <c r="A33" s="33" t="s">
        <v>32</v>
      </c>
      <c r="B33" s="33">
        <v>164248.030771155</v>
      </c>
      <c r="C33" s="33">
        <v>1191.30066169252</v>
      </c>
      <c r="D33" s="33">
        <v>2239.0024205771401</v>
      </c>
      <c r="E33" s="33">
        <v>25001.895188930899</v>
      </c>
      <c r="F33" s="33">
        <v>24992.171761939</v>
      </c>
      <c r="G33" s="33">
        <v>635.68757774140897</v>
      </c>
      <c r="H33" s="33">
        <v>29460.4638665522</v>
      </c>
      <c r="I33" s="33">
        <v>526.02790252374905</v>
      </c>
      <c r="J33" s="33">
        <v>1325.3577064439401</v>
      </c>
      <c r="K33" s="33"/>
      <c r="L33" s="33">
        <v>1063.6747607370301</v>
      </c>
      <c r="M33" s="33"/>
      <c r="N33" s="35" t="s">
        <v>32</v>
      </c>
      <c r="O33" s="33">
        <v>901.39796390100003</v>
      </c>
      <c r="P33" s="33">
        <v>516.80879483499996</v>
      </c>
      <c r="Q33" s="33">
        <v>3616.9781084900001</v>
      </c>
      <c r="R33" s="33">
        <v>1322.7897108300001</v>
      </c>
      <c r="S33" s="33">
        <v>10697.2420103</v>
      </c>
      <c r="T33" s="33">
        <v>0</v>
      </c>
      <c r="U33" s="33">
        <v>164317.75819600001</v>
      </c>
      <c r="V33" s="33">
        <v>3523.5015262799998</v>
      </c>
      <c r="W33" s="33">
        <v>1129.9096208599999</v>
      </c>
      <c r="X33" s="33">
        <v>196.10431231000001</v>
      </c>
      <c r="Y33" s="33">
        <v>3162.9806383599998</v>
      </c>
      <c r="Z33" s="33">
        <v>1031.80823145</v>
      </c>
      <c r="AA33" s="33">
        <v>0</v>
      </c>
      <c r="AB33" s="33">
        <v>332.18956917700001</v>
      </c>
      <c r="AC33" s="33">
        <v>102.097899896</v>
      </c>
      <c r="AD33" s="33">
        <v>0</v>
      </c>
      <c r="AE33" s="33">
        <v>1192.15945964</v>
      </c>
      <c r="AF33" s="33">
        <v>0</v>
      </c>
      <c r="AG33" s="33">
        <v>2016.2059302499999</v>
      </c>
      <c r="AH33" s="33">
        <v>224.02282821700001</v>
      </c>
      <c r="AI33" s="33">
        <v>2240.2287584699998</v>
      </c>
      <c r="AJ33" s="33">
        <v>6.6993664292900004</v>
      </c>
      <c r="AK33" s="33">
        <v>2010.07051471</v>
      </c>
      <c r="AL33" s="33">
        <v>2.75035798588</v>
      </c>
      <c r="AM33" s="33">
        <v>8498.3742225000005</v>
      </c>
      <c r="AN33" s="33">
        <v>2.5003259146699999</v>
      </c>
      <c r="AO33" s="33">
        <v>74.134664409899997</v>
      </c>
      <c r="AP33" s="33">
        <v>1395.1816487399999</v>
      </c>
      <c r="AQ33" s="33">
        <v>2.2502933140199999</v>
      </c>
      <c r="AR33" s="33">
        <v>0</v>
      </c>
      <c r="AS33" s="33">
        <v>241.793978106</v>
      </c>
      <c r="AT33" s="33">
        <v>25013.694002699998</v>
      </c>
      <c r="AU33" s="33">
        <v>25003.9709114</v>
      </c>
      <c r="AV33" s="33">
        <v>9.7230912830800005</v>
      </c>
      <c r="AW33" s="33">
        <v>10252.048820100001</v>
      </c>
      <c r="AX33" s="33">
        <v>2.8253681903999999</v>
      </c>
      <c r="AY33" s="33">
        <v>0</v>
      </c>
      <c r="AZ33" s="33">
        <v>612.57984902500004</v>
      </c>
      <c r="BA33" s="33">
        <v>23.503067782999999</v>
      </c>
      <c r="BB33" s="33">
        <v>9243.7046519100004</v>
      </c>
      <c r="BC33" s="33">
        <v>37.504888714899998</v>
      </c>
      <c r="BD33" s="33">
        <v>47.506188060900001</v>
      </c>
      <c r="BE33" s="33">
        <v>13206.720884</v>
      </c>
      <c r="BF33" s="33">
        <v>8.5011085564499993</v>
      </c>
      <c r="BG33" s="33">
        <v>102.513370482</v>
      </c>
      <c r="BH33" s="33">
        <v>0</v>
      </c>
      <c r="BI33" s="33">
        <v>635.87235925599998</v>
      </c>
      <c r="BJ33" s="33">
        <v>0</v>
      </c>
      <c r="BK33" s="33">
        <v>8.7782940416600006</v>
      </c>
      <c r="BL33" s="33">
        <v>3511.4939230999998</v>
      </c>
      <c r="BM33" s="33">
        <v>0</v>
      </c>
      <c r="BN33" s="33">
        <v>7600.2452938400002</v>
      </c>
      <c r="BO33" s="33">
        <v>29469.084719400002</v>
      </c>
      <c r="BP33" s="33">
        <v>1331.5445127200001</v>
      </c>
    </row>
    <row r="34" spans="1:68" x14ac:dyDescent="0.25">
      <c r="A34" s="33" t="s">
        <v>33</v>
      </c>
      <c r="B34" s="33">
        <v>31100.856081325699</v>
      </c>
      <c r="C34" s="33">
        <v>257.78358598295699</v>
      </c>
      <c r="D34" s="33">
        <v>488.19479816032202</v>
      </c>
      <c r="E34" s="33">
        <v>4582.4112874800003</v>
      </c>
      <c r="F34" s="33">
        <v>4575.6148011552004</v>
      </c>
      <c r="G34" s="33">
        <v>80.0894420607912</v>
      </c>
      <c r="H34" s="33">
        <v>5561.6739282284097</v>
      </c>
      <c r="I34" s="33">
        <v>127.68129184540599</v>
      </c>
      <c r="J34" s="33">
        <v>227.34716049158399</v>
      </c>
      <c r="K34" s="33"/>
      <c r="L34" s="33">
        <v>265.89825060836301</v>
      </c>
      <c r="M34" s="33"/>
      <c r="N34" s="35" t="s">
        <v>33</v>
      </c>
      <c r="O34" s="33">
        <v>200.45298982200001</v>
      </c>
      <c r="P34" s="33">
        <v>127.314605633</v>
      </c>
      <c r="Q34" s="33">
        <v>670.10043726900005</v>
      </c>
      <c r="R34" s="33">
        <v>227.245641901</v>
      </c>
      <c r="S34" s="33">
        <v>1997.6551144699999</v>
      </c>
      <c r="T34" s="33">
        <v>0</v>
      </c>
      <c r="U34" s="33">
        <v>31104.913757499999</v>
      </c>
      <c r="V34" s="33">
        <v>660.77582645699999</v>
      </c>
      <c r="W34" s="33">
        <v>211.48805473499999</v>
      </c>
      <c r="X34" s="33">
        <v>43.0792644064</v>
      </c>
      <c r="Y34" s="33">
        <v>659.07814052699996</v>
      </c>
      <c r="Z34" s="33">
        <v>264.61007861600001</v>
      </c>
      <c r="AA34" s="33">
        <v>0</v>
      </c>
      <c r="AB34" s="33">
        <v>61.5429595652</v>
      </c>
      <c r="AC34" s="33">
        <v>18.914988731499999</v>
      </c>
      <c r="AD34" s="33">
        <v>0</v>
      </c>
      <c r="AE34" s="33">
        <v>257.83597562300002</v>
      </c>
      <c r="AF34" s="33">
        <v>0</v>
      </c>
      <c r="AG34" s="33">
        <v>439.43976081800002</v>
      </c>
      <c r="AH34" s="33">
        <v>48.826650114400003</v>
      </c>
      <c r="AI34" s="33">
        <v>488.26641093199999</v>
      </c>
      <c r="AJ34" s="33">
        <v>1.2411465204700001</v>
      </c>
      <c r="AK34" s="33">
        <v>373.152367325</v>
      </c>
      <c r="AL34" s="33">
        <v>0.503389580241</v>
      </c>
      <c r="AM34" s="33">
        <v>1571.5935880100001</v>
      </c>
      <c r="AN34" s="33">
        <v>0.45762704006600002</v>
      </c>
      <c r="AO34" s="33">
        <v>13.5686371898</v>
      </c>
      <c r="AP34" s="33">
        <v>255.355798701</v>
      </c>
      <c r="AQ34" s="33">
        <v>0.41186427474199999</v>
      </c>
      <c r="AR34" s="33">
        <v>0</v>
      </c>
      <c r="AS34" s="33">
        <v>44.254801584200003</v>
      </c>
      <c r="AT34" s="33">
        <v>4583.1955941200004</v>
      </c>
      <c r="AU34" s="33">
        <v>4576.3993408699998</v>
      </c>
      <c r="AV34" s="33">
        <v>6.7962532555399999</v>
      </c>
      <c r="AW34" s="33">
        <v>1876.4005826800001</v>
      </c>
      <c r="AX34" s="33">
        <v>0.51711839219800004</v>
      </c>
      <c r="AY34" s="33">
        <v>0</v>
      </c>
      <c r="AZ34" s="33">
        <v>112.11858860300001</v>
      </c>
      <c r="BA34" s="33">
        <v>4.3016932441</v>
      </c>
      <c r="BB34" s="33">
        <v>1691.8467543899999</v>
      </c>
      <c r="BC34" s="33">
        <v>6.8644022813200003</v>
      </c>
      <c r="BD34" s="33">
        <v>8.6949105047199993</v>
      </c>
      <c r="BE34" s="33">
        <v>2417.18534598</v>
      </c>
      <c r="BF34" s="33">
        <v>1.5559316761099999</v>
      </c>
      <c r="BG34" s="33">
        <v>18.762702998799998</v>
      </c>
      <c r="BH34" s="33">
        <v>0</v>
      </c>
      <c r="BI34" s="33">
        <v>80.100724655299999</v>
      </c>
      <c r="BJ34" s="33">
        <v>0</v>
      </c>
      <c r="BK34" s="33">
        <v>1.63725908237</v>
      </c>
      <c r="BL34" s="33">
        <v>650.57128909799997</v>
      </c>
      <c r="BM34" s="33">
        <v>0</v>
      </c>
      <c r="BN34" s="33">
        <v>1379.0595211699999</v>
      </c>
      <c r="BO34" s="33">
        <v>5562.1330862000004</v>
      </c>
      <c r="BP34" s="33">
        <v>246.703323942</v>
      </c>
    </row>
    <row r="35" spans="1:68" x14ac:dyDescent="0.25">
      <c r="A35" s="33" t="s">
        <v>34</v>
      </c>
      <c r="B35" s="33">
        <v>4370.2403153324003</v>
      </c>
      <c r="C35" s="33">
        <v>35.354442524002899</v>
      </c>
      <c r="D35" s="33">
        <v>78.441058005803995</v>
      </c>
      <c r="E35" s="33">
        <v>631.55441713320101</v>
      </c>
      <c r="F35" s="33">
        <v>630.4990168388</v>
      </c>
      <c r="G35" s="33">
        <v>13.750407368022801</v>
      </c>
      <c r="H35" s="33">
        <v>773.363990596024</v>
      </c>
      <c r="I35" s="33">
        <v>16.325160162525901</v>
      </c>
      <c r="J35" s="33">
        <v>35.755288187392999</v>
      </c>
      <c r="K35" s="33"/>
      <c r="L35" s="33">
        <v>35.714549479207001</v>
      </c>
      <c r="M35" s="33"/>
      <c r="N35" s="35" t="s">
        <v>34</v>
      </c>
      <c r="O35" s="33">
        <v>26.0425482835</v>
      </c>
      <c r="P35" s="33">
        <v>15.9921798602</v>
      </c>
      <c r="Q35" s="33">
        <v>92.879594065399999</v>
      </c>
      <c r="R35" s="33">
        <v>35.658200229499997</v>
      </c>
      <c r="S35" s="33">
        <v>278.99229269400001</v>
      </c>
      <c r="T35" s="33">
        <v>0</v>
      </c>
      <c r="U35" s="33">
        <v>4370.9262040599997</v>
      </c>
      <c r="V35" s="33">
        <v>92.650666040700003</v>
      </c>
      <c r="W35" s="33">
        <v>29.6001552952</v>
      </c>
      <c r="X35" s="33">
        <v>6.8683309614699999</v>
      </c>
      <c r="Y35" s="33">
        <v>89.280429887500006</v>
      </c>
      <c r="Z35" s="33">
        <v>34.586277342300001</v>
      </c>
      <c r="AA35" s="33">
        <v>0</v>
      </c>
      <c r="AB35" s="33">
        <v>8.5301704471300006</v>
      </c>
      <c r="AC35" s="33">
        <v>2.6217116740600002</v>
      </c>
      <c r="AD35" s="33">
        <v>0</v>
      </c>
      <c r="AE35" s="33">
        <v>35.363027780000003</v>
      </c>
      <c r="AF35" s="33">
        <v>0</v>
      </c>
      <c r="AG35" s="33">
        <v>70.607716916100003</v>
      </c>
      <c r="AH35" s="33">
        <v>7.8453035775800002</v>
      </c>
      <c r="AI35" s="33">
        <v>78.453020493699995</v>
      </c>
      <c r="AJ35" s="33">
        <v>0.172029146424</v>
      </c>
      <c r="AK35" s="33">
        <v>51.821833532900001</v>
      </c>
      <c r="AL35" s="33">
        <v>6.9366917832300007E-2</v>
      </c>
      <c r="AM35" s="33">
        <v>218.864480313</v>
      </c>
      <c r="AN35" s="33">
        <v>6.3060889451899999E-2</v>
      </c>
      <c r="AO35" s="33">
        <v>1.86975608098</v>
      </c>
      <c r="AP35" s="33">
        <v>35.187977609699999</v>
      </c>
      <c r="AQ35" s="33">
        <v>5.6754808520799997E-2</v>
      </c>
      <c r="AR35" s="33">
        <v>0</v>
      </c>
      <c r="AS35" s="33">
        <v>6.0983034250600001</v>
      </c>
      <c r="AT35" s="33">
        <v>631.68221843799995</v>
      </c>
      <c r="AU35" s="33">
        <v>630.62683148799999</v>
      </c>
      <c r="AV35" s="33">
        <v>1.0553869498299999</v>
      </c>
      <c r="AW35" s="33">
        <v>258.56766705199999</v>
      </c>
      <c r="AX35" s="33">
        <v>7.1258774775599998E-2</v>
      </c>
      <c r="AY35" s="33">
        <v>0</v>
      </c>
      <c r="AZ35" s="33">
        <v>15.4499209655</v>
      </c>
      <c r="BA35" s="33">
        <v>0.59277247930099997</v>
      </c>
      <c r="BB35" s="33">
        <v>233.13616598300001</v>
      </c>
      <c r="BC35" s="33">
        <v>0.94591385660000005</v>
      </c>
      <c r="BD35" s="33">
        <v>1.1981562751399999</v>
      </c>
      <c r="BE35" s="33">
        <v>333.08753342900002</v>
      </c>
      <c r="BF35" s="33">
        <v>0.21440697642699999</v>
      </c>
      <c r="BG35" s="33">
        <v>2.5854971224600001</v>
      </c>
      <c r="BH35" s="33">
        <v>0</v>
      </c>
      <c r="BI35" s="33">
        <v>13.7522275657</v>
      </c>
      <c r="BJ35" s="33">
        <v>0</v>
      </c>
      <c r="BK35" s="33">
        <v>0.228389794191</v>
      </c>
      <c r="BL35" s="33">
        <v>90.174548844100002</v>
      </c>
      <c r="BM35" s="33">
        <v>0</v>
      </c>
      <c r="BN35" s="33">
        <v>198.11529427100001</v>
      </c>
      <c r="BO35" s="33">
        <v>773.44504644599999</v>
      </c>
      <c r="BP35" s="33">
        <v>34.196418722200001</v>
      </c>
    </row>
    <row r="36" spans="1:68" x14ac:dyDescent="0.25">
      <c r="A36" s="33" t="s">
        <v>35</v>
      </c>
      <c r="B36" s="33">
        <v>136507.31008373099</v>
      </c>
      <c r="C36" s="33">
        <v>996.81525452905998</v>
      </c>
      <c r="D36" s="33">
        <v>1572.1303557118999</v>
      </c>
      <c r="E36" s="33">
        <v>21810.0346615095</v>
      </c>
      <c r="F36" s="33">
        <v>21795.8933317015</v>
      </c>
      <c r="G36" s="33">
        <v>719.70240285151897</v>
      </c>
      <c r="H36" s="33">
        <v>22120.4010477222</v>
      </c>
      <c r="I36" s="33">
        <v>434.09579588278899</v>
      </c>
      <c r="J36" s="33">
        <v>1201.76271503622</v>
      </c>
      <c r="K36" s="33"/>
      <c r="L36" s="33">
        <v>712.15771548526004</v>
      </c>
      <c r="M36" s="33"/>
      <c r="N36" s="35" t="s">
        <v>35</v>
      </c>
      <c r="O36" s="33">
        <v>723.05925854899999</v>
      </c>
      <c r="P36" s="33">
        <v>431.914570427</v>
      </c>
      <c r="Q36" s="33">
        <v>2714.1342147999999</v>
      </c>
      <c r="R36" s="33">
        <v>1201.66106599</v>
      </c>
      <c r="S36" s="33">
        <v>7878.0577862500004</v>
      </c>
      <c r="T36" s="33">
        <v>0</v>
      </c>
      <c r="U36" s="33">
        <v>136727.20950500001</v>
      </c>
      <c r="V36" s="33">
        <v>2568.7368622700001</v>
      </c>
      <c r="W36" s="33">
        <v>827.58105737300002</v>
      </c>
      <c r="X36" s="33">
        <v>83.636087251099994</v>
      </c>
      <c r="Y36" s="33">
        <v>2301.57158329</v>
      </c>
      <c r="Z36" s="33">
        <v>702.15833323200002</v>
      </c>
      <c r="AA36" s="33">
        <v>0</v>
      </c>
      <c r="AB36" s="33">
        <v>249.27285641200001</v>
      </c>
      <c r="AC36" s="33">
        <v>76.614529694300003</v>
      </c>
      <c r="AD36" s="33">
        <v>0</v>
      </c>
      <c r="AE36" s="33">
        <v>999.47375087600005</v>
      </c>
      <c r="AF36" s="33">
        <v>0</v>
      </c>
      <c r="AG36" s="33">
        <v>1418.3808645199999</v>
      </c>
      <c r="AH36" s="33">
        <v>157.59787938900001</v>
      </c>
      <c r="AI36" s="33">
        <v>1575.97874391</v>
      </c>
      <c r="AJ36" s="33">
        <v>5.0272235305499997</v>
      </c>
      <c r="AK36" s="33">
        <v>1501.2077095100001</v>
      </c>
      <c r="AL36" s="33">
        <v>2.4013768610600001</v>
      </c>
      <c r="AM36" s="33">
        <v>6412.9459387999996</v>
      </c>
      <c r="AN36" s="33">
        <v>2.1830710551900001</v>
      </c>
      <c r="AO36" s="33">
        <v>64.728026394799997</v>
      </c>
      <c r="AP36" s="33">
        <v>1218.15312728</v>
      </c>
      <c r="AQ36" s="33">
        <v>1.96476320398</v>
      </c>
      <c r="AR36" s="33">
        <v>0</v>
      </c>
      <c r="AS36" s="33">
        <v>211.113802392</v>
      </c>
      <c r="AT36" s="33">
        <v>21845.466248600002</v>
      </c>
      <c r="AU36" s="33">
        <v>21831.324572400001</v>
      </c>
      <c r="AV36" s="33">
        <v>14.1416762266</v>
      </c>
      <c r="AW36" s="33">
        <v>8951.2102488500004</v>
      </c>
      <c r="AX36" s="33">
        <v>2.4668690022400002</v>
      </c>
      <c r="AY36" s="33">
        <v>0</v>
      </c>
      <c r="AZ36" s="33">
        <v>534.85219857699997</v>
      </c>
      <c r="BA36" s="33">
        <v>20.520861527400001</v>
      </c>
      <c r="BB36" s="33">
        <v>8070.8110771199999</v>
      </c>
      <c r="BC36" s="33">
        <v>32.746054331899998</v>
      </c>
      <c r="BD36" s="33">
        <v>41.478343494699999</v>
      </c>
      <c r="BE36" s="33">
        <v>11530.976974200001</v>
      </c>
      <c r="BF36" s="33">
        <v>7.4224385427400001</v>
      </c>
      <c r="BG36" s="33">
        <v>89.505878637799995</v>
      </c>
      <c r="BH36" s="33">
        <v>0</v>
      </c>
      <c r="BI36" s="33">
        <v>720.28862134400003</v>
      </c>
      <c r="BJ36" s="33">
        <v>0</v>
      </c>
      <c r="BK36" s="33">
        <v>6.4840645642799997</v>
      </c>
      <c r="BL36" s="33">
        <v>2634.8512442800002</v>
      </c>
      <c r="BM36" s="33">
        <v>0</v>
      </c>
      <c r="BN36" s="33">
        <v>6044.6002037899998</v>
      </c>
      <c r="BO36" s="33">
        <v>22148.301115400001</v>
      </c>
      <c r="BP36" s="33">
        <v>999.03683236400002</v>
      </c>
    </row>
    <row r="37" spans="1:68" x14ac:dyDescent="0.25">
      <c r="A37" s="33" t="s">
        <v>36</v>
      </c>
      <c r="B37" s="33">
        <v>7918.4559106392999</v>
      </c>
      <c r="C37" s="33">
        <v>68.997950739715904</v>
      </c>
      <c r="D37" s="33">
        <v>140.635073649964</v>
      </c>
      <c r="E37" s="33">
        <v>1159.79706633772</v>
      </c>
      <c r="F37" s="33">
        <v>1157.6837984337101</v>
      </c>
      <c r="G37" s="33">
        <v>18.4606056677016</v>
      </c>
      <c r="H37" s="33">
        <v>1397.954890495</v>
      </c>
      <c r="I37" s="33">
        <v>35.028041545416002</v>
      </c>
      <c r="J37" s="33">
        <v>55.711804078305804</v>
      </c>
      <c r="K37" s="33"/>
      <c r="L37" s="33">
        <v>73.310770611477096</v>
      </c>
      <c r="M37" s="33"/>
      <c r="N37" s="35" t="s">
        <v>36</v>
      </c>
      <c r="O37" s="33">
        <v>53.210509965900002</v>
      </c>
      <c r="P37" s="33">
        <v>34.750136591500002</v>
      </c>
      <c r="Q37" s="33">
        <v>167.34968085400001</v>
      </c>
      <c r="R37" s="33">
        <v>55.630136114300001</v>
      </c>
      <c r="S37" s="33">
        <v>499.73497784300002</v>
      </c>
      <c r="T37" s="33">
        <v>0</v>
      </c>
      <c r="U37" s="33">
        <v>7919.3026326500003</v>
      </c>
      <c r="V37" s="33">
        <v>165.44714774900001</v>
      </c>
      <c r="W37" s="33">
        <v>52.931572239399998</v>
      </c>
      <c r="X37" s="33">
        <v>11.1180206286</v>
      </c>
      <c r="Y37" s="33">
        <v>170.85704970399999</v>
      </c>
      <c r="Z37" s="33">
        <v>72.362991852899995</v>
      </c>
      <c r="AA37" s="33">
        <v>0</v>
      </c>
      <c r="AB37" s="33">
        <v>15.3696161605</v>
      </c>
      <c r="AC37" s="33">
        <v>4.7237929145799997</v>
      </c>
      <c r="AD37" s="33">
        <v>0</v>
      </c>
      <c r="AE37" s="33">
        <v>69.009989906100003</v>
      </c>
      <c r="AF37" s="33">
        <v>0</v>
      </c>
      <c r="AG37" s="33">
        <v>126.584488701</v>
      </c>
      <c r="AH37" s="33">
        <v>14.064938267600001</v>
      </c>
      <c r="AI37" s="33">
        <v>140.649426968</v>
      </c>
      <c r="AJ37" s="33">
        <v>0.30996179491800002</v>
      </c>
      <c r="AK37" s="33">
        <v>93.230832503800002</v>
      </c>
      <c r="AL37" s="33">
        <v>0.127360517216</v>
      </c>
      <c r="AM37" s="33">
        <v>392.29755630599999</v>
      </c>
      <c r="AN37" s="33">
        <v>0.115782377716</v>
      </c>
      <c r="AO37" s="33">
        <v>3.43294437018</v>
      </c>
      <c r="AP37" s="33">
        <v>64.606533264600003</v>
      </c>
      <c r="AQ37" s="33">
        <v>0.104204125681</v>
      </c>
      <c r="AR37" s="33">
        <v>0</v>
      </c>
      <c r="AS37" s="33">
        <v>11.1967289853</v>
      </c>
      <c r="AT37" s="33">
        <v>1159.96935465</v>
      </c>
      <c r="AU37" s="33">
        <v>1157.8562977500001</v>
      </c>
      <c r="AV37" s="33">
        <v>2.1130568971199999</v>
      </c>
      <c r="AW37" s="33">
        <v>474.74059169600002</v>
      </c>
      <c r="AX37" s="33">
        <v>0.130833933111</v>
      </c>
      <c r="AY37" s="33">
        <v>0</v>
      </c>
      <c r="AZ37" s="33">
        <v>28.366670242600001</v>
      </c>
      <c r="BA37" s="33">
        <v>1.0883534989700001</v>
      </c>
      <c r="BB37" s="33">
        <v>428.04727185899998</v>
      </c>
      <c r="BC37" s="33">
        <v>1.7367346638100001</v>
      </c>
      <c r="BD37" s="33">
        <v>2.1998633232399998</v>
      </c>
      <c r="BE37" s="33">
        <v>611.56223269099996</v>
      </c>
      <c r="BF37" s="33">
        <v>0.39365982304699998</v>
      </c>
      <c r="BG37" s="33">
        <v>4.7470767783900003</v>
      </c>
      <c r="BH37" s="33">
        <v>0</v>
      </c>
      <c r="BI37" s="33">
        <v>18.4631235379</v>
      </c>
      <c r="BJ37" s="33">
        <v>0</v>
      </c>
      <c r="BK37" s="33">
        <v>0.40946998832600001</v>
      </c>
      <c r="BL37" s="33">
        <v>162.47338140799999</v>
      </c>
      <c r="BM37" s="33">
        <v>0</v>
      </c>
      <c r="BN37" s="33">
        <v>342.57331079199997</v>
      </c>
      <c r="BO37" s="33">
        <v>1398.03347416</v>
      </c>
      <c r="BP37" s="33">
        <v>61.612044855199997</v>
      </c>
    </row>
    <row r="38" spans="1:68" x14ac:dyDescent="0.25">
      <c r="A38" s="33" t="s">
        <v>37</v>
      </c>
      <c r="B38" s="33">
        <v>100700.87846199999</v>
      </c>
      <c r="C38" s="33">
        <v>868.37807652000004</v>
      </c>
      <c r="D38" s="33">
        <v>1741.8469674399901</v>
      </c>
      <c r="E38" s="33">
        <v>15046.4015670999</v>
      </c>
      <c r="F38" s="33">
        <v>15034.176862099899</v>
      </c>
      <c r="G38" s="33">
        <v>308.85826653999902</v>
      </c>
      <c r="H38" s="33">
        <v>16783.040798160899</v>
      </c>
      <c r="I38" s="33">
        <v>429.68219105499901</v>
      </c>
      <c r="J38" s="33">
        <v>831.33235003200002</v>
      </c>
      <c r="K38" s="33"/>
      <c r="L38" s="33">
        <v>906.75623996599995</v>
      </c>
      <c r="M38" s="33"/>
      <c r="N38" s="35" t="s">
        <v>37</v>
      </c>
      <c r="O38" s="33">
        <v>635.22966168400001</v>
      </c>
      <c r="P38" s="33">
        <v>426.82306610099999</v>
      </c>
      <c r="Q38" s="33">
        <v>1866.3425679699999</v>
      </c>
      <c r="R38" s="33">
        <v>831.33989212899996</v>
      </c>
      <c r="S38" s="33">
        <v>6492.8032297199998</v>
      </c>
      <c r="T38" s="33">
        <v>0</v>
      </c>
      <c r="U38" s="33">
        <v>101044.15474100001</v>
      </c>
      <c r="V38" s="33">
        <v>2309.5233199700001</v>
      </c>
      <c r="W38" s="33">
        <v>715.51381668099998</v>
      </c>
      <c r="X38" s="33">
        <v>515.99082506599996</v>
      </c>
      <c r="Y38" s="33">
        <v>1990.90584934</v>
      </c>
      <c r="Z38" s="33">
        <v>892.98373336700001</v>
      </c>
      <c r="AA38" s="33">
        <v>0</v>
      </c>
      <c r="AB38" s="33">
        <v>171.39436706399999</v>
      </c>
      <c r="AC38" s="33">
        <v>52.671058105199997</v>
      </c>
      <c r="AD38" s="33">
        <v>0</v>
      </c>
      <c r="AE38" s="33">
        <v>872.52371011900004</v>
      </c>
      <c r="AF38" s="33">
        <v>0</v>
      </c>
      <c r="AG38" s="33">
        <v>1573.0517348599999</v>
      </c>
      <c r="AH38" s="33">
        <v>174.78353341100001</v>
      </c>
      <c r="AI38" s="33">
        <v>1747.8352682699999</v>
      </c>
      <c r="AJ38" s="33">
        <v>3.4561216940800001</v>
      </c>
      <c r="AK38" s="33">
        <v>1083.6924617699999</v>
      </c>
      <c r="AL38" s="33">
        <v>1.6597402210100001</v>
      </c>
      <c r="AM38" s="33">
        <v>4478.40340242</v>
      </c>
      <c r="AN38" s="33">
        <v>1.50885519767</v>
      </c>
      <c r="AO38" s="33">
        <v>44.737543543800001</v>
      </c>
      <c r="AP38" s="33">
        <v>841.94099389899998</v>
      </c>
      <c r="AQ38" s="33">
        <v>1.3579694178099999</v>
      </c>
      <c r="AR38" s="33">
        <v>0</v>
      </c>
      <c r="AS38" s="33">
        <v>145.91385591299999</v>
      </c>
      <c r="AT38" s="33">
        <v>15101.206109000001</v>
      </c>
      <c r="AU38" s="33">
        <v>15088.9812915</v>
      </c>
      <c r="AV38" s="33">
        <v>12.2248174313</v>
      </c>
      <c r="AW38" s="33">
        <v>6186.7374392199999</v>
      </c>
      <c r="AX38" s="33">
        <v>1.70500594013</v>
      </c>
      <c r="AY38" s="33">
        <v>0</v>
      </c>
      <c r="AZ38" s="33">
        <v>369.66954576199998</v>
      </c>
      <c r="BA38" s="33">
        <v>14.1832345494</v>
      </c>
      <c r="BB38" s="33">
        <v>5578.2359131800004</v>
      </c>
      <c r="BC38" s="33">
        <v>22.632825381</v>
      </c>
      <c r="BD38" s="33">
        <v>28.668248891800001</v>
      </c>
      <c r="BE38" s="33">
        <v>7969.7715456100004</v>
      </c>
      <c r="BF38" s="33">
        <v>5.1301092016499998</v>
      </c>
      <c r="BG38" s="33">
        <v>61.863063926300001</v>
      </c>
      <c r="BH38" s="33">
        <v>0</v>
      </c>
      <c r="BI38" s="33">
        <v>309.78030268499998</v>
      </c>
      <c r="BJ38" s="33">
        <v>0</v>
      </c>
      <c r="BK38" s="33">
        <v>5.2025060826400003</v>
      </c>
      <c r="BL38" s="33">
        <v>1812.74671048</v>
      </c>
      <c r="BM38" s="33">
        <v>0</v>
      </c>
      <c r="BN38" s="33">
        <v>4201.6749979899996</v>
      </c>
      <c r="BO38" s="33">
        <v>16826.537877399998</v>
      </c>
      <c r="BP38" s="33">
        <v>687.95840981499998</v>
      </c>
    </row>
    <row r="39" spans="1:68" x14ac:dyDescent="0.25">
      <c r="A39" s="33" t="s">
        <v>130</v>
      </c>
      <c r="B39" s="33">
        <v>174687.96151674801</v>
      </c>
      <c r="C39" s="33">
        <v>1320.86681696234</v>
      </c>
      <c r="D39" s="33">
        <v>2636.88039182382</v>
      </c>
      <c r="E39" s="33">
        <v>25012.843665631499</v>
      </c>
      <c r="F39" s="33">
        <v>25001.554381103499</v>
      </c>
      <c r="G39" s="33">
        <v>534.85892260440903</v>
      </c>
      <c r="H39" s="33">
        <v>32238.675597605001</v>
      </c>
      <c r="I39" s="33">
        <v>586.06331540289</v>
      </c>
      <c r="J39" s="33">
        <v>1429.9356011309801</v>
      </c>
      <c r="K39" s="33"/>
      <c r="L39" s="33">
        <v>1334.2894838365501</v>
      </c>
      <c r="M39" s="33"/>
      <c r="N39" s="35" t="s">
        <v>130</v>
      </c>
      <c r="O39" s="33">
        <v>992.97702154800004</v>
      </c>
      <c r="P39" s="33">
        <v>576.21614131199999</v>
      </c>
      <c r="Q39" s="33">
        <v>3909.58677661</v>
      </c>
      <c r="R39" s="33">
        <v>1427.1027042200001</v>
      </c>
      <c r="S39" s="33">
        <v>11755.035958</v>
      </c>
      <c r="T39" s="33">
        <v>0</v>
      </c>
      <c r="U39" s="33">
        <v>174709.48230900001</v>
      </c>
      <c r="V39" s="33">
        <v>3905.7136014399998</v>
      </c>
      <c r="W39" s="33">
        <v>1247.5137181099999</v>
      </c>
      <c r="X39" s="33">
        <v>293.98927856</v>
      </c>
      <c r="Y39" s="33">
        <v>3603.7013092900002</v>
      </c>
      <c r="Z39" s="33">
        <v>1300.9680695500001</v>
      </c>
      <c r="AA39" s="33">
        <v>0</v>
      </c>
      <c r="AB39" s="33">
        <v>359.06039284600001</v>
      </c>
      <c r="AC39" s="33">
        <v>110.355130563</v>
      </c>
      <c r="AD39" s="33">
        <v>0</v>
      </c>
      <c r="AE39" s="33">
        <v>1321.10722784</v>
      </c>
      <c r="AF39" s="33">
        <v>0</v>
      </c>
      <c r="AG39" s="33">
        <v>2373.5289034299999</v>
      </c>
      <c r="AH39" s="33">
        <v>263.725439897</v>
      </c>
      <c r="AI39" s="33">
        <v>2637.2543433300002</v>
      </c>
      <c r="AJ39" s="33">
        <v>7.2411843547199997</v>
      </c>
      <c r="AK39" s="33">
        <v>2181.8762272600002</v>
      </c>
      <c r="AL39" s="33">
        <v>2.7505334530400001</v>
      </c>
      <c r="AM39" s="33">
        <v>9197.3945567600003</v>
      </c>
      <c r="AN39" s="33">
        <v>2.5004858628700002</v>
      </c>
      <c r="AO39" s="33">
        <v>74.139401376999999</v>
      </c>
      <c r="AP39" s="33">
        <v>1395.2709979000001</v>
      </c>
      <c r="AQ39" s="33">
        <v>2.2504368865600002</v>
      </c>
      <c r="AR39" s="33">
        <v>0</v>
      </c>
      <c r="AS39" s="33">
        <v>241.80943886200001</v>
      </c>
      <c r="AT39" s="33">
        <v>25016.856923799998</v>
      </c>
      <c r="AU39" s="33">
        <v>25005.5672777</v>
      </c>
      <c r="AV39" s="33">
        <v>11.2896461158</v>
      </c>
      <c r="AW39" s="33">
        <v>10252.7032516</v>
      </c>
      <c r="AX39" s="33">
        <v>2.8255491076500001</v>
      </c>
      <c r="AY39" s="33">
        <v>0</v>
      </c>
      <c r="AZ39" s="33">
        <v>612.61901699099997</v>
      </c>
      <c r="BA39" s="33">
        <v>23.504566292300002</v>
      </c>
      <c r="BB39" s="33">
        <v>9244.2961595199995</v>
      </c>
      <c r="BC39" s="33">
        <v>37.507282879800002</v>
      </c>
      <c r="BD39" s="33">
        <v>47.509223496200001</v>
      </c>
      <c r="BE39" s="33">
        <v>13207.563898599999</v>
      </c>
      <c r="BF39" s="33">
        <v>8.5016494605799995</v>
      </c>
      <c r="BG39" s="33">
        <v>102.519906072</v>
      </c>
      <c r="BH39" s="33">
        <v>0</v>
      </c>
      <c r="BI39" s="33">
        <v>534.91603421800005</v>
      </c>
      <c r="BJ39" s="33">
        <v>0</v>
      </c>
      <c r="BK39" s="33">
        <v>9.6215103254300001</v>
      </c>
      <c r="BL39" s="33">
        <v>3795.73512579</v>
      </c>
      <c r="BM39" s="33">
        <v>0</v>
      </c>
      <c r="BN39" s="33">
        <v>8217.2120877399993</v>
      </c>
      <c r="BO39" s="33">
        <v>32241.670479600001</v>
      </c>
      <c r="BP39" s="33">
        <v>1439.4405805599999</v>
      </c>
    </row>
    <row r="40" spans="1:68" x14ac:dyDescent="0.25">
      <c r="A40" s="33" t="s">
        <v>39</v>
      </c>
      <c r="B40" s="33">
        <v>11291.300136850001</v>
      </c>
      <c r="C40" s="33">
        <v>90.432692949300005</v>
      </c>
      <c r="D40" s="33">
        <v>220.67328770660001</v>
      </c>
      <c r="E40" s="33">
        <v>1611.6352211179999</v>
      </c>
      <c r="F40" s="33">
        <v>1609.8515953579899</v>
      </c>
      <c r="G40" s="33">
        <v>35.779742797620003</v>
      </c>
      <c r="H40" s="33">
        <v>2031.43945155549</v>
      </c>
      <c r="I40" s="33">
        <v>40.500083312699999</v>
      </c>
      <c r="J40" s="33">
        <v>92.060558295199996</v>
      </c>
      <c r="K40" s="33"/>
      <c r="L40" s="33">
        <v>92.931667024999896</v>
      </c>
      <c r="M40" s="33"/>
      <c r="N40" s="35" t="s">
        <v>39</v>
      </c>
      <c r="O40" s="33">
        <v>65.368416059500007</v>
      </c>
      <c r="P40" s="33">
        <v>39.017622115499996</v>
      </c>
      <c r="Q40" s="33">
        <v>244.985352412</v>
      </c>
      <c r="R40" s="33">
        <v>91.660117518299998</v>
      </c>
      <c r="S40" s="33">
        <v>737.83843884500004</v>
      </c>
      <c r="T40" s="33">
        <v>0</v>
      </c>
      <c r="U40" s="33">
        <v>11303.556601800001</v>
      </c>
      <c r="V40" s="33">
        <v>245.36707284299999</v>
      </c>
      <c r="W40" s="33">
        <v>78.340975617699996</v>
      </c>
      <c r="X40" s="33">
        <v>18.949459098999998</v>
      </c>
      <c r="Y40" s="33">
        <v>232.11584933899999</v>
      </c>
      <c r="Z40" s="33">
        <v>87.812327851399999</v>
      </c>
      <c r="AA40" s="33">
        <v>0</v>
      </c>
      <c r="AB40" s="33">
        <v>22.499661277200001</v>
      </c>
      <c r="AC40" s="33">
        <v>6.91512755809</v>
      </c>
      <c r="AD40" s="33">
        <v>0</v>
      </c>
      <c r="AE40" s="33">
        <v>90.574700374200006</v>
      </c>
      <c r="AF40" s="33">
        <v>0</v>
      </c>
      <c r="AG40" s="33">
        <v>198.80174329100001</v>
      </c>
      <c r="AH40" s="33">
        <v>22.0890925229</v>
      </c>
      <c r="AI40" s="33">
        <v>220.89083581400001</v>
      </c>
      <c r="AJ40" s="33">
        <v>0.45375090490199999</v>
      </c>
      <c r="AK40" s="33">
        <v>136.78122767799999</v>
      </c>
      <c r="AL40" s="33">
        <v>0.177294391706</v>
      </c>
      <c r="AM40" s="33">
        <v>576.89471389899995</v>
      </c>
      <c r="AN40" s="33">
        <v>0.161176682397</v>
      </c>
      <c r="AO40" s="33">
        <v>4.7788863591200004</v>
      </c>
      <c r="AP40" s="33">
        <v>89.936561598799997</v>
      </c>
      <c r="AQ40" s="33">
        <v>0.14505885315600001</v>
      </c>
      <c r="AR40" s="33">
        <v>0</v>
      </c>
      <c r="AS40" s="33">
        <v>15.586584227299999</v>
      </c>
      <c r="AT40" s="33">
        <v>1613.59650923</v>
      </c>
      <c r="AU40" s="33">
        <v>1611.8126427</v>
      </c>
      <c r="AV40" s="33">
        <v>1.78386652645</v>
      </c>
      <c r="AW40" s="33">
        <v>660.87026165600003</v>
      </c>
      <c r="AX40" s="33">
        <v>0.182129632082</v>
      </c>
      <c r="AY40" s="33">
        <v>0</v>
      </c>
      <c r="AZ40" s="33">
        <v>39.488274857900002</v>
      </c>
      <c r="BA40" s="33">
        <v>1.5150608837199999</v>
      </c>
      <c r="BB40" s="33">
        <v>595.869915343</v>
      </c>
      <c r="BC40" s="33">
        <v>2.4176512796199998</v>
      </c>
      <c r="BD40" s="33">
        <v>3.0623554584799999</v>
      </c>
      <c r="BE40" s="33">
        <v>851.33522202200004</v>
      </c>
      <c r="BF40" s="33">
        <v>0.54800047167900001</v>
      </c>
      <c r="BG40" s="33">
        <v>6.6082419665199996</v>
      </c>
      <c r="BH40" s="33">
        <v>0</v>
      </c>
      <c r="BI40" s="33">
        <v>35.813020696800002</v>
      </c>
      <c r="BJ40" s="33">
        <v>0</v>
      </c>
      <c r="BK40" s="33">
        <v>0.60376471532700005</v>
      </c>
      <c r="BL40" s="33">
        <v>237.85172421199999</v>
      </c>
      <c r="BM40" s="33">
        <v>0</v>
      </c>
      <c r="BN40" s="33">
        <v>518.65900407799995</v>
      </c>
      <c r="BO40" s="33">
        <v>2033.07636875</v>
      </c>
      <c r="BP40" s="33">
        <v>90.200257714399996</v>
      </c>
    </row>
    <row r="41" spans="1:68" x14ac:dyDescent="0.25">
      <c r="A41" s="33" t="s">
        <v>40</v>
      </c>
      <c r="B41" s="33">
        <v>11304.416805884501</v>
      </c>
      <c r="C41" s="33">
        <v>95.540462853869897</v>
      </c>
      <c r="D41" s="33">
        <v>186.06631155572899</v>
      </c>
      <c r="E41" s="33">
        <v>1636.56059948405</v>
      </c>
      <c r="F41" s="33">
        <v>1633.8182251640401</v>
      </c>
      <c r="G41" s="33">
        <v>25.150098193877898</v>
      </c>
      <c r="H41" s="33">
        <v>2041.5142104940301</v>
      </c>
      <c r="I41" s="33">
        <v>47.7717154284069</v>
      </c>
      <c r="J41" s="33">
        <v>81.724540445775006</v>
      </c>
      <c r="K41" s="33"/>
      <c r="L41" s="33">
        <v>102.304397675581</v>
      </c>
      <c r="M41" s="33"/>
      <c r="N41" s="35" t="s">
        <v>40</v>
      </c>
      <c r="O41" s="33">
        <v>74.457117799499997</v>
      </c>
      <c r="P41" s="33">
        <v>47.653325311400003</v>
      </c>
      <c r="Q41" s="33">
        <v>244.95080757700001</v>
      </c>
      <c r="R41" s="33">
        <v>81.693659751400006</v>
      </c>
      <c r="S41" s="33">
        <v>733.95773482699997</v>
      </c>
      <c r="T41" s="33">
        <v>0</v>
      </c>
      <c r="U41" s="33">
        <v>11306.273799099999</v>
      </c>
      <c r="V41" s="33">
        <v>243.424904371</v>
      </c>
      <c r="W41" s="33">
        <v>77.815615527700004</v>
      </c>
      <c r="X41" s="33">
        <v>17.3364554148</v>
      </c>
      <c r="Y41" s="33">
        <v>246.05516318299999</v>
      </c>
      <c r="Z41" s="33">
        <v>101.88314247700001</v>
      </c>
      <c r="AA41" s="33">
        <v>0</v>
      </c>
      <c r="AB41" s="33">
        <v>22.496546348399999</v>
      </c>
      <c r="AC41" s="33">
        <v>6.9142066154200004</v>
      </c>
      <c r="AD41" s="33">
        <v>0</v>
      </c>
      <c r="AE41" s="33">
        <v>95.563290986599995</v>
      </c>
      <c r="AF41" s="33">
        <v>0</v>
      </c>
      <c r="AG41" s="33">
        <v>167.48892545999999</v>
      </c>
      <c r="AH41" s="33">
        <v>18.609884313999999</v>
      </c>
      <c r="AI41" s="33">
        <v>186.09880977399999</v>
      </c>
      <c r="AJ41" s="33">
        <v>0.45369016547300001</v>
      </c>
      <c r="AK41" s="33">
        <v>136.58147662499999</v>
      </c>
      <c r="AL41" s="33">
        <v>0.17975255205900001</v>
      </c>
      <c r="AM41" s="33">
        <v>574.42192388499996</v>
      </c>
      <c r="AN41" s="33">
        <v>0.16341138776299999</v>
      </c>
      <c r="AO41" s="33">
        <v>4.8451472614700002</v>
      </c>
      <c r="AP41" s="33">
        <v>91.183558917499994</v>
      </c>
      <c r="AQ41" s="33">
        <v>0.14707028436</v>
      </c>
      <c r="AR41" s="33">
        <v>0</v>
      </c>
      <c r="AS41" s="33">
        <v>15.802692856</v>
      </c>
      <c r="AT41" s="33">
        <v>1636.9029424600001</v>
      </c>
      <c r="AU41" s="33">
        <v>1634.1605871500001</v>
      </c>
      <c r="AV41" s="33">
        <v>2.7423553163999999</v>
      </c>
      <c r="AW41" s="33">
        <v>670.03328591499996</v>
      </c>
      <c r="AX41" s="33">
        <v>0.184654835149</v>
      </c>
      <c r="AY41" s="33">
        <v>0</v>
      </c>
      <c r="AZ41" s="33">
        <v>40.035795850100001</v>
      </c>
      <c r="BA41" s="33">
        <v>1.5360675559900001</v>
      </c>
      <c r="BB41" s="33">
        <v>604.13191613799995</v>
      </c>
      <c r="BC41" s="33">
        <v>2.4511705642999999</v>
      </c>
      <c r="BD41" s="33">
        <v>3.10481661679</v>
      </c>
      <c r="BE41" s="33">
        <v>863.13905774900002</v>
      </c>
      <c r="BF41" s="33">
        <v>0.55559869905299997</v>
      </c>
      <c r="BG41" s="33">
        <v>6.6998679493199997</v>
      </c>
      <c r="BH41" s="33">
        <v>0</v>
      </c>
      <c r="BI41" s="33">
        <v>25.1551384646</v>
      </c>
      <c r="BJ41" s="33">
        <v>0</v>
      </c>
      <c r="BK41" s="33">
        <v>0.60106752108600003</v>
      </c>
      <c r="BL41" s="33">
        <v>237.815090981</v>
      </c>
      <c r="BM41" s="33">
        <v>0</v>
      </c>
      <c r="BN41" s="33">
        <v>501.95503918399999</v>
      </c>
      <c r="BO41" s="33">
        <v>2041.74083731</v>
      </c>
      <c r="BP41" s="33">
        <v>90.1841418291</v>
      </c>
    </row>
    <row r="42" spans="1:68" x14ac:dyDescent="0.25">
      <c r="A42" s="33" t="s">
        <v>41</v>
      </c>
      <c r="B42" s="33">
        <v>4785.4733342653899</v>
      </c>
      <c r="C42" s="33">
        <v>39.009989775047899</v>
      </c>
      <c r="D42" s="33">
        <v>87.940119342328103</v>
      </c>
      <c r="E42" s="33">
        <v>688.82847680186001</v>
      </c>
      <c r="F42" s="33">
        <v>687.61845347865994</v>
      </c>
      <c r="G42" s="33">
        <v>14.8623521033074</v>
      </c>
      <c r="H42" s="33">
        <v>846.23657953943405</v>
      </c>
      <c r="I42" s="33">
        <v>18.0340383113769</v>
      </c>
      <c r="J42" s="33">
        <v>39.189366440444999</v>
      </c>
      <c r="K42" s="33"/>
      <c r="L42" s="33">
        <v>39.668821069297003</v>
      </c>
      <c r="M42" s="33"/>
      <c r="N42" s="35" t="s">
        <v>41</v>
      </c>
      <c r="O42" s="33">
        <v>28.6427254625</v>
      </c>
      <c r="P42" s="33">
        <v>17.645647547500001</v>
      </c>
      <c r="Q42" s="33">
        <v>101.519685662</v>
      </c>
      <c r="R42" s="33">
        <v>39.076925618200001</v>
      </c>
      <c r="S42" s="33">
        <v>305.08136076</v>
      </c>
      <c r="T42" s="33">
        <v>0</v>
      </c>
      <c r="U42" s="33">
        <v>4786.3320576400001</v>
      </c>
      <c r="V42" s="33">
        <v>101.338095297</v>
      </c>
      <c r="W42" s="33">
        <v>32.372187655499999</v>
      </c>
      <c r="X42" s="33">
        <v>7.56540682309</v>
      </c>
      <c r="Y42" s="33">
        <v>98.133653964800004</v>
      </c>
      <c r="Z42" s="33">
        <v>38.353111832400003</v>
      </c>
      <c r="AA42" s="33">
        <v>0</v>
      </c>
      <c r="AB42" s="33">
        <v>9.3236812013900003</v>
      </c>
      <c r="AC42" s="33">
        <v>2.8655863097299998</v>
      </c>
      <c r="AD42" s="33">
        <v>0</v>
      </c>
      <c r="AE42" s="33">
        <v>39.020204902300001</v>
      </c>
      <c r="AF42" s="33">
        <v>0</v>
      </c>
      <c r="AG42" s="33">
        <v>79.159628661400006</v>
      </c>
      <c r="AH42" s="33">
        <v>8.7955161698400008</v>
      </c>
      <c r="AI42" s="33">
        <v>87.955144831200002</v>
      </c>
      <c r="AJ42" s="33">
        <v>0.18803159891599999</v>
      </c>
      <c r="AK42" s="33">
        <v>56.6489165869</v>
      </c>
      <c r="AL42" s="33">
        <v>7.5652931830199999E-2</v>
      </c>
      <c r="AM42" s="33">
        <v>239.253950355</v>
      </c>
      <c r="AN42" s="33">
        <v>6.8775397207000002E-2</v>
      </c>
      <c r="AO42" s="33">
        <v>2.0391896100400002</v>
      </c>
      <c r="AP42" s="33">
        <v>38.376660305800002</v>
      </c>
      <c r="AQ42" s="33">
        <v>6.1897835118600003E-2</v>
      </c>
      <c r="AR42" s="33">
        <v>0</v>
      </c>
      <c r="AS42" s="33">
        <v>6.6509202207399998</v>
      </c>
      <c r="AT42" s="33">
        <v>688.98338451799998</v>
      </c>
      <c r="AU42" s="33">
        <v>687.77334487200005</v>
      </c>
      <c r="AV42" s="33">
        <v>1.21003964557</v>
      </c>
      <c r="AW42" s="33">
        <v>281.99865833299998</v>
      </c>
      <c r="AX42" s="33">
        <v>7.7716221184100001E-2</v>
      </c>
      <c r="AY42" s="33">
        <v>0</v>
      </c>
      <c r="AZ42" s="33">
        <v>16.849965623300001</v>
      </c>
      <c r="BA42" s="33">
        <v>0.64648887719199999</v>
      </c>
      <c r="BB42" s="33">
        <v>254.262522593</v>
      </c>
      <c r="BC42" s="33">
        <v>1.03163064628</v>
      </c>
      <c r="BD42" s="33">
        <v>1.3067316256899999</v>
      </c>
      <c r="BE42" s="33">
        <v>363.27150481899997</v>
      </c>
      <c r="BF42" s="33">
        <v>0.233836251243</v>
      </c>
      <c r="BG42" s="33">
        <v>2.8197897894100001</v>
      </c>
      <c r="BH42" s="33">
        <v>0</v>
      </c>
      <c r="BI42" s="33">
        <v>14.8646760328</v>
      </c>
      <c r="BJ42" s="33">
        <v>0</v>
      </c>
      <c r="BK42" s="33">
        <v>0.249729461318</v>
      </c>
      <c r="BL42" s="33">
        <v>98.563188456399999</v>
      </c>
      <c r="BM42" s="33">
        <v>0</v>
      </c>
      <c r="BN42" s="33">
        <v>216.717525526</v>
      </c>
      <c r="BO42" s="33">
        <v>846.34508681</v>
      </c>
      <c r="BP42" s="33">
        <v>37.377584843800001</v>
      </c>
    </row>
    <row r="43" spans="1:68" x14ac:dyDescent="0.25">
      <c r="A43" s="33" t="s">
        <v>42</v>
      </c>
      <c r="B43" s="33">
        <v>20493.352746165601</v>
      </c>
      <c r="C43" s="33">
        <v>158.278067596113</v>
      </c>
      <c r="D43" s="33">
        <v>323.35700974281002</v>
      </c>
      <c r="E43" s="33">
        <v>2969.6765781762201</v>
      </c>
      <c r="F43" s="33">
        <v>2965.1513992482301</v>
      </c>
      <c r="G43" s="33">
        <v>47.443688657312599</v>
      </c>
      <c r="H43" s="33">
        <v>4865.0680051538502</v>
      </c>
      <c r="I43" s="33">
        <v>88.795705121661896</v>
      </c>
      <c r="J43" s="33">
        <v>150.36260305385801</v>
      </c>
      <c r="K43" s="33"/>
      <c r="L43" s="33">
        <v>183.918223299765</v>
      </c>
      <c r="M43" s="33"/>
      <c r="N43" s="35" t="s">
        <v>42</v>
      </c>
      <c r="O43" s="33">
        <v>332.33516483</v>
      </c>
      <c r="P43" s="33">
        <v>78.478190475900007</v>
      </c>
      <c r="Q43" s="33">
        <v>563.05518302400003</v>
      </c>
      <c r="R43" s="33">
        <v>178.87549080700001</v>
      </c>
      <c r="S43" s="33">
        <v>1659.1434733399999</v>
      </c>
      <c r="T43" s="33">
        <v>0</v>
      </c>
      <c r="U43" s="33">
        <v>20496.973786300001</v>
      </c>
      <c r="V43" s="33">
        <v>545.50416504400005</v>
      </c>
      <c r="W43" s="33">
        <v>175.135168101</v>
      </c>
      <c r="X43" s="33">
        <v>28.000816363999999</v>
      </c>
      <c r="Y43" s="33">
        <v>622.35275268500004</v>
      </c>
      <c r="Z43" s="33">
        <v>166.24743139</v>
      </c>
      <c r="AA43" s="33">
        <v>0</v>
      </c>
      <c r="AB43" s="33">
        <v>51.710260110599997</v>
      </c>
      <c r="AC43" s="33">
        <v>15.892704528199999</v>
      </c>
      <c r="AD43" s="33">
        <v>0</v>
      </c>
      <c r="AE43" s="33">
        <v>158.31798124299999</v>
      </c>
      <c r="AF43" s="33">
        <v>0</v>
      </c>
      <c r="AG43" s="33">
        <v>291.07632671499999</v>
      </c>
      <c r="AH43" s="33">
        <v>32.341817474700001</v>
      </c>
      <c r="AI43" s="33">
        <v>323.41814419000002</v>
      </c>
      <c r="AJ43" s="33">
        <v>1.0428054474399999</v>
      </c>
      <c r="AK43" s="33">
        <v>312.57249302299999</v>
      </c>
      <c r="AL43" s="33">
        <v>0.326228537584</v>
      </c>
      <c r="AM43" s="33">
        <v>1316.69210716</v>
      </c>
      <c r="AN43" s="33">
        <v>0.29657155585599998</v>
      </c>
      <c r="AO43" s="33">
        <v>8.7933429290100005</v>
      </c>
      <c r="AP43" s="33">
        <v>165.486849363</v>
      </c>
      <c r="AQ43" s="33">
        <v>0.26691423129699998</v>
      </c>
      <c r="AR43" s="33">
        <v>0</v>
      </c>
      <c r="AS43" s="33">
        <v>28.679943589000001</v>
      </c>
      <c r="AT43" s="33">
        <v>2970.3241708800001</v>
      </c>
      <c r="AU43" s="33">
        <v>2965.7989326500001</v>
      </c>
      <c r="AV43" s="33">
        <v>4.5252382231799997</v>
      </c>
      <c r="AW43" s="33">
        <v>1216.0274977399999</v>
      </c>
      <c r="AX43" s="33">
        <v>0.33512574969800002</v>
      </c>
      <c r="AY43" s="33">
        <v>0</v>
      </c>
      <c r="AZ43" s="33">
        <v>72.660005839099995</v>
      </c>
      <c r="BA43" s="33">
        <v>2.78777167939</v>
      </c>
      <c r="BB43" s="33">
        <v>1096.42483068</v>
      </c>
      <c r="BC43" s="33">
        <v>4.4485732457399996</v>
      </c>
      <c r="BD43" s="33">
        <v>5.6348584507000004</v>
      </c>
      <c r="BE43" s="33">
        <v>1566.4902978</v>
      </c>
      <c r="BF43" s="33">
        <v>1.00834309707</v>
      </c>
      <c r="BG43" s="33">
        <v>12.159429297899999</v>
      </c>
      <c r="BH43" s="33">
        <v>0</v>
      </c>
      <c r="BI43" s="33">
        <v>47.452944131300001</v>
      </c>
      <c r="BJ43" s="33">
        <v>0</v>
      </c>
      <c r="BK43" s="33">
        <v>1.36324238606</v>
      </c>
      <c r="BL43" s="33">
        <v>546.48922068599995</v>
      </c>
      <c r="BM43" s="33">
        <v>0</v>
      </c>
      <c r="BN43" s="33">
        <v>1138.06545987</v>
      </c>
      <c r="BO43" s="33">
        <v>4865.7111383299998</v>
      </c>
      <c r="BP43" s="33">
        <v>207.259955889</v>
      </c>
    </row>
    <row r="44" spans="1:68" x14ac:dyDescent="0.25">
      <c r="A44" s="33" t="s">
        <v>43</v>
      </c>
      <c r="B44" s="33">
        <v>44041.941667270701</v>
      </c>
      <c r="C44" s="33">
        <v>406.76638564993601</v>
      </c>
      <c r="D44" s="33">
        <v>814.71211827106094</v>
      </c>
      <c r="E44" s="33">
        <v>6646.2999398304401</v>
      </c>
      <c r="F44" s="33">
        <v>6629.7026104363504</v>
      </c>
      <c r="G44" s="33">
        <v>101.621181653649</v>
      </c>
      <c r="H44" s="33">
        <v>7457.7643773927903</v>
      </c>
      <c r="I44" s="33">
        <v>216.89767748893499</v>
      </c>
      <c r="J44" s="33">
        <v>288.07554851490499</v>
      </c>
      <c r="K44" s="33"/>
      <c r="L44" s="33">
        <v>425.582576794712</v>
      </c>
      <c r="M44" s="33"/>
      <c r="N44" s="35" t="s">
        <v>43</v>
      </c>
      <c r="O44" s="33">
        <v>316.00001630600002</v>
      </c>
      <c r="P44" s="33">
        <v>216.063943464</v>
      </c>
      <c r="Q44" s="33">
        <v>888.42166951199999</v>
      </c>
      <c r="R44" s="33">
        <v>287.84764952</v>
      </c>
      <c r="S44" s="33">
        <v>2626.6937587900002</v>
      </c>
      <c r="T44" s="33">
        <v>0</v>
      </c>
      <c r="U44" s="33">
        <v>44049.643180599996</v>
      </c>
      <c r="V44" s="33">
        <v>865.04652241099996</v>
      </c>
      <c r="W44" s="33">
        <v>277.42263021500003</v>
      </c>
      <c r="X44" s="33">
        <v>47.817575486499997</v>
      </c>
      <c r="Y44" s="33">
        <v>945.38831230599999</v>
      </c>
      <c r="Z44" s="33">
        <v>422.68514651200002</v>
      </c>
      <c r="AA44" s="33">
        <v>0</v>
      </c>
      <c r="AB44" s="33">
        <v>81.594232870799999</v>
      </c>
      <c r="AC44" s="33">
        <v>25.077859168900002</v>
      </c>
      <c r="AD44" s="33">
        <v>0</v>
      </c>
      <c r="AE44" s="33">
        <v>406.85995012900003</v>
      </c>
      <c r="AF44" s="33">
        <v>0</v>
      </c>
      <c r="AG44" s="33">
        <v>733.36172349499998</v>
      </c>
      <c r="AH44" s="33">
        <v>81.484676252699998</v>
      </c>
      <c r="AI44" s="33">
        <v>814.84639974799995</v>
      </c>
      <c r="AJ44" s="33">
        <v>1.64553743447</v>
      </c>
      <c r="AK44" s="33">
        <v>493.685334474</v>
      </c>
      <c r="AL44" s="33">
        <v>0.72940177667499995</v>
      </c>
      <c r="AM44" s="33">
        <v>2079.3430274799998</v>
      </c>
      <c r="AN44" s="33">
        <v>0.66309249753699995</v>
      </c>
      <c r="AO44" s="33">
        <v>19.660696742100001</v>
      </c>
      <c r="AP44" s="33">
        <v>370.005604543</v>
      </c>
      <c r="AQ44" s="33">
        <v>0.59678353165200004</v>
      </c>
      <c r="AR44" s="33">
        <v>0</v>
      </c>
      <c r="AS44" s="33">
        <v>64.124360043300001</v>
      </c>
      <c r="AT44" s="33">
        <v>6647.71110692</v>
      </c>
      <c r="AU44" s="33">
        <v>6631.1137704900002</v>
      </c>
      <c r="AV44" s="33">
        <v>16.597336426999998</v>
      </c>
      <c r="AW44" s="33">
        <v>2718.8681129000001</v>
      </c>
      <c r="AX44" s="33">
        <v>0.74929453485300002</v>
      </c>
      <c r="AY44" s="33">
        <v>0</v>
      </c>
      <c r="AZ44" s="33">
        <v>162.45767042700001</v>
      </c>
      <c r="BA44" s="33">
        <v>6.2330700865199997</v>
      </c>
      <c r="BB44" s="33">
        <v>2451.45381524</v>
      </c>
      <c r="BC44" s="33">
        <v>9.9463886449099999</v>
      </c>
      <c r="BD44" s="33">
        <v>12.598760013</v>
      </c>
      <c r="BE44" s="33">
        <v>3502.4544987499999</v>
      </c>
      <c r="BF44" s="33">
        <v>2.2545158575899999</v>
      </c>
      <c r="BG44" s="33">
        <v>27.186794278400001</v>
      </c>
      <c r="BH44" s="33">
        <v>0</v>
      </c>
      <c r="BI44" s="33">
        <v>101.641989807</v>
      </c>
      <c r="BJ44" s="33">
        <v>0</v>
      </c>
      <c r="BK44" s="33">
        <v>2.1556052591700001</v>
      </c>
      <c r="BL44" s="33">
        <v>862.51132479399996</v>
      </c>
      <c r="BM44" s="33">
        <v>0</v>
      </c>
      <c r="BN44" s="33">
        <v>1805.3394249099999</v>
      </c>
      <c r="BO44" s="33">
        <v>7458.7239027699998</v>
      </c>
      <c r="BP44" s="33">
        <v>327.060344993</v>
      </c>
    </row>
    <row r="45" spans="1:68" x14ac:dyDescent="0.25">
      <c r="A45" s="33" t="s">
        <v>44</v>
      </c>
      <c r="B45" s="33">
        <v>18336.1344680293</v>
      </c>
      <c r="C45" s="33">
        <v>151.83342996008199</v>
      </c>
      <c r="D45" s="33">
        <v>356.77291430498298</v>
      </c>
      <c r="E45" s="33">
        <v>2644.1531591789499</v>
      </c>
      <c r="F45" s="33">
        <v>2639.42942741256</v>
      </c>
      <c r="G45" s="33">
        <v>57.664642506397001</v>
      </c>
      <c r="H45" s="33">
        <v>3212.9481959628902</v>
      </c>
      <c r="I45" s="33">
        <v>70.572258428976994</v>
      </c>
      <c r="J45" s="33">
        <v>148.66951689896601</v>
      </c>
      <c r="K45" s="33"/>
      <c r="L45" s="33">
        <v>155.021697665961</v>
      </c>
      <c r="M45" s="33"/>
      <c r="N45" s="35" t="s">
        <v>44</v>
      </c>
      <c r="O45" s="33">
        <v>110.453445789</v>
      </c>
      <c r="P45" s="33">
        <v>68.642682082600004</v>
      </c>
      <c r="Q45" s="33">
        <v>384.72331169699999</v>
      </c>
      <c r="R45" s="33">
        <v>148.10308389599999</v>
      </c>
      <c r="S45" s="33">
        <v>1157.03081307</v>
      </c>
      <c r="T45" s="33">
        <v>0</v>
      </c>
      <c r="U45" s="33">
        <v>18338.2774187</v>
      </c>
      <c r="V45" s="33">
        <v>384.48109993499997</v>
      </c>
      <c r="W45" s="33">
        <v>122.799200062</v>
      </c>
      <c r="X45" s="33">
        <v>29.047168456200001</v>
      </c>
      <c r="Y45" s="33">
        <v>375.05381211100001</v>
      </c>
      <c r="Z45" s="33">
        <v>148.50602956700001</v>
      </c>
      <c r="AA45" s="33">
        <v>0</v>
      </c>
      <c r="AB45" s="33">
        <v>35.333380779899997</v>
      </c>
      <c r="AC45" s="33">
        <v>10.859523834999999</v>
      </c>
      <c r="AD45" s="33">
        <v>0</v>
      </c>
      <c r="AE45" s="33">
        <v>151.86083056199999</v>
      </c>
      <c r="AF45" s="33">
        <v>0</v>
      </c>
      <c r="AG45" s="33">
        <v>321.129084987</v>
      </c>
      <c r="AH45" s="33">
        <v>35.681032839499998</v>
      </c>
      <c r="AI45" s="33">
        <v>356.810117827</v>
      </c>
      <c r="AJ45" s="33">
        <v>0.71256979711599999</v>
      </c>
      <c r="AK45" s="33">
        <v>214.721113186</v>
      </c>
      <c r="AL45" s="33">
        <v>0.29037541451100002</v>
      </c>
      <c r="AM45" s="33">
        <v>906.73543007599994</v>
      </c>
      <c r="AN45" s="33">
        <v>0.26397782981599999</v>
      </c>
      <c r="AO45" s="33">
        <v>7.82694104703</v>
      </c>
      <c r="AP45" s="33">
        <v>147.299563089</v>
      </c>
      <c r="AQ45" s="33">
        <v>0.237580137059</v>
      </c>
      <c r="AR45" s="33">
        <v>0</v>
      </c>
      <c r="AS45" s="33">
        <v>25.527975741599999</v>
      </c>
      <c r="AT45" s="33">
        <v>2644.5759193899999</v>
      </c>
      <c r="AU45" s="33">
        <v>2639.8522514900001</v>
      </c>
      <c r="AV45" s="33">
        <v>4.72366790323</v>
      </c>
      <c r="AW45" s="33">
        <v>1082.3837909599999</v>
      </c>
      <c r="AX45" s="33">
        <v>0.298294951064</v>
      </c>
      <c r="AY45" s="33">
        <v>0</v>
      </c>
      <c r="AZ45" s="33">
        <v>64.674563855200006</v>
      </c>
      <c r="BA45" s="33">
        <v>2.48138964903</v>
      </c>
      <c r="BB45" s="33">
        <v>975.92589628799999</v>
      </c>
      <c r="BC45" s="33">
        <v>3.95966854498</v>
      </c>
      <c r="BD45" s="33">
        <v>5.0155740889700002</v>
      </c>
      <c r="BE45" s="33">
        <v>1394.33023583</v>
      </c>
      <c r="BF45" s="33">
        <v>0.89752355674600004</v>
      </c>
      <c r="BG45" s="33">
        <v>10.823087518199999</v>
      </c>
      <c r="BH45" s="33">
        <v>0</v>
      </c>
      <c r="BI45" s="33">
        <v>57.670367703300002</v>
      </c>
      <c r="BJ45" s="33">
        <v>0</v>
      </c>
      <c r="BK45" s="33">
        <v>0.94699629794100004</v>
      </c>
      <c r="BL45" s="33">
        <v>373.51893484800001</v>
      </c>
      <c r="BM45" s="33">
        <v>0</v>
      </c>
      <c r="BN45" s="33">
        <v>821.33365843499996</v>
      </c>
      <c r="BO45" s="33">
        <v>3213.1960229800002</v>
      </c>
      <c r="BP45" s="33">
        <v>141.64798294799999</v>
      </c>
    </row>
    <row r="46" spans="1:68" x14ac:dyDescent="0.25">
      <c r="A46" s="33" t="s">
        <v>45</v>
      </c>
      <c r="B46" s="33">
        <v>49748.313367449999</v>
      </c>
      <c r="C46" s="33">
        <v>391.80359322677998</v>
      </c>
      <c r="D46" s="33">
        <v>619.70123043319904</v>
      </c>
      <c r="E46" s="33">
        <v>7478.8883152540002</v>
      </c>
      <c r="F46" s="33">
        <v>7476.4653604859996</v>
      </c>
      <c r="G46" s="33">
        <v>267.79927909527999</v>
      </c>
      <c r="H46" s="33">
        <v>7761.5762716397503</v>
      </c>
      <c r="I46" s="33">
        <v>163.96598241927001</v>
      </c>
      <c r="J46" s="33">
        <v>496.76556999054998</v>
      </c>
      <c r="K46" s="33"/>
      <c r="L46" s="33">
        <v>290.3839618563</v>
      </c>
      <c r="M46" s="33"/>
      <c r="N46" s="35" t="s">
        <v>45</v>
      </c>
      <c r="O46" s="33">
        <v>262.42716847000003</v>
      </c>
      <c r="P46" s="33">
        <v>163.18036921800001</v>
      </c>
      <c r="Q46" s="33">
        <v>914.95269909700005</v>
      </c>
      <c r="R46" s="33">
        <v>496.75418533700002</v>
      </c>
      <c r="S46" s="33">
        <v>2806.6285582800001</v>
      </c>
      <c r="T46" s="33">
        <v>0</v>
      </c>
      <c r="U46" s="33">
        <v>49838.610946200002</v>
      </c>
      <c r="V46" s="33">
        <v>942.13627929699999</v>
      </c>
      <c r="W46" s="33">
        <v>299.52617319299998</v>
      </c>
      <c r="X46" s="33">
        <v>92.512968550699995</v>
      </c>
      <c r="Y46" s="33">
        <v>825.57780053900001</v>
      </c>
      <c r="Z46" s="33">
        <v>286.64457543399999</v>
      </c>
      <c r="AA46" s="33">
        <v>0</v>
      </c>
      <c r="AB46" s="33">
        <v>84.029369068099996</v>
      </c>
      <c r="AC46" s="33">
        <v>25.825544769899999</v>
      </c>
      <c r="AD46" s="33">
        <v>0</v>
      </c>
      <c r="AE46" s="33">
        <v>392.89636615799998</v>
      </c>
      <c r="AF46" s="33">
        <v>0</v>
      </c>
      <c r="AG46" s="33">
        <v>559.15142016899995</v>
      </c>
      <c r="AH46" s="33">
        <v>62.127949346199998</v>
      </c>
      <c r="AI46" s="33">
        <v>621.27936951499998</v>
      </c>
      <c r="AJ46" s="33">
        <v>1.69459661952</v>
      </c>
      <c r="AK46" s="33">
        <v>513.27791473000002</v>
      </c>
      <c r="AL46" s="33">
        <v>0.82398494739200001</v>
      </c>
      <c r="AM46" s="33">
        <v>2191.1673430300002</v>
      </c>
      <c r="AN46" s="33">
        <v>0.74907716761200005</v>
      </c>
      <c r="AO46" s="33">
        <v>22.210138184600002</v>
      </c>
      <c r="AP46" s="33">
        <v>417.98492611799998</v>
      </c>
      <c r="AQ46" s="33">
        <v>0.67416911357700005</v>
      </c>
      <c r="AR46" s="33">
        <v>0</v>
      </c>
      <c r="AS46" s="33">
        <v>72.439510077899996</v>
      </c>
      <c r="AT46" s="33">
        <v>7493.4061102899996</v>
      </c>
      <c r="AU46" s="33">
        <v>7490.9831788499996</v>
      </c>
      <c r="AV46" s="33">
        <v>2.4229314472499999</v>
      </c>
      <c r="AW46" s="33">
        <v>3071.42931916</v>
      </c>
      <c r="AX46" s="33">
        <v>0.84645702210700002</v>
      </c>
      <c r="AY46" s="33">
        <v>0</v>
      </c>
      <c r="AZ46" s="33">
        <v>183.52389002199999</v>
      </c>
      <c r="BA46" s="33">
        <v>7.0413238931400004</v>
      </c>
      <c r="BB46" s="33">
        <v>2769.33779615</v>
      </c>
      <c r="BC46" s="33">
        <v>11.2361542034</v>
      </c>
      <c r="BD46" s="33">
        <v>14.232460892800001</v>
      </c>
      <c r="BE46" s="33">
        <v>3956.6243084900002</v>
      </c>
      <c r="BF46" s="33">
        <v>2.5468620032299998</v>
      </c>
      <c r="BG46" s="33">
        <v>30.712164185900001</v>
      </c>
      <c r="BH46" s="33">
        <v>0</v>
      </c>
      <c r="BI46" s="33">
        <v>268.04020755699997</v>
      </c>
      <c r="BJ46" s="33">
        <v>0</v>
      </c>
      <c r="BK46" s="33">
        <v>2.2901673628200001</v>
      </c>
      <c r="BL46" s="33">
        <v>888.35512378500005</v>
      </c>
      <c r="BM46" s="33">
        <v>0</v>
      </c>
      <c r="BN46" s="33">
        <v>2194.8112163999999</v>
      </c>
      <c r="BO46" s="33">
        <v>7773.0152576800001</v>
      </c>
      <c r="BP46" s="33">
        <v>336.91931011200001</v>
      </c>
    </row>
    <row r="47" spans="1:68" x14ac:dyDescent="0.25">
      <c r="A47" s="33" t="s">
        <v>46</v>
      </c>
      <c r="B47" s="33">
        <v>77579.3126669146</v>
      </c>
      <c r="C47" s="33">
        <v>677.36047988159896</v>
      </c>
      <c r="D47" s="33">
        <v>1130.16683357376</v>
      </c>
      <c r="E47" s="33">
        <v>11483.428801889801</v>
      </c>
      <c r="F47" s="33">
        <v>11477.4903860658</v>
      </c>
      <c r="G47" s="33">
        <v>220.536238489076</v>
      </c>
      <c r="H47" s="33">
        <v>13160.8250132831</v>
      </c>
      <c r="I47" s="33">
        <v>342.74887816047902</v>
      </c>
      <c r="J47" s="33">
        <v>555.62137812370702</v>
      </c>
      <c r="K47" s="33"/>
      <c r="L47" s="33">
        <v>680.240156505399</v>
      </c>
      <c r="M47" s="33"/>
      <c r="N47" s="35" t="s">
        <v>46</v>
      </c>
      <c r="O47" s="33">
        <v>516.73548331999996</v>
      </c>
      <c r="P47" s="33">
        <v>342.38438567100002</v>
      </c>
      <c r="Q47" s="33">
        <v>1572.79487395</v>
      </c>
      <c r="R47" s="33">
        <v>555.53774803500005</v>
      </c>
      <c r="S47" s="33">
        <v>4671.76620009</v>
      </c>
      <c r="T47" s="33">
        <v>0</v>
      </c>
      <c r="U47" s="33">
        <v>77587.307806600002</v>
      </c>
      <c r="V47" s="33">
        <v>1542.35626346</v>
      </c>
      <c r="W47" s="33">
        <v>494.07823670499999</v>
      </c>
      <c r="X47" s="33">
        <v>93.892876920299997</v>
      </c>
      <c r="Y47" s="33">
        <v>1604.5249255799999</v>
      </c>
      <c r="Z47" s="33">
        <v>678.92603902600001</v>
      </c>
      <c r="AA47" s="33">
        <v>0</v>
      </c>
      <c r="AB47" s="33">
        <v>144.447899307</v>
      </c>
      <c r="AC47" s="33">
        <v>44.395588873999998</v>
      </c>
      <c r="AD47" s="33">
        <v>0</v>
      </c>
      <c r="AE47" s="33">
        <v>677.45307212900002</v>
      </c>
      <c r="AF47" s="33">
        <v>0</v>
      </c>
      <c r="AG47" s="33">
        <v>1017.27401937</v>
      </c>
      <c r="AH47" s="33">
        <v>113.030402338</v>
      </c>
      <c r="AI47" s="33">
        <v>1130.30442171</v>
      </c>
      <c r="AJ47" s="33">
        <v>2.9131094235899999</v>
      </c>
      <c r="AK47" s="33">
        <v>875.01713371599999</v>
      </c>
      <c r="AL47" s="33">
        <v>1.2626606014699999</v>
      </c>
      <c r="AM47" s="33">
        <v>3692.4238865000002</v>
      </c>
      <c r="AN47" s="33">
        <v>1.1478734124000001</v>
      </c>
      <c r="AO47" s="33">
        <v>34.034440361100003</v>
      </c>
      <c r="AP47" s="33">
        <v>640.51322654399996</v>
      </c>
      <c r="AQ47" s="33">
        <v>1.03308618545</v>
      </c>
      <c r="AR47" s="33">
        <v>0</v>
      </c>
      <c r="AS47" s="33">
        <v>111.005089764</v>
      </c>
      <c r="AT47" s="33">
        <v>11484.998418499999</v>
      </c>
      <c r="AU47" s="33">
        <v>11479.0599201</v>
      </c>
      <c r="AV47" s="33">
        <v>5.9384983666200002</v>
      </c>
      <c r="AW47" s="33">
        <v>4706.6079731</v>
      </c>
      <c r="AX47" s="33">
        <v>1.29709703797</v>
      </c>
      <c r="AY47" s="33">
        <v>0</v>
      </c>
      <c r="AZ47" s="33">
        <v>281.22894355699998</v>
      </c>
      <c r="BA47" s="33">
        <v>10.790009827900001</v>
      </c>
      <c r="BB47" s="33">
        <v>4243.6878084999998</v>
      </c>
      <c r="BC47" s="33">
        <v>17.218100533000001</v>
      </c>
      <c r="BD47" s="33">
        <v>21.809593823099998</v>
      </c>
      <c r="BE47" s="33">
        <v>6063.0663163899999</v>
      </c>
      <c r="BF47" s="33">
        <v>3.9027708358600002</v>
      </c>
      <c r="BG47" s="33">
        <v>47.062810278299999</v>
      </c>
      <c r="BH47" s="33">
        <v>0</v>
      </c>
      <c r="BI47" s="33">
        <v>220.55728224800001</v>
      </c>
      <c r="BJ47" s="33">
        <v>0</v>
      </c>
      <c r="BK47" s="33">
        <v>3.8311013404600001</v>
      </c>
      <c r="BL47" s="33">
        <v>1526.94321943</v>
      </c>
      <c r="BM47" s="33">
        <v>0</v>
      </c>
      <c r="BN47" s="33">
        <v>3272.9666466899998</v>
      </c>
      <c r="BO47" s="33">
        <v>13161.8863599</v>
      </c>
      <c r="BP47" s="33">
        <v>579.02224960299998</v>
      </c>
    </row>
    <row r="48" spans="1:68" x14ac:dyDescent="0.25">
      <c r="A48" s="33" t="s">
        <v>47</v>
      </c>
      <c r="B48" s="33">
        <v>117618.808802</v>
      </c>
      <c r="C48" s="33">
        <v>998.15230758999996</v>
      </c>
      <c r="D48" s="33">
        <v>1857.41717928</v>
      </c>
      <c r="E48" s="33">
        <v>17076.582278799899</v>
      </c>
      <c r="F48" s="33">
        <v>17070.485246099899</v>
      </c>
      <c r="G48" s="33">
        <v>279.803119479999</v>
      </c>
      <c r="H48" s="33">
        <v>19629.277695055</v>
      </c>
      <c r="I48" s="33">
        <v>516.47982689900005</v>
      </c>
      <c r="J48" s="33">
        <v>859.36401700399904</v>
      </c>
      <c r="K48" s="33"/>
      <c r="L48" s="33">
        <v>1173.6750211859901</v>
      </c>
      <c r="M48" s="33"/>
      <c r="N48" s="35" t="s">
        <v>47</v>
      </c>
      <c r="O48" s="33">
        <v>768.20059041499997</v>
      </c>
      <c r="P48" s="33">
        <v>515.29124821599999</v>
      </c>
      <c r="Q48" s="33">
        <v>2268.8683616899998</v>
      </c>
      <c r="R48" s="33">
        <v>859.30691182800001</v>
      </c>
      <c r="S48" s="33">
        <v>7137.2452322999998</v>
      </c>
      <c r="T48" s="33">
        <v>0</v>
      </c>
      <c r="U48" s="33">
        <v>117736.121598</v>
      </c>
      <c r="V48" s="33">
        <v>2425.8933070200001</v>
      </c>
      <c r="W48" s="33">
        <v>766.91542716100003</v>
      </c>
      <c r="X48" s="33">
        <v>305.04851218300001</v>
      </c>
      <c r="Y48" s="33">
        <v>2502.6636798499999</v>
      </c>
      <c r="Z48" s="33">
        <v>1168.26385639</v>
      </c>
      <c r="AA48" s="33">
        <v>0</v>
      </c>
      <c r="AB48" s="33">
        <v>208.37071317799999</v>
      </c>
      <c r="AC48" s="33">
        <v>64.039564104999997</v>
      </c>
      <c r="AD48" s="33">
        <v>0</v>
      </c>
      <c r="AE48" s="33">
        <v>999.56659169900001</v>
      </c>
      <c r="AF48" s="33">
        <v>0</v>
      </c>
      <c r="AG48" s="33">
        <v>1673.51751844</v>
      </c>
      <c r="AH48" s="33">
        <v>185.94638150399999</v>
      </c>
      <c r="AI48" s="33">
        <v>1859.4638999399999</v>
      </c>
      <c r="AJ48" s="33">
        <v>4.2020893510699997</v>
      </c>
      <c r="AK48" s="33">
        <v>1281.2943417500001</v>
      </c>
      <c r="AL48" s="33">
        <v>1.8797957966000001</v>
      </c>
      <c r="AM48" s="33">
        <v>5364.0753008499996</v>
      </c>
      <c r="AN48" s="33">
        <v>1.70890611238</v>
      </c>
      <c r="AO48" s="33">
        <v>50.669060090899997</v>
      </c>
      <c r="AP48" s="33">
        <v>953.56946229599998</v>
      </c>
      <c r="AQ48" s="33">
        <v>1.53801529385</v>
      </c>
      <c r="AR48" s="33">
        <v>0</v>
      </c>
      <c r="AS48" s="33">
        <v>165.25977736199999</v>
      </c>
      <c r="AT48" s="33">
        <v>17095.645896800001</v>
      </c>
      <c r="AU48" s="33">
        <v>17089.548727699999</v>
      </c>
      <c r="AV48" s="33">
        <v>6.0971690647500001</v>
      </c>
      <c r="AW48" s="33">
        <v>7007.0030405199996</v>
      </c>
      <c r="AX48" s="33">
        <v>1.9310626879299999</v>
      </c>
      <c r="AY48" s="33">
        <v>0</v>
      </c>
      <c r="AZ48" s="33">
        <v>418.68196182600002</v>
      </c>
      <c r="BA48" s="33">
        <v>16.063719026499999</v>
      </c>
      <c r="BB48" s="33">
        <v>6317.8268108599996</v>
      </c>
      <c r="BC48" s="33">
        <v>25.633588578800001</v>
      </c>
      <c r="BD48" s="33">
        <v>32.469219551099997</v>
      </c>
      <c r="BE48" s="33">
        <v>9026.4418618399995</v>
      </c>
      <c r="BF48" s="33">
        <v>5.8102809624300003</v>
      </c>
      <c r="BG48" s="33">
        <v>70.065143517300001</v>
      </c>
      <c r="BH48" s="33">
        <v>0</v>
      </c>
      <c r="BI48" s="33">
        <v>280.11804918299998</v>
      </c>
      <c r="BJ48" s="33">
        <v>0</v>
      </c>
      <c r="BK48" s="33">
        <v>5.8018088057300004</v>
      </c>
      <c r="BL48" s="33">
        <v>2203.0644698199999</v>
      </c>
      <c r="BM48" s="33">
        <v>0</v>
      </c>
      <c r="BN48" s="33">
        <v>4831.0969609200001</v>
      </c>
      <c r="BO48" s="33">
        <v>19644.1608122</v>
      </c>
      <c r="BP48" s="33">
        <v>835.64416722600004</v>
      </c>
    </row>
    <row r="49" spans="1:69" x14ac:dyDescent="0.25">
      <c r="A49" s="33" t="s">
        <v>48</v>
      </c>
      <c r="B49" s="33">
        <v>17183.165545334399</v>
      </c>
      <c r="C49" s="33">
        <v>151.99010765631999</v>
      </c>
      <c r="D49" s="33">
        <v>246.56015118971999</v>
      </c>
      <c r="E49" s="33">
        <v>2496.5723644755999</v>
      </c>
      <c r="F49" s="33">
        <v>2494.3517164755899</v>
      </c>
      <c r="G49" s="33">
        <v>81.150154890208</v>
      </c>
      <c r="H49" s="33">
        <v>2532.8067382620002</v>
      </c>
      <c r="I49" s="33">
        <v>69.947368250271893</v>
      </c>
      <c r="J49" s="33">
        <v>163.46233642735399</v>
      </c>
      <c r="K49" s="33"/>
      <c r="L49" s="33">
        <v>130.92352801493999</v>
      </c>
      <c r="M49" s="33"/>
      <c r="N49" s="35" t="s">
        <v>48</v>
      </c>
      <c r="O49" s="33">
        <v>102.750742587</v>
      </c>
      <c r="P49" s="33">
        <v>69.815280789799999</v>
      </c>
      <c r="Q49" s="33">
        <v>293.77530531799999</v>
      </c>
      <c r="R49" s="33">
        <v>163.42728950200001</v>
      </c>
      <c r="S49" s="33">
        <v>878.14415881399998</v>
      </c>
      <c r="T49" s="33">
        <v>0</v>
      </c>
      <c r="U49" s="33">
        <v>17184.849144700001</v>
      </c>
      <c r="V49" s="33">
        <v>290.88050043099997</v>
      </c>
      <c r="W49" s="33">
        <v>93.039032479599996</v>
      </c>
      <c r="X49" s="33">
        <v>19.893304395299999</v>
      </c>
      <c r="Y49" s="33">
        <v>303.33411486099999</v>
      </c>
      <c r="Z49" s="33">
        <v>130.459858153</v>
      </c>
      <c r="AA49" s="33">
        <v>0</v>
      </c>
      <c r="AB49" s="33">
        <v>26.980695440000002</v>
      </c>
      <c r="AC49" s="33">
        <v>8.2923912665199992</v>
      </c>
      <c r="AD49" s="33">
        <v>0</v>
      </c>
      <c r="AE49" s="33">
        <v>152.01010863299999</v>
      </c>
      <c r="AF49" s="33">
        <v>0</v>
      </c>
      <c r="AG49" s="33">
        <v>221.93070166699999</v>
      </c>
      <c r="AH49" s="33">
        <v>24.658976022000001</v>
      </c>
      <c r="AI49" s="33">
        <v>246.58967768900001</v>
      </c>
      <c r="AJ49" s="33">
        <v>0.54412259030300003</v>
      </c>
      <c r="AK49" s="33">
        <v>163.70471374900001</v>
      </c>
      <c r="AL49" s="33">
        <v>0.27440783733200003</v>
      </c>
      <c r="AM49" s="33">
        <v>702.94930712200005</v>
      </c>
      <c r="AN49" s="33">
        <v>0.24946166937299999</v>
      </c>
      <c r="AO49" s="33">
        <v>7.39653886352</v>
      </c>
      <c r="AP49" s="33">
        <v>139.19961770800001</v>
      </c>
      <c r="AQ49" s="33">
        <v>0.224515424913</v>
      </c>
      <c r="AR49" s="33">
        <v>0</v>
      </c>
      <c r="AS49" s="33">
        <v>24.124191763999999</v>
      </c>
      <c r="AT49" s="33">
        <v>2496.9085964599999</v>
      </c>
      <c r="AU49" s="33">
        <v>2494.6879280799999</v>
      </c>
      <c r="AV49" s="33">
        <v>2.2206683786400001</v>
      </c>
      <c r="AW49" s="33">
        <v>1022.86402373</v>
      </c>
      <c r="AX49" s="33">
        <v>0.28189167205100002</v>
      </c>
      <c r="AY49" s="33">
        <v>0</v>
      </c>
      <c r="AZ49" s="33">
        <v>61.118112145799998</v>
      </c>
      <c r="BA49" s="33">
        <v>2.34493926134</v>
      </c>
      <c r="BB49" s="33">
        <v>922.25985992899996</v>
      </c>
      <c r="BC49" s="33">
        <v>3.7419243987700002</v>
      </c>
      <c r="BD49" s="33">
        <v>4.7397716613499998</v>
      </c>
      <c r="BE49" s="33">
        <v>1317.65658282</v>
      </c>
      <c r="BF49" s="33">
        <v>0.84816959231</v>
      </c>
      <c r="BG49" s="33">
        <v>10.2279321565</v>
      </c>
      <c r="BH49" s="33">
        <v>0</v>
      </c>
      <c r="BI49" s="33">
        <v>81.154260933299994</v>
      </c>
      <c r="BJ49" s="33">
        <v>0</v>
      </c>
      <c r="BK49" s="33">
        <v>0.71941648000299996</v>
      </c>
      <c r="BL49" s="33">
        <v>285.21566629300003</v>
      </c>
      <c r="BM49" s="33">
        <v>0</v>
      </c>
      <c r="BN49" s="33">
        <v>710.43887587400002</v>
      </c>
      <c r="BO49" s="33">
        <v>2533.0278720000001</v>
      </c>
      <c r="BP49" s="33">
        <v>108.15803284899999</v>
      </c>
    </row>
    <row r="50" spans="1:69" x14ac:dyDescent="0.25">
      <c r="A50" s="33" t="s">
        <v>49</v>
      </c>
      <c r="B50" s="33">
        <v>228459.246340196</v>
      </c>
      <c r="C50" s="33">
        <v>1612.34716744516</v>
      </c>
      <c r="D50" s="33">
        <v>2353.6540469178899</v>
      </c>
      <c r="E50" s="33">
        <v>36647.311628035401</v>
      </c>
      <c r="F50" s="33">
        <v>36645.186118255799</v>
      </c>
      <c r="G50" s="33">
        <v>1060.33290251824</v>
      </c>
      <c r="H50" s="33">
        <v>39132.338219096797</v>
      </c>
      <c r="I50" s="33">
        <v>722.32605239441</v>
      </c>
      <c r="J50" s="33">
        <v>1883.4799881956301</v>
      </c>
      <c r="K50" s="33"/>
      <c r="L50" s="33">
        <v>1238.3039315037599</v>
      </c>
      <c r="M50" s="33"/>
      <c r="N50" s="35" t="s">
        <v>49</v>
      </c>
      <c r="O50" s="33">
        <v>1233.0553063699999</v>
      </c>
      <c r="P50" s="33">
        <v>724.714084458</v>
      </c>
      <c r="Q50" s="33">
        <v>4760.3716251599999</v>
      </c>
      <c r="R50" s="33">
        <v>1885.8972489</v>
      </c>
      <c r="S50" s="33">
        <v>14454.396857600001</v>
      </c>
      <c r="T50" s="33">
        <v>0</v>
      </c>
      <c r="U50" s="33">
        <v>229154.16380099999</v>
      </c>
      <c r="V50" s="33">
        <v>4827.0094542400002</v>
      </c>
      <c r="W50" s="33">
        <v>1538.22821389</v>
      </c>
      <c r="X50" s="33">
        <v>418.19677109000003</v>
      </c>
      <c r="Y50" s="33">
        <v>4042.7990945699999</v>
      </c>
      <c r="Z50" s="33">
        <v>1237.8851011500001</v>
      </c>
      <c r="AA50" s="33">
        <v>0</v>
      </c>
      <c r="AB50" s="33">
        <v>437.195369605</v>
      </c>
      <c r="AC50" s="33">
        <v>134.36844893700001</v>
      </c>
      <c r="AD50" s="33">
        <v>0</v>
      </c>
      <c r="AE50" s="33">
        <v>1620.75629368</v>
      </c>
      <c r="AF50" s="33">
        <v>0</v>
      </c>
      <c r="AG50" s="33">
        <v>2129.22032597</v>
      </c>
      <c r="AH50" s="33">
        <v>236.580023557</v>
      </c>
      <c r="AI50" s="33">
        <v>2365.8003495299999</v>
      </c>
      <c r="AJ50" s="33">
        <v>8.8168669028300002</v>
      </c>
      <c r="AK50" s="33">
        <v>2663.43614957</v>
      </c>
      <c r="AL50" s="33">
        <v>4.0430780065800001</v>
      </c>
      <c r="AM50" s="33">
        <v>11239.820079499999</v>
      </c>
      <c r="AN50" s="33">
        <v>3.6755251421700001</v>
      </c>
      <c r="AO50" s="33">
        <v>108.97931716799999</v>
      </c>
      <c r="AP50" s="33">
        <v>2050.9431192100001</v>
      </c>
      <c r="AQ50" s="33">
        <v>3.3079728390600001</v>
      </c>
      <c r="AR50" s="33">
        <v>0</v>
      </c>
      <c r="AS50" s="33">
        <v>355.44163685500001</v>
      </c>
      <c r="AT50" s="33">
        <v>36758.425528</v>
      </c>
      <c r="AU50" s="33">
        <v>36756.2999691</v>
      </c>
      <c r="AV50" s="33">
        <v>2.12555884521</v>
      </c>
      <c r="AW50" s="33">
        <v>15070.702272500001</v>
      </c>
      <c r="AX50" s="33">
        <v>4.1533436630900002</v>
      </c>
      <c r="AY50" s="33">
        <v>0</v>
      </c>
      <c r="AZ50" s="33">
        <v>900.50371895499995</v>
      </c>
      <c r="BA50" s="33">
        <v>34.549935777800002</v>
      </c>
      <c r="BB50" s="33">
        <v>13588.4176186</v>
      </c>
      <c r="BC50" s="33">
        <v>55.132879822699998</v>
      </c>
      <c r="BD50" s="33">
        <v>69.834982573600001</v>
      </c>
      <c r="BE50" s="33">
        <v>19414.1230641</v>
      </c>
      <c r="BF50" s="33">
        <v>12.496788282400001</v>
      </c>
      <c r="BG50" s="33">
        <v>150.69653070499999</v>
      </c>
      <c r="BH50" s="33">
        <v>0</v>
      </c>
      <c r="BI50" s="33">
        <v>1062.1957062199999</v>
      </c>
      <c r="BJ50" s="33">
        <v>0</v>
      </c>
      <c r="BK50" s="33">
        <v>11.8129995015</v>
      </c>
      <c r="BL50" s="33">
        <v>4621.85954786</v>
      </c>
      <c r="BM50" s="33">
        <v>0</v>
      </c>
      <c r="BN50" s="33">
        <v>10255.9845319</v>
      </c>
      <c r="BO50" s="33">
        <v>39220.295536899997</v>
      </c>
      <c r="BP50" s="33">
        <v>1752.8110917700001</v>
      </c>
    </row>
    <row r="51" spans="1:69" x14ac:dyDescent="0.25">
      <c r="A51" s="33" t="s">
        <v>50</v>
      </c>
      <c r="B51" s="33">
        <v>5213.0302573456001</v>
      </c>
      <c r="C51" s="33">
        <v>43.071026942457898</v>
      </c>
      <c r="D51" s="33">
        <v>96.819068127189894</v>
      </c>
      <c r="E51" s="33">
        <v>754.07322648290005</v>
      </c>
      <c r="F51" s="33">
        <v>752.79047128289903</v>
      </c>
      <c r="G51" s="33">
        <v>15.972398701095999</v>
      </c>
      <c r="H51" s="33">
        <v>916.69364260940904</v>
      </c>
      <c r="I51" s="33">
        <v>20.201599783733901</v>
      </c>
      <c r="J51" s="33">
        <v>41.745410406123</v>
      </c>
      <c r="K51" s="33"/>
      <c r="L51" s="33">
        <v>43.924474857021899</v>
      </c>
      <c r="M51" s="33"/>
      <c r="N51" s="35" t="s">
        <v>50</v>
      </c>
      <c r="O51" s="33">
        <v>31.707188642399998</v>
      </c>
      <c r="P51" s="33">
        <v>19.759823478600001</v>
      </c>
      <c r="Q51" s="33">
        <v>109.90637816500001</v>
      </c>
      <c r="R51" s="33">
        <v>41.616354870000002</v>
      </c>
      <c r="S51" s="33">
        <v>329.911090925</v>
      </c>
      <c r="T51" s="33">
        <v>0</v>
      </c>
      <c r="U51" s="33">
        <v>5213.80778362</v>
      </c>
      <c r="V51" s="33">
        <v>109.52083262799999</v>
      </c>
      <c r="W51" s="33">
        <v>34.995640413399997</v>
      </c>
      <c r="X51" s="33">
        <v>8.0303521998199994</v>
      </c>
      <c r="Y51" s="33">
        <v>107.144692108</v>
      </c>
      <c r="Z51" s="33">
        <v>42.429880218599997</v>
      </c>
      <c r="AA51" s="33">
        <v>0</v>
      </c>
      <c r="AB51" s="33">
        <v>10.093967711499999</v>
      </c>
      <c r="AC51" s="33">
        <v>3.1023533578800002</v>
      </c>
      <c r="AD51" s="33">
        <v>0</v>
      </c>
      <c r="AE51" s="33">
        <v>43.080393141899997</v>
      </c>
      <c r="AF51" s="33">
        <v>0</v>
      </c>
      <c r="AG51" s="33">
        <v>87.149434885399998</v>
      </c>
      <c r="AH51" s="33">
        <v>9.6832767119199996</v>
      </c>
      <c r="AI51" s="33">
        <v>96.832711597300005</v>
      </c>
      <c r="AJ51" s="33">
        <v>0.20356708391700001</v>
      </c>
      <c r="AK51" s="33">
        <v>61.311312443299997</v>
      </c>
      <c r="AL51" s="33">
        <v>8.2820454439800004E-2</v>
      </c>
      <c r="AM51" s="33">
        <v>258.83880509900001</v>
      </c>
      <c r="AN51" s="33">
        <v>7.5291281450899999E-2</v>
      </c>
      <c r="AO51" s="33">
        <v>2.2323866897000002</v>
      </c>
      <c r="AP51" s="33">
        <v>42.012597928600002</v>
      </c>
      <c r="AQ51" s="33">
        <v>6.7762202759099999E-2</v>
      </c>
      <c r="AR51" s="33">
        <v>0</v>
      </c>
      <c r="AS51" s="33">
        <v>7.2810383438899997</v>
      </c>
      <c r="AT51" s="33">
        <v>754.21793420100005</v>
      </c>
      <c r="AU51" s="33">
        <v>752.93516400099998</v>
      </c>
      <c r="AV51" s="33">
        <v>1.2827702000300001</v>
      </c>
      <c r="AW51" s="33">
        <v>308.71582818299999</v>
      </c>
      <c r="AX51" s="33">
        <v>8.5079349658600006E-2</v>
      </c>
      <c r="AY51" s="33">
        <v>0</v>
      </c>
      <c r="AZ51" s="33">
        <v>18.4463789552</v>
      </c>
      <c r="BA51" s="33">
        <v>0.707740041722</v>
      </c>
      <c r="BB51" s="33">
        <v>278.35198054</v>
      </c>
      <c r="BC51" s="33">
        <v>1.12936877638</v>
      </c>
      <c r="BD51" s="33">
        <v>1.43053400288</v>
      </c>
      <c r="BE51" s="33">
        <v>397.68925689000002</v>
      </c>
      <c r="BF51" s="33">
        <v>0.25599053344099998</v>
      </c>
      <c r="BG51" s="33">
        <v>3.08694699648</v>
      </c>
      <c r="BH51" s="33">
        <v>0</v>
      </c>
      <c r="BI51" s="33">
        <v>15.974473731</v>
      </c>
      <c r="BJ51" s="33">
        <v>0</v>
      </c>
      <c r="BK51" s="33">
        <v>0.27010255814400003</v>
      </c>
      <c r="BL51" s="33">
        <v>106.704226398</v>
      </c>
      <c r="BM51" s="33">
        <v>0</v>
      </c>
      <c r="BN51" s="33">
        <v>233.463382158</v>
      </c>
      <c r="BO51" s="33">
        <v>916.77917839600002</v>
      </c>
      <c r="BP51" s="33">
        <v>40.464515052199999</v>
      </c>
    </row>
    <row r="52" spans="1:69" s="35" customFormat="1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</row>
    <row r="53" spans="1:69" s="35" customFormat="1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</row>
    <row r="54" spans="1:69" x14ac:dyDescent="0.25">
      <c r="A54" s="35" t="s">
        <v>51</v>
      </c>
      <c r="B54" s="33">
        <v>513.23028112181998</v>
      </c>
      <c r="C54" s="33">
        <v>0.32556568279199899</v>
      </c>
      <c r="D54" s="33">
        <v>6.49468750765599</v>
      </c>
      <c r="E54" s="33">
        <v>85.866614820589902</v>
      </c>
      <c r="F54" s="33">
        <v>85.803432655309905</v>
      </c>
      <c r="G54" s="33">
        <v>1.2784566545067999</v>
      </c>
      <c r="H54" s="33">
        <v>161.155302529485</v>
      </c>
      <c r="I54" s="33">
        <v>2.1994316479513998</v>
      </c>
      <c r="J54" s="33">
        <v>4.7209604692534901</v>
      </c>
      <c r="K54" s="33"/>
      <c r="L54" s="33">
        <v>4.6689313993725898</v>
      </c>
      <c r="M54" s="33"/>
      <c r="N54" s="35" t="s">
        <v>51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33">
        <v>0</v>
      </c>
      <c r="AA54" s="33">
        <v>0</v>
      </c>
      <c r="AB54" s="33">
        <v>0</v>
      </c>
      <c r="AC54" s="33">
        <v>0</v>
      </c>
      <c r="AD54" s="33">
        <v>0</v>
      </c>
      <c r="AE54" s="33">
        <v>0</v>
      </c>
      <c r="AF54" s="33">
        <v>0</v>
      </c>
      <c r="AG54" s="33">
        <v>0</v>
      </c>
      <c r="AH54" s="33">
        <v>0</v>
      </c>
      <c r="AI54" s="33">
        <v>0</v>
      </c>
      <c r="AJ54" s="33">
        <v>0</v>
      </c>
      <c r="AK54" s="33">
        <v>0</v>
      </c>
      <c r="AL54" s="33">
        <v>0</v>
      </c>
      <c r="AM54" s="33">
        <v>0</v>
      </c>
      <c r="AN54" s="33">
        <v>0</v>
      </c>
      <c r="AO54" s="33">
        <v>0</v>
      </c>
      <c r="AP54" s="33">
        <v>0</v>
      </c>
      <c r="AQ54" s="33">
        <v>0</v>
      </c>
      <c r="AR54" s="33">
        <v>0</v>
      </c>
      <c r="AS54" s="33">
        <v>0</v>
      </c>
      <c r="AT54" s="33">
        <v>0</v>
      </c>
      <c r="AU54" s="33">
        <v>0</v>
      </c>
      <c r="AV54" s="33">
        <v>0</v>
      </c>
      <c r="AW54" s="33">
        <v>0</v>
      </c>
      <c r="AX54" s="33">
        <v>0</v>
      </c>
      <c r="AY54" s="33">
        <v>0</v>
      </c>
      <c r="AZ54" s="33">
        <v>0</v>
      </c>
      <c r="BA54" s="33">
        <v>0</v>
      </c>
      <c r="BB54" s="33">
        <v>0</v>
      </c>
      <c r="BC54" s="33">
        <v>0</v>
      </c>
      <c r="BD54" s="33">
        <v>0</v>
      </c>
      <c r="BE54" s="33">
        <v>0</v>
      </c>
      <c r="BF54" s="33">
        <v>0</v>
      </c>
      <c r="BG54" s="33">
        <v>0</v>
      </c>
      <c r="BH54" s="33">
        <v>0</v>
      </c>
      <c r="BI54" s="33">
        <v>0</v>
      </c>
      <c r="BJ54" s="33">
        <v>0</v>
      </c>
      <c r="BK54" s="33">
        <v>0</v>
      </c>
      <c r="BL54" s="33">
        <v>0</v>
      </c>
      <c r="BM54" s="33">
        <v>0</v>
      </c>
      <c r="BN54" s="33">
        <v>0</v>
      </c>
      <c r="BO54" s="33">
        <v>0</v>
      </c>
      <c r="BP54" s="33">
        <v>0</v>
      </c>
    </row>
    <row r="55" spans="1:69" s="35" customFormat="1" x14ac:dyDescent="0.25">
      <c r="A55" s="35" t="s">
        <v>1</v>
      </c>
      <c r="B55" s="33">
        <v>5964.0487029941896</v>
      </c>
      <c r="C55" s="33">
        <v>48.232260426422002</v>
      </c>
      <c r="D55" s="33">
        <v>96.111204960852007</v>
      </c>
      <c r="E55" s="33">
        <v>864.21374715647903</v>
      </c>
      <c r="F55" s="33">
        <v>862.79071571808004</v>
      </c>
      <c r="G55" s="33">
        <v>17.652890507393899</v>
      </c>
      <c r="H55" s="33">
        <v>1060.0209456719399</v>
      </c>
      <c r="I55" s="33">
        <v>22.726652261849399</v>
      </c>
      <c r="J55" s="33">
        <v>48.073254090776402</v>
      </c>
      <c r="K55" s="33"/>
      <c r="L55" s="33">
        <v>48.725342038485898</v>
      </c>
      <c r="M55" s="33"/>
      <c r="N55" s="35" t="s">
        <v>1</v>
      </c>
      <c r="O55" s="33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33">
        <v>0</v>
      </c>
      <c r="AC55" s="33">
        <v>0</v>
      </c>
      <c r="AD55" s="33">
        <v>0</v>
      </c>
      <c r="AE55" s="33">
        <v>0</v>
      </c>
      <c r="AF55" s="33">
        <v>0</v>
      </c>
      <c r="AG55" s="33">
        <v>0</v>
      </c>
      <c r="AH55" s="33">
        <v>0</v>
      </c>
      <c r="AI55" s="33">
        <v>0</v>
      </c>
      <c r="AJ55" s="33">
        <v>0</v>
      </c>
      <c r="AK55" s="33">
        <v>0</v>
      </c>
      <c r="AL55" s="33">
        <v>0</v>
      </c>
      <c r="AM55" s="33">
        <v>0</v>
      </c>
      <c r="AN55" s="33">
        <v>0</v>
      </c>
      <c r="AO55" s="33">
        <v>0</v>
      </c>
      <c r="AP55" s="33">
        <v>0</v>
      </c>
      <c r="AQ55" s="33">
        <v>0</v>
      </c>
      <c r="AR55" s="33">
        <v>0</v>
      </c>
      <c r="AS55" s="33">
        <v>0</v>
      </c>
      <c r="AT55" s="33">
        <v>0</v>
      </c>
      <c r="AU55" s="33">
        <v>0</v>
      </c>
      <c r="AV55" s="33">
        <v>0</v>
      </c>
      <c r="AW55" s="33">
        <v>0</v>
      </c>
      <c r="AX55" s="33">
        <v>0</v>
      </c>
      <c r="AY55" s="33">
        <v>0</v>
      </c>
      <c r="AZ55" s="33">
        <v>0</v>
      </c>
      <c r="BA55" s="33">
        <v>0</v>
      </c>
      <c r="BB55" s="33">
        <v>0</v>
      </c>
      <c r="BC55" s="33">
        <v>0</v>
      </c>
      <c r="BD55" s="33">
        <v>0</v>
      </c>
      <c r="BE55" s="33">
        <v>0</v>
      </c>
      <c r="BF55" s="33">
        <v>0</v>
      </c>
      <c r="BG55" s="33">
        <v>0</v>
      </c>
      <c r="BH55" s="33">
        <v>0</v>
      </c>
      <c r="BI55" s="33">
        <v>0</v>
      </c>
      <c r="BJ55" s="33">
        <v>0</v>
      </c>
      <c r="BK55" s="33">
        <v>0</v>
      </c>
      <c r="BL55" s="33">
        <v>0</v>
      </c>
      <c r="BM55" s="33">
        <v>0</v>
      </c>
      <c r="BN55" s="33">
        <v>0</v>
      </c>
      <c r="BO55" s="33">
        <v>0</v>
      </c>
      <c r="BP55" s="33">
        <v>0</v>
      </c>
      <c r="BQ55"/>
    </row>
    <row r="56" spans="1:69" s="35" customFormat="1" x14ac:dyDescent="0.25">
      <c r="A56" s="35" t="s">
        <v>11</v>
      </c>
      <c r="B56" s="33">
        <v>3055.0275045808999</v>
      </c>
      <c r="C56" s="33">
        <v>25.529922549434001</v>
      </c>
      <c r="D56" s="33">
        <v>51.411021113737</v>
      </c>
      <c r="E56" s="33">
        <v>440.17019188652</v>
      </c>
      <c r="F56" s="33">
        <v>439.39809701851999</v>
      </c>
      <c r="G56" s="33">
        <v>6.7467949085305001</v>
      </c>
      <c r="H56" s="33">
        <v>557.04627279682995</v>
      </c>
      <c r="I56" s="33">
        <v>12.6300917200379</v>
      </c>
      <c r="J56" s="33">
        <v>22.3513624427416</v>
      </c>
      <c r="K56" s="33"/>
      <c r="L56" s="33">
        <v>27.509501789386899</v>
      </c>
      <c r="M56" s="33"/>
      <c r="N56" s="35" t="s">
        <v>11</v>
      </c>
      <c r="O56" s="33">
        <v>0</v>
      </c>
      <c r="P56" s="33">
        <v>0</v>
      </c>
      <c r="Q56" s="33">
        <v>0</v>
      </c>
      <c r="R56" s="33">
        <v>0</v>
      </c>
      <c r="S56" s="33">
        <v>0</v>
      </c>
      <c r="T56" s="33">
        <v>0</v>
      </c>
      <c r="U56" s="33">
        <v>0</v>
      </c>
      <c r="V56" s="33">
        <v>0</v>
      </c>
      <c r="W56" s="33">
        <v>0</v>
      </c>
      <c r="X56" s="33">
        <v>0</v>
      </c>
      <c r="Y56" s="33">
        <v>0</v>
      </c>
      <c r="Z56" s="33">
        <v>0</v>
      </c>
      <c r="AA56" s="33">
        <v>0</v>
      </c>
      <c r="AB56" s="33">
        <v>0</v>
      </c>
      <c r="AC56" s="33">
        <v>0</v>
      </c>
      <c r="AD56" s="33">
        <v>0</v>
      </c>
      <c r="AE56" s="33">
        <v>0</v>
      </c>
      <c r="AF56" s="33">
        <v>0</v>
      </c>
      <c r="AG56" s="33">
        <v>0</v>
      </c>
      <c r="AH56" s="33">
        <v>0</v>
      </c>
      <c r="AI56" s="33">
        <v>0</v>
      </c>
      <c r="AJ56" s="33">
        <v>0</v>
      </c>
      <c r="AK56" s="33">
        <v>0</v>
      </c>
      <c r="AL56" s="33">
        <v>0</v>
      </c>
      <c r="AM56" s="33">
        <v>0</v>
      </c>
      <c r="AN56" s="33">
        <v>0</v>
      </c>
      <c r="AO56" s="33">
        <v>0</v>
      </c>
      <c r="AP56" s="33">
        <v>0</v>
      </c>
      <c r="AQ56" s="33">
        <v>0</v>
      </c>
      <c r="AR56" s="33">
        <v>0</v>
      </c>
      <c r="AS56" s="33">
        <v>0</v>
      </c>
      <c r="AT56" s="33">
        <v>0</v>
      </c>
      <c r="AU56" s="33">
        <v>0</v>
      </c>
      <c r="AV56" s="33">
        <v>0</v>
      </c>
      <c r="AW56" s="33">
        <v>0</v>
      </c>
      <c r="AX56" s="33">
        <v>0</v>
      </c>
      <c r="AY56" s="33">
        <v>0</v>
      </c>
      <c r="AZ56" s="33">
        <v>0</v>
      </c>
      <c r="BA56" s="33">
        <v>0</v>
      </c>
      <c r="BB56" s="33">
        <v>0</v>
      </c>
      <c r="BC56" s="33">
        <v>0</v>
      </c>
      <c r="BD56" s="33">
        <v>0</v>
      </c>
      <c r="BE56" s="33">
        <v>0</v>
      </c>
      <c r="BF56" s="33">
        <v>0</v>
      </c>
      <c r="BG56" s="33">
        <v>0</v>
      </c>
      <c r="BH56" s="33">
        <v>0</v>
      </c>
      <c r="BI56" s="33">
        <v>0</v>
      </c>
      <c r="BJ56" s="33">
        <v>0</v>
      </c>
      <c r="BK56" s="33">
        <v>0</v>
      </c>
      <c r="BL56" s="33">
        <v>0</v>
      </c>
      <c r="BM56" s="33">
        <v>0</v>
      </c>
      <c r="BN56" s="33">
        <v>0</v>
      </c>
      <c r="BO56" s="33">
        <v>0</v>
      </c>
      <c r="BP56" s="33">
        <v>0</v>
      </c>
      <c r="BQ56"/>
    </row>
    <row r="57" spans="1:69" s="35" customFormat="1" x14ac:dyDescent="0.25">
      <c r="A57" s="35" t="s">
        <v>58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</row>
    <row r="58" spans="1:69" s="35" customFormat="1" x14ac:dyDescent="0.25">
      <c r="A58" s="35" t="s">
        <v>75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</row>
    <row r="59" spans="1:69" s="35" customFormat="1" x14ac:dyDescent="0.25">
      <c r="A59" s="35" t="s">
        <v>333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</row>
    <row r="61" spans="1:69" x14ac:dyDescent="0.25">
      <c r="A61" s="1" t="s">
        <v>55</v>
      </c>
      <c r="B61" s="1">
        <f>SUM(B3:B56)</f>
        <v>2746386.7803623797</v>
      </c>
      <c r="C61" s="1">
        <f t="shared" ref="C61:L61" si="0">SUM(C3:C56)</f>
        <v>21559.249334659224</v>
      </c>
      <c r="D61" s="1">
        <f t="shared" si="0"/>
        <v>38588.458952198649</v>
      </c>
      <c r="E61" s="1">
        <f t="shared" si="0"/>
        <v>414986.95196208399</v>
      </c>
      <c r="F61" s="1">
        <f t="shared" si="0"/>
        <v>414240.34340056218</v>
      </c>
      <c r="G61" s="1">
        <f t="shared" si="0"/>
        <v>10044.141898476091</v>
      </c>
      <c r="H61" s="1">
        <f t="shared" si="0"/>
        <v>468036.98411151115</v>
      </c>
      <c r="I61" s="1">
        <f t="shared" si="0"/>
        <v>11538.201737039733</v>
      </c>
      <c r="J61" s="1">
        <f t="shared" si="0"/>
        <v>20954.486190191379</v>
      </c>
      <c r="K61" s="1">
        <f t="shared" si="0"/>
        <v>154.8181587</v>
      </c>
      <c r="L61" s="1">
        <f t="shared" si="0"/>
        <v>21107.778333548489</v>
      </c>
      <c r="O61" s="1">
        <f t="shared" ref="O61:BP61" si="1">SUM(O3:O56)</f>
        <v>17794.754496902995</v>
      </c>
      <c r="P61" s="1">
        <f t="shared" si="1"/>
        <v>11408.437286236502</v>
      </c>
      <c r="Q61" s="1">
        <f t="shared" si="1"/>
        <v>55797.62831623949</v>
      </c>
      <c r="R61" s="1">
        <f t="shared" si="1"/>
        <v>20915.686275680098</v>
      </c>
      <c r="S61" s="1">
        <f t="shared" si="1"/>
        <v>168255.92249025503</v>
      </c>
      <c r="T61" s="1">
        <f t="shared" si="1"/>
        <v>154.81852237000001</v>
      </c>
      <c r="U61" s="1">
        <f t="shared" si="1"/>
        <v>2742131.3960433095</v>
      </c>
      <c r="V61" s="1">
        <f t="shared" si="1"/>
        <v>55988.905030307011</v>
      </c>
      <c r="W61" s="1">
        <f t="shared" si="1"/>
        <v>17871.051930559897</v>
      </c>
      <c r="X61" s="1">
        <f t="shared" si="1"/>
        <v>4403.9242832442396</v>
      </c>
      <c r="Y61" s="1">
        <f t="shared" si="1"/>
        <v>53760.834023779804</v>
      </c>
      <c r="Z61" s="1">
        <f t="shared" si="1"/>
        <v>20751.9484598011</v>
      </c>
      <c r="AA61" s="1">
        <f t="shared" si="1"/>
        <v>0</v>
      </c>
      <c r="AB61" s="1">
        <f t="shared" si="1"/>
        <v>5124.5024058407198</v>
      </c>
      <c r="AC61" s="1">
        <f t="shared" si="1"/>
        <v>1574.9831066274598</v>
      </c>
      <c r="AD61" s="1">
        <f t="shared" si="1"/>
        <v>0</v>
      </c>
      <c r="AE61" s="1">
        <f t="shared" si="1"/>
        <v>21548.955570646795</v>
      </c>
      <c r="AF61" s="1">
        <f t="shared" si="1"/>
        <v>0</v>
      </c>
      <c r="AG61" s="1">
        <f t="shared" si="1"/>
        <v>34673.949798739588</v>
      </c>
      <c r="AH61" s="1">
        <f t="shared" si="1"/>
        <v>3852.6612136345893</v>
      </c>
      <c r="AI61" s="1">
        <f t="shared" si="1"/>
        <v>38526.611012367299</v>
      </c>
      <c r="AJ61" s="1">
        <f t="shared" si="1"/>
        <v>103.34578086703401</v>
      </c>
      <c r="AK61" s="1">
        <f t="shared" si="1"/>
        <v>31163.015122778197</v>
      </c>
      <c r="AL61" s="1">
        <f t="shared" si="1"/>
        <v>45.50568214594729</v>
      </c>
      <c r="AM61" s="1">
        <f t="shared" si="1"/>
        <v>131414.02488420199</v>
      </c>
      <c r="AN61" s="1">
        <f t="shared" si="1"/>
        <v>41.368805171729598</v>
      </c>
      <c r="AO61" s="1">
        <f t="shared" si="1"/>
        <v>1226.5849609226602</v>
      </c>
      <c r="AP61" s="1">
        <f t="shared" si="1"/>
        <v>23083.790442896792</v>
      </c>
      <c r="AQ61" s="1">
        <f t="shared" si="1"/>
        <v>37.231922640178709</v>
      </c>
      <c r="AR61" s="1">
        <f t="shared" si="1"/>
        <v>0</v>
      </c>
      <c r="AS61" s="1">
        <f t="shared" si="1"/>
        <v>4000.5698867251899</v>
      </c>
      <c r="AT61" s="1">
        <f t="shared" si="1"/>
        <v>414444.15741067601</v>
      </c>
      <c r="AU61" s="1">
        <f t="shared" si="1"/>
        <v>413699.80202670896</v>
      </c>
      <c r="AV61" s="1">
        <f t="shared" si="1"/>
        <v>744.35538365607817</v>
      </c>
      <c r="AW61" s="1">
        <f t="shared" si="1"/>
        <v>169623.88159919201</v>
      </c>
      <c r="AX61" s="1">
        <f t="shared" si="1"/>
        <v>46.746743578398501</v>
      </c>
      <c r="AY61" s="1">
        <f t="shared" si="1"/>
        <v>0</v>
      </c>
      <c r="AZ61" s="1">
        <f t="shared" si="1"/>
        <v>10135.356430866999</v>
      </c>
      <c r="BA61" s="1">
        <f t="shared" si="1"/>
        <v>388.86673310055198</v>
      </c>
      <c r="BB61" s="1">
        <f t="shared" si="1"/>
        <v>152940.46669131002</v>
      </c>
      <c r="BC61" s="1">
        <f t="shared" si="1"/>
        <v>620.53203169782</v>
      </c>
      <c r="BD61" s="1">
        <f t="shared" si="1"/>
        <v>786.00723704974973</v>
      </c>
      <c r="BE61" s="1">
        <f t="shared" si="1"/>
        <v>218510.00187747102</v>
      </c>
      <c r="BF61" s="1">
        <f t="shared" si="1"/>
        <v>140.65393413361298</v>
      </c>
      <c r="BG61" s="1">
        <f t="shared" si="1"/>
        <v>1696.1208703018897</v>
      </c>
      <c r="BH61" s="1">
        <f t="shared" si="1"/>
        <v>0</v>
      </c>
      <c r="BI61" s="1">
        <f t="shared" si="1"/>
        <v>10032.617892660399</v>
      </c>
      <c r="BJ61" s="1">
        <f t="shared" si="1"/>
        <v>0</v>
      </c>
      <c r="BK61" s="1">
        <f t="shared" si="1"/>
        <v>137.65683915415099</v>
      </c>
      <c r="BL61" s="1">
        <f t="shared" si="1"/>
        <v>54172.927336842098</v>
      </c>
      <c r="BM61" s="1">
        <f t="shared" si="1"/>
        <v>0</v>
      </c>
      <c r="BN61" s="1">
        <f t="shared" si="1"/>
        <v>118201.21649620301</v>
      </c>
      <c r="BO61" s="1">
        <f t="shared" si="1"/>
        <v>466927.3386748929</v>
      </c>
      <c r="BP61" s="1">
        <f t="shared" si="1"/>
        <v>20544.0969974742</v>
      </c>
    </row>
    <row r="62" spans="1:69" x14ac:dyDescent="0.25">
      <c r="A62" s="35" t="s">
        <v>56</v>
      </c>
      <c r="B62" s="33">
        <f>SUM(B2:B51)</f>
        <v>2736854.4738736823</v>
      </c>
      <c r="C62" s="33">
        <f t="shared" ref="C62:L62" si="2">SUM(C2:C51)</f>
        <v>21485.161586000573</v>
      </c>
      <c r="D62" s="33">
        <f t="shared" si="2"/>
        <v>38434.442038616406</v>
      </c>
      <c r="E62" s="33">
        <f t="shared" si="2"/>
        <v>413596.70140822034</v>
      </c>
      <c r="F62" s="33">
        <f t="shared" si="2"/>
        <v>412852.3511551703</v>
      </c>
      <c r="G62" s="33">
        <f t="shared" si="2"/>
        <v>10018.463756405659</v>
      </c>
      <c r="H62" s="33">
        <f t="shared" si="2"/>
        <v>466258.76159051294</v>
      </c>
      <c r="I62" s="33">
        <f t="shared" si="2"/>
        <v>11500.645561409892</v>
      </c>
      <c r="J62" s="33">
        <f t="shared" si="2"/>
        <v>20879.340613188604</v>
      </c>
      <c r="K62" s="33">
        <f t="shared" si="2"/>
        <v>154.8181587</v>
      </c>
      <c r="L62" s="33">
        <f t="shared" si="2"/>
        <v>21026.874558321244</v>
      </c>
    </row>
    <row r="63" spans="1:69" x14ac:dyDescent="0.25">
      <c r="A63" s="35" t="s">
        <v>338</v>
      </c>
      <c r="B63" s="33">
        <f>+B3+B5+B8+B9+B11+B12+B14+B15+B16+B17+B18+B19+B20+B21+B22+B23+B24+B25+B26+B28+B30+B31+B33+B34+B35+B36+B37+B39+B40+B41+B42+B43+B44+B46+B47+B49+B50</f>
        <v>2219149.0706193317</v>
      </c>
      <c r="C63" s="33">
        <f t="shared" ref="C63:L63" si="3">+C3+C5+C8+C9+C11+C12+C14+C15+C16+C17+C18+C19+C20+C21+C22+C23+C24+C25+C26+C28+C30+C31+C33+C34+C35+C36+C37+C39+C40+C41+C42+C43+C44+C46+C47+C49+C50</f>
        <v>17377.761544800203</v>
      </c>
      <c r="D63" s="33">
        <f t="shared" si="3"/>
        <v>29838.761603157473</v>
      </c>
      <c r="E63" s="33">
        <f t="shared" si="3"/>
        <v>338328.59255745041</v>
      </c>
      <c r="F63" s="33">
        <f t="shared" si="3"/>
        <v>338152.12409684609</v>
      </c>
      <c r="G63" s="33">
        <f t="shared" si="3"/>
        <v>8589.9229892400763</v>
      </c>
      <c r="H63" s="33">
        <f t="shared" si="3"/>
        <v>380673.28929861262</v>
      </c>
      <c r="I63" s="33">
        <f t="shared" si="3"/>
        <v>8104.70648751725</v>
      </c>
      <c r="J63" s="33">
        <f t="shared" si="3"/>
        <v>17870.541150511341</v>
      </c>
      <c r="K63" s="33">
        <f t="shared" si="3"/>
        <v>0</v>
      </c>
      <c r="L63" s="33">
        <f t="shared" si="3"/>
        <v>15528.299566903856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2" sqref="G11:G12"/>
    </sheetView>
  </sheetViews>
  <sheetFormatPr defaultRowHeight="15" x14ac:dyDescent="0.25"/>
  <cols>
    <col min="1" max="1" width="17.28515625" customWidth="1"/>
    <col min="2" max="2" width="13.140625" customWidth="1"/>
    <col min="3" max="3" width="13.28515625" bestFit="1" customWidth="1"/>
    <col min="4" max="5" width="10.140625" bestFit="1" customWidth="1"/>
    <col min="8" max="8" width="11.5703125" customWidth="1"/>
    <col min="9" max="9" width="9.140625" style="61"/>
  </cols>
  <sheetData>
    <row r="1" spans="1:9" x14ac:dyDescent="0.25">
      <c r="A1" s="35" t="s">
        <v>431</v>
      </c>
    </row>
    <row r="2" spans="1:9" x14ac:dyDescent="0.25">
      <c r="A2" s="35" t="s">
        <v>52</v>
      </c>
      <c r="B2" s="35" t="s">
        <v>59</v>
      </c>
      <c r="C2" s="35" t="s">
        <v>57</v>
      </c>
      <c r="D2" s="35" t="s">
        <v>60</v>
      </c>
      <c r="E2" s="35" t="s">
        <v>54</v>
      </c>
      <c r="F2" s="35" t="s">
        <v>53</v>
      </c>
      <c r="G2" s="35" t="s">
        <v>61</v>
      </c>
      <c r="H2" s="35" t="s">
        <v>62</v>
      </c>
      <c r="I2" s="63" t="s">
        <v>334</v>
      </c>
    </row>
    <row r="3" spans="1:9" x14ac:dyDescent="0.25">
      <c r="A3" s="35" t="s">
        <v>0</v>
      </c>
      <c r="B3" s="33">
        <f>+'c1c2rail'!B3+nonpt!B3+nonroad!B3+'onroad RPD'!L3+'onroad RPV'!AE3+'c3marine'!B3+ptfire!B3+ptegu_pk!B3+ptegu!B3+ptnonipm!B3+pt_oilgas!B3+np_oilgas!B3+rwc!B3</f>
        <v>1384277.2705699957</v>
      </c>
      <c r="C3" s="33">
        <f>+'c1c2rail'!C3+nonpt!C3+nonroad!C3+'onroad RPD'!BB3+'onroad RPV'!CP3+ptfire!C3+ptegu_pk!C3+ptegu!C3+ptnonipm!C3+pt_oilgas!C3+np_oilgas!C3+rwc!C3+ag!B3</f>
        <v>80572.651912246467</v>
      </c>
      <c r="D3" s="33">
        <f>+'c1c2rail'!D3+nonpt!D3+nonroad!D3+'onroad RPD'!BD3+'onroad RPD'!BE3+'onroad RPV'!CS3+'onroad RPV'!CR3+ptfire!D3+ptegu_pk!D3+ptegu!D3+ptnonipm!D3+pt_oilgas!D3+np_oilgas!D3+rwc!D3+ag!C3+'c3marine'!C3</f>
        <v>232594.03642643575</v>
      </c>
      <c r="E3" s="33">
        <f>+afdust!AY3+'c1c2rail'!E3+nonpt!E3+nonroad!E3+'onroad RPD'!CM3+'onroad RPV'!DX3+'c3marine'!D3+ptfire!E3+ptegu_pk!E3+ptegu!E3+ptnonipm!E3+pt_oilgas!E3+np_oilgas!E3+rwc!E3</f>
        <v>185918.54224095264</v>
      </c>
      <c r="F3" s="33">
        <f>+afdust!AZ3+'c1c2rail'!F3+nonpt!F3+nonroad!F3+'onroad RPD'!CN3+'onroad RPV'!DY3+'c3marine'!E3+ptfire!F3+ptegu_pk!F3+ptegu!F3+ptnonipm!F3+pt_oilgas!F3+np_oilgas!F3+rwc!F3</f>
        <v>106694.72509311837</v>
      </c>
      <c r="G3" s="33">
        <f>+'c1c2rail'!G3+nonpt!G3+nonroad!G3+'onroad RPD'!CC3+'onroad RPV'!DP3+'c3marine'!F3+ptfire!G3+ptegu_pk!G3+ptegu!G3+ptnonipm!G3+pt_oilgas!G3+np_oilgas!G3+rwc!G3</f>
        <v>141243.7710342432</v>
      </c>
      <c r="H3" s="33">
        <f>+'c1c2rail'!H3+nonpt!H3+nonroad!H3+'onroad RPD'!CK3+'onroad RPP'!AA3+'onroad RPV'!DV3+'onroad_rfl RPD'!AA3+'onroad_rfl RPV'!AA3+'c3marine'!G3+ptfire!H3+ptegu_pk!H3+ptegu!H3+ptnonipm!H3+pt_oilgas!H3+np_oilgas!H3+rwc!H3</f>
        <v>331997.18657380977</v>
      </c>
      <c r="I3" s="61" t="s">
        <v>335</v>
      </c>
    </row>
    <row r="4" spans="1:9" x14ac:dyDescent="0.25">
      <c r="A4" s="35" t="s">
        <v>2</v>
      </c>
      <c r="B4" s="33">
        <f>+'c1c2rail'!B4+nonpt!B4+nonroad!B4+'onroad RPD'!L4+'onroad RPV'!AE4+'c3marine'!B4+ptfire!B4+ptegu_pk!B4+ptegu!B4+ptnonipm!B4+pt_oilgas!B4+np_oilgas!B4+rwc!B4</f>
        <v>2155202.1120627429</v>
      </c>
      <c r="C4" s="33">
        <f>+'c1c2rail'!C4+nonpt!C4+nonroad!C4+'onroad RPD'!BB4+'onroad RPV'!CP4+ptfire!C4+ptegu_pk!C4+ptegu!C4+ptnonipm!C4+pt_oilgas!C4+np_oilgas!C4+rwc!C4+ag!B4</f>
        <v>63959.065890376311</v>
      </c>
      <c r="D4" s="33">
        <f>+'c1c2rail'!D4+nonpt!D4+nonroad!D4+'onroad RPD'!BD4+'onroad RPD'!BE4+'onroad RPV'!CS4+'onroad RPV'!CR4+ptfire!D4+ptegu_pk!D4+ptegu!D4+ptnonipm!D4+pt_oilgas!D4+np_oilgas!D4+rwc!D4+ag!C4+'c3marine'!C4</f>
        <v>152073.41333275338</v>
      </c>
      <c r="E4" s="33">
        <f>+afdust!AY4+'c1c2rail'!E4+nonpt!E4+nonroad!E4+'onroad RPD'!CM4+'onroad RPV'!DX4+'c3marine'!D4+ptfire!E4+ptegu_pk!E4+ptegu!E4+ptnonipm!E4+pt_oilgas!E4+np_oilgas!E4+rwc!E4</f>
        <v>338760.31645818538</v>
      </c>
      <c r="F4" s="33">
        <f>+afdust!AZ4+'c1c2rail'!F4+nonpt!F4+nonroad!F4+'onroad RPD'!CN4+'onroad RPV'!DY4+'c3marine'!E4+ptfire!F4+ptegu_pk!F4+ptegu!F4+ptnonipm!F4+pt_oilgas!F4+np_oilgas!F4+rwc!F4</f>
        <v>168283.21257447597</v>
      </c>
      <c r="G4" s="33">
        <f>+'c1c2rail'!G4+nonpt!G4+nonroad!G4+'onroad RPD'!CC4+'onroad RPV'!DP4+'c3marine'!F4+ptfire!G4+ptegu_pk!G4+ptegu!G4+ptnonipm!G4+pt_oilgas!G4+np_oilgas!G4+rwc!G4</f>
        <v>68341.243045294774</v>
      </c>
      <c r="H4" s="33">
        <f>+'c1c2rail'!H4+nonpt!H4+nonroad!H4+'onroad RPD'!CK4+'onroad RPP'!AA4+'onroad RPV'!DV4+'onroad_rfl RPD'!AA4+'onroad_rfl RPV'!AA4+'c3marine'!G4+ptfire!H4+ptegu_pk!H4+ptegu!H4+ptnonipm!H4+pt_oilgas!H4+np_oilgas!H4+rwc!H4</f>
        <v>483486.43752973457</v>
      </c>
    </row>
    <row r="5" spans="1:9" x14ac:dyDescent="0.25">
      <c r="A5" s="35" t="s">
        <v>3</v>
      </c>
      <c r="B5" s="33">
        <f>+'c1c2rail'!B5+nonpt!B5+nonroad!B5+'onroad RPD'!L5+'onroad RPV'!AE5+'c3marine'!B5+ptfire!B5+ptegu_pk!B5+ptegu!B5+ptnonipm!B5+pt_oilgas!B5+np_oilgas!B5+rwc!B5</f>
        <v>1237649.0161307955</v>
      </c>
      <c r="C5" s="33">
        <f>+'c1c2rail'!C5+nonpt!C5+nonroad!C5+'onroad RPD'!BB5+'onroad RPV'!CP5+ptfire!C5+ptegu_pk!C5+ptegu!C5+ptnonipm!C5+pt_oilgas!C5+np_oilgas!C5+rwc!C5+ag!B5</f>
        <v>138162.07913987836</v>
      </c>
      <c r="D5" s="33">
        <f>+'c1c2rail'!D5+nonpt!D5+nonroad!D5+'onroad RPD'!BD5+'onroad RPD'!BE5+'onroad RPV'!CS5+'onroad RPV'!CR5+ptfire!D5+ptegu_pk!D5+ptegu!D5+ptnonipm!D5+pt_oilgas!D5+np_oilgas!D5+rwc!D5+ag!C5+'c3marine'!C5</f>
        <v>169128.82576464856</v>
      </c>
      <c r="E5" s="33">
        <f>+afdust!AY5+'c1c2rail'!E5+nonpt!E5+nonroad!E5+'onroad RPD'!CM5+'onroad RPV'!DX5+'c3marine'!D5+ptfire!E5+ptegu_pk!E5+ptegu!E5+ptnonipm!E5+pt_oilgas!E5+np_oilgas!E5+rwc!E5</f>
        <v>224164.00789591501</v>
      </c>
      <c r="F5" s="33">
        <f>+afdust!AZ5+'c1c2rail'!F5+nonpt!F5+nonroad!F5+'onroad RPD'!CN5+'onroad RPV'!DY5+'c3marine'!E5+ptfire!F5+ptegu_pk!F5+ptegu!F5+ptnonipm!F5+pt_oilgas!F5+np_oilgas!F5+rwc!F5</f>
        <v>107275.19483733746</v>
      </c>
      <c r="G5" s="33">
        <f>+'c1c2rail'!G5+nonpt!G5+nonroad!G5+'onroad RPD'!CC5+'onroad RPV'!DP5+'c3marine'!F5+ptfire!G5+ptegu_pk!G5+ptegu!G5+ptnonipm!G5+pt_oilgas!G5+np_oilgas!G5+rwc!G5</f>
        <v>45334.2887351889</v>
      </c>
      <c r="H5" s="33">
        <f>+'c1c2rail'!H5+nonpt!H5+nonroad!H5+'onroad RPD'!CK5+'onroad RPP'!AA5+'onroad RPV'!DV5+'onroad_rfl RPD'!AA5+'onroad_rfl RPV'!AA5+'c3marine'!G5+ptfire!H5+ptegu_pk!H5+ptegu!H5+ptnonipm!H5+pt_oilgas!H5+np_oilgas!H5+rwc!H5</f>
        <v>305977.27641199919</v>
      </c>
      <c r="I5" s="61" t="s">
        <v>335</v>
      </c>
    </row>
    <row r="6" spans="1:9" x14ac:dyDescent="0.25">
      <c r="A6" s="35" t="s">
        <v>4</v>
      </c>
      <c r="B6" s="33">
        <f>+'c1c2rail'!B6+nonpt!B6+nonroad!B6+'onroad RPD'!L6+'onroad RPV'!AE6+'c3marine'!B6+ptfire!B6+ptegu_pk!B6+ptegu!B6+ptnonipm!B6+pt_oilgas!B6+np_oilgas!B6+rwc!B6</f>
        <v>3016150.0198964709</v>
      </c>
      <c r="C6" s="33">
        <f>+'c1c2rail'!C6+nonpt!C6+nonroad!C6+'onroad RPD'!BB6+'onroad RPV'!CP6+ptfire!C6+ptegu_pk!C6+ptegu!C6+ptnonipm!C6+pt_oilgas!C6+np_oilgas!C6+rwc!C6+ag!B6</f>
        <v>315672.6132209457</v>
      </c>
      <c r="D6" s="33">
        <f>+'c1c2rail'!D6+nonpt!D6+nonroad!D6+'onroad RPD'!BD6+'onroad RPD'!BE6+'onroad RPV'!CS6+'onroad RPV'!CR6+ptfire!D6+ptegu_pk!D6+ptegu!D6+ptnonipm!D6+pt_oilgas!D6+np_oilgas!D6+rwc!D6+ag!C6+'c3marine'!C6</f>
        <v>578076.08273419028</v>
      </c>
      <c r="E6" s="33">
        <f>+afdust!AY6+'c1c2rail'!E6+nonpt!E6+nonroad!E6+'onroad RPD'!CM6+'onroad RPV'!DX6+'c3marine'!D6+ptfire!E6+ptegu_pk!E6+ptegu!E6+ptnonipm!E6+pt_oilgas!E6+np_oilgas!E6+rwc!E6</f>
        <v>362270.59634242876</v>
      </c>
      <c r="F6" s="33">
        <f>+afdust!AZ6+'c1c2rail'!F6+nonpt!F6+nonroad!F6+'onroad RPD'!CN6+'onroad RPV'!DY6+'c3marine'!E6+ptfire!F6+ptegu_pk!F6+ptegu!F6+ptnonipm!F6+pt_oilgas!F6+np_oilgas!F6+rwc!F6</f>
        <v>192521.13498377241</v>
      </c>
      <c r="G6" s="33">
        <f>+'c1c2rail'!G6+nonpt!G6+nonroad!G6+'onroad RPD'!CC6+'onroad RPV'!DP6+'c3marine'!F6+ptfire!G6+ptegu_pk!G6+ptegu!G6+ptnonipm!G6+pt_oilgas!G6+np_oilgas!G6+rwc!G6</f>
        <v>34698.347189871434</v>
      </c>
      <c r="H6" s="33">
        <f>+'c1c2rail'!H6+nonpt!H6+nonroad!H6+'onroad RPD'!CK6+'onroad RPP'!AA6+'onroad RPV'!DV6+'onroad_rfl RPD'!AA6+'onroad_rfl RPV'!AA6+'c3marine'!G6+ptfire!H6+ptegu_pk!H6+ptegu!H6+ptnonipm!H6+pt_oilgas!H6+np_oilgas!H6+rwc!H6</f>
        <v>758078.58991027321</v>
      </c>
    </row>
    <row r="7" spans="1:9" x14ac:dyDescent="0.25">
      <c r="A7" s="35" t="s">
        <v>5</v>
      </c>
      <c r="B7" s="33">
        <f>+'c1c2rail'!B7+nonpt!B7+nonroad!B7+'onroad RPD'!L7+'onroad RPV'!AE7+'c3marine'!B7+ptfire!B7+ptegu_pk!B7+ptegu!B7+ptnonipm!B7+pt_oilgas!B7+np_oilgas!B7+rwc!B7</f>
        <v>1107683.6329560862</v>
      </c>
      <c r="C7" s="33">
        <f>+'c1c2rail'!C7+nonpt!C7+nonroad!C7+'onroad RPD'!BB7+'onroad RPV'!CP7+ptfire!C7+ptegu_pk!C7+ptegu!C7+ptnonipm!C7+pt_oilgas!C7+np_oilgas!C7+rwc!C7+ag!B7</f>
        <v>79252.426713305496</v>
      </c>
      <c r="D7" s="33">
        <f>+'c1c2rail'!D7+nonpt!D7+nonroad!D7+'onroad RPD'!BD7+'onroad RPD'!BE7+'onroad RPV'!CS7+'onroad RPV'!CR7+ptfire!D7+ptegu_pk!D7+ptegu!D7+ptnonipm!D7+pt_oilgas!D7+np_oilgas!D7+rwc!D7+ag!C7+'c3marine'!C7</f>
        <v>201675.43698704132</v>
      </c>
      <c r="E7" s="33">
        <f>+afdust!AY7+'c1c2rail'!E7+nonpt!E7+nonroad!E7+'onroad RPD'!CM7+'onroad RPV'!DX7+'c3marine'!D7+ptfire!E7+ptegu_pk!E7+ptegu!E7+ptnonipm!E7+pt_oilgas!E7+np_oilgas!E7+rwc!E7</f>
        <v>202422.40588459489</v>
      </c>
      <c r="F7" s="33">
        <f>+afdust!AZ7+'c1c2rail'!F7+nonpt!F7+nonroad!F7+'onroad RPD'!CN7+'onroad RPV'!DY7+'c3marine'!E7+ptfire!F7+ptegu_pk!F7+ptegu!F7+ptnonipm!F7+pt_oilgas!F7+np_oilgas!F7+rwc!F7</f>
        <v>82070.216910530668</v>
      </c>
      <c r="G7" s="33">
        <f>+'c1c2rail'!G7+nonpt!G7+nonroad!G7+'onroad RPD'!CC7+'onroad RPV'!DP7+'c3marine'!F7+ptfire!G7+ptegu_pk!G7+ptegu!G7+ptnonipm!G7+pt_oilgas!G7+np_oilgas!G7+rwc!G7</f>
        <v>24800.320601797423</v>
      </c>
      <c r="H7" s="33">
        <f>+'c1c2rail'!H7+nonpt!H7+nonroad!H7+'onroad RPD'!CK7+'onroad RPP'!AA7+'onroad RPV'!DV7+'onroad_rfl RPD'!AA7+'onroad_rfl RPV'!AA7+'c3marine'!G7+ptfire!H7+ptegu_pk!H7+ptegu!H7+ptnonipm!H7+pt_oilgas!H7+np_oilgas!H7+rwc!H7</f>
        <v>440170.79275340453</v>
      </c>
    </row>
    <row r="8" spans="1:9" x14ac:dyDescent="0.25">
      <c r="A8" s="35" t="s">
        <v>6</v>
      </c>
      <c r="B8" s="33">
        <f>+'c1c2rail'!B8+nonpt!B8+nonroad!B8+'onroad RPD'!L8+'onroad RPV'!AE8+'c3marine'!B8+ptfire!B8+ptegu_pk!B8+ptegu!B8+ptnonipm!B8+pt_oilgas!B8+np_oilgas!B8+rwc!B8</f>
        <v>368266.4960960591</v>
      </c>
      <c r="C8" s="33">
        <f>+'c1c2rail'!C8+nonpt!C8+nonroad!C8+'onroad RPD'!BB8+'onroad RPV'!CP8+ptfire!C8+ptegu_pk!C8+ptegu!C8+ptnonipm!C8+pt_oilgas!C8+np_oilgas!C8+rwc!C8+ag!B8</f>
        <v>5156.5354706278131</v>
      </c>
      <c r="D8" s="33">
        <f>+'c1c2rail'!D8+nonpt!D8+nonroad!D8+'onroad RPD'!BD8+'onroad RPD'!BE8+'onroad RPV'!CS8+'onroad RPV'!CR8+ptfire!D8+ptegu_pk!D8+ptegu!D8+ptnonipm!D8+pt_oilgas!D8+np_oilgas!D8+rwc!D8+ag!C8+'c3marine'!C8</f>
        <v>50192.685487893228</v>
      </c>
      <c r="E8" s="33">
        <f>+afdust!AY8+'c1c2rail'!E8+nonpt!E8+nonroad!E8+'onroad RPD'!CM8+'onroad RPV'!DX8+'c3marine'!D8+ptfire!E8+ptegu_pk!E8+ptegu!E8+ptnonipm!E8+pt_oilgas!E8+np_oilgas!E8+rwc!E8</f>
        <v>16653.720288636297</v>
      </c>
      <c r="F8" s="33">
        <f>+afdust!AZ8+'c1c2rail'!F8+nonpt!F8+nonroad!F8+'onroad RPD'!CN8+'onroad RPV'!DY8+'c3marine'!E8+ptfire!F8+ptegu_pk!F8+ptegu!F8+ptnonipm!F8+pt_oilgas!F8+np_oilgas!F8+rwc!F8</f>
        <v>12858.928876505335</v>
      </c>
      <c r="G8" s="33">
        <f>+'c1c2rail'!G8+nonpt!G8+nonroad!G8+'onroad RPD'!CC8+'onroad RPV'!DP8+'c3marine'!F8+ptfire!G8+ptegu_pk!G8+ptegu!G8+ptnonipm!G8+pt_oilgas!G8+np_oilgas!G8+rwc!G8</f>
        <v>1089.1943032089439</v>
      </c>
      <c r="H8" s="33">
        <f>+'c1c2rail'!H8+nonpt!H8+nonroad!H8+'onroad RPD'!CK8+'onroad RPP'!AA8+'onroad RPV'!DV8+'onroad_rfl RPD'!AA8+'onroad_rfl RPV'!AA8+'c3marine'!G8+ptfire!H8+ptegu_pk!H8+ptegu!H8+ptnonipm!H8+pt_oilgas!H8+np_oilgas!H8+rwc!H8</f>
        <v>63866.920725654854</v>
      </c>
      <c r="I8" s="61" t="s">
        <v>335</v>
      </c>
    </row>
    <row r="9" spans="1:9" x14ac:dyDescent="0.25">
      <c r="A9" s="35" t="s">
        <v>7</v>
      </c>
      <c r="B9" s="33">
        <f>+'c1c2rail'!B9+nonpt!B9+nonroad!B9+'onroad RPD'!L9+'onroad RPV'!AE9+'c3marine'!B9+ptfire!B9+ptegu_pk!B9+ptegu!B9+ptnonipm!B9+pt_oilgas!B9+np_oilgas!B9+rwc!B9</f>
        <v>114501.60748516848</v>
      </c>
      <c r="C9" s="33">
        <f>+'c1c2rail'!C9+nonpt!C9+nonroad!C9+'onroad RPD'!BB9+'onroad RPV'!CP9+ptfire!C9+ptegu_pk!C9+ptegu!C9+ptnonipm!C9+pt_oilgas!C9+np_oilgas!C9+rwc!C9+ag!B9</f>
        <v>14580.21896855054</v>
      </c>
      <c r="D9" s="33">
        <f>+'c1c2rail'!D9+nonpt!D9+nonroad!D9+'onroad RPD'!BD9+'onroad RPD'!BE9+'onroad RPV'!CS9+'onroad RPV'!CR9+ptfire!D9+ptegu_pk!D9+ptegu!D9+ptnonipm!D9+pt_oilgas!D9+np_oilgas!D9+rwc!D9+ag!C9+'c3marine'!C9</f>
        <v>20042.362073720898</v>
      </c>
      <c r="E9" s="33">
        <f>+afdust!AY9+'c1c2rail'!E9+nonpt!E9+nonroad!E9+'onroad RPD'!CM9+'onroad RPV'!DX9+'c3marine'!D9+ptfire!E9+ptegu_pk!E9+ptegu!E9+ptnonipm!E9+pt_oilgas!E9+np_oilgas!E9+rwc!E9</f>
        <v>7367.913475657062</v>
      </c>
      <c r="F9" s="33">
        <f>+afdust!AZ9+'c1c2rail'!F9+nonpt!F9+nonroad!F9+'onroad RPD'!CN9+'onroad RPV'!DY9+'c3marine'!E9+ptfire!F9+ptegu_pk!F9+ptegu!F9+ptnonipm!F9+pt_oilgas!F9+np_oilgas!F9+rwc!F9</f>
        <v>3948.2516459920212</v>
      </c>
      <c r="G9" s="33">
        <f>+'c1c2rail'!G9+nonpt!G9+nonroad!G9+'onroad RPD'!CC9+'onroad RPV'!DP9+'c3marine'!F9+ptfire!G9+ptegu_pk!G9+ptegu!G9+ptnonipm!G9+pt_oilgas!G9+np_oilgas!G9+rwc!G9</f>
        <v>2773.619719000892</v>
      </c>
      <c r="H9" s="33">
        <f>+'c1c2rail'!H9+nonpt!H9+nonroad!H9+'onroad RPD'!CK9+'onroad RPP'!AA9+'onroad RPV'!DV9+'onroad_rfl RPD'!AA9+'onroad_rfl RPV'!AA9+'c3marine'!G9+ptfire!H9+ptegu_pk!H9+ptegu!H9+ptnonipm!H9+pt_oilgas!H9+np_oilgas!H9+rwc!H9</f>
        <v>20094.823163105644</v>
      </c>
      <c r="I9" s="61" t="s">
        <v>335</v>
      </c>
    </row>
    <row r="10" spans="1:9" x14ac:dyDescent="0.25">
      <c r="A10" s="35" t="s">
        <v>8</v>
      </c>
      <c r="B10" s="33">
        <f>+'c1c2rail'!B10+nonpt!B10+nonroad!B10+'onroad RPD'!L10+'onroad RPV'!AE10+'c3marine'!B10+ptfire!B10+ptegu_pk!B10+ptegu!B10+ptnonipm!B10+pt_oilgas!B10+np_oilgas!B10+rwc!B10</f>
        <v>35596.551088333996</v>
      </c>
      <c r="C10" s="33">
        <f>+'c1c2rail'!C10+nonpt!C10+nonroad!C10+'onroad RPD'!BB10+'onroad RPV'!CP10+ptfire!C10+ptegu_pk!C10+ptegu!C10+ptnonipm!C10+pt_oilgas!C10+np_oilgas!C10+rwc!C10+ag!B10</f>
        <v>306.02457697015603</v>
      </c>
      <c r="D10" s="33">
        <f>+'c1c2rail'!D10+nonpt!D10+nonroad!D10+'onroad RPD'!BD10+'onroad RPD'!BE10+'onroad RPV'!CS10+'onroad RPV'!CR10+ptfire!D10+ptegu_pk!D10+ptegu!D10+ptnonipm!D10+pt_oilgas!D10+np_oilgas!D10+rwc!D10+ag!C10+'c3marine'!C10</f>
        <v>5587.6105417940498</v>
      </c>
      <c r="E10" s="33">
        <f>+afdust!AY10+'c1c2rail'!E10+nonpt!E10+nonroad!E10+'onroad RPD'!CM10+'onroad RPV'!DX10+'c3marine'!D10+ptfire!E10+ptegu_pk!E10+ptegu!E10+ptnonipm!E10+pt_oilgas!E10+np_oilgas!E10+rwc!E10</f>
        <v>1805.9223460795133</v>
      </c>
      <c r="F10" s="33">
        <f>+afdust!AZ10+'c1c2rail'!F10+nonpt!F10+nonroad!F10+'onroad RPD'!CN10+'onroad RPV'!DY10+'c3marine'!E10+ptfire!F10+ptegu_pk!F10+ptegu!F10+ptnonipm!F10+pt_oilgas!F10+np_oilgas!F10+rwc!F10</f>
        <v>1203.1904411680043</v>
      </c>
      <c r="G10" s="33">
        <f>+'c1c2rail'!G10+nonpt!G10+nonroad!G10+'onroad RPD'!CC10+'onroad RPV'!DP10+'c3marine'!F10+ptfire!G10+ptegu_pk!G10+ptegu!G10+ptnonipm!G10+pt_oilgas!G10+np_oilgas!G10+rwc!G10</f>
        <v>994.15490765003631</v>
      </c>
      <c r="H10" s="33">
        <f>+'c1c2rail'!H10+nonpt!H10+nonroad!H10+'onroad RPD'!CK10+'onroad RPP'!AA10+'onroad RPV'!DV10+'onroad_rfl RPD'!AA10+'onroad_rfl RPV'!AA10+'c3marine'!G10+ptfire!H10+ptegu_pk!H10+ptegu!H10+ptnonipm!H10+pt_oilgas!H10+np_oilgas!H10+rwc!H10</f>
        <v>6614.334136358214</v>
      </c>
    </row>
    <row r="11" spans="1:9" x14ac:dyDescent="0.25">
      <c r="A11" s="35" t="s">
        <v>9</v>
      </c>
      <c r="B11" s="33">
        <f>+'c1c2rail'!B11+nonpt!B11+nonroad!B11+'onroad RPD'!L11+'onroad RPV'!AE11+'c3marine'!B11+ptfire!B11+ptegu_pk!B11+ptegu!B11+ptnonipm!B11+pt_oilgas!B11+np_oilgas!B11+rwc!B11</f>
        <v>3252526.1588615067</v>
      </c>
      <c r="C11" s="33">
        <f>+'c1c2rail'!C11+nonpt!C11+nonroad!C11+'onroad RPD'!BB11+'onroad RPV'!CP11+ptfire!C11+ptegu_pk!C11+ptegu!C11+ptnonipm!C11+pt_oilgas!C11+np_oilgas!C11+rwc!C11+ag!B11</f>
        <v>67832.50519085741</v>
      </c>
      <c r="D11" s="33">
        <f>+'c1c2rail'!D11+nonpt!D11+nonroad!D11+'onroad RPD'!BD11+'onroad RPD'!BE11+'onroad RPV'!CS11+'onroad RPV'!CR11+ptfire!D11+ptegu_pk!D11+ptegu!D11+ptnonipm!D11+pt_oilgas!D11+np_oilgas!D11+rwc!D11+ag!C11+'c3marine'!C11</f>
        <v>390003.44948926166</v>
      </c>
      <c r="E11" s="33">
        <f>+afdust!AY11+'c1c2rail'!E11+nonpt!E11+nonroad!E11+'onroad RPD'!CM11+'onroad RPV'!DX11+'c3marine'!D11+ptfire!E11+ptegu_pk!E11+ptegu!E11+ptnonipm!E11+pt_oilgas!E11+np_oilgas!E11+rwc!E11</f>
        <v>308689.97496629012</v>
      </c>
      <c r="F11" s="33">
        <f>+afdust!AZ11+'c1c2rail'!F11+nonpt!F11+nonroad!F11+'onroad RPD'!CN11+'onroad RPV'!DY11+'c3marine'!E11+ptfire!F11+ptegu_pk!F11+ptegu!F11+ptnonipm!F11+pt_oilgas!F11+np_oilgas!F11+rwc!F11</f>
        <v>173136.16418112224</v>
      </c>
      <c r="G11" s="33">
        <f>+'c1c2rail'!G11+nonpt!G11+nonroad!G11+'onroad RPD'!CC11+'onroad RPV'!DP11+'c3marine'!F11+ptfire!G11+ptegu_pk!G11+ptegu!G11+ptnonipm!G11+pt_oilgas!G11+np_oilgas!G11+rwc!G11</f>
        <v>127622.28695209417</v>
      </c>
      <c r="H11" s="33">
        <f>+'c1c2rail'!H11+nonpt!H11+nonroad!H11+'onroad RPD'!CK11+'onroad RPP'!AA11+'onroad RPV'!DV11+'onroad_rfl RPD'!AA11+'onroad_rfl RPV'!AA11+'c3marine'!G11+ptfire!H11+ptegu_pk!H11+ptegu!H11+ptnonipm!H11+pt_oilgas!H11+np_oilgas!H11+rwc!H11</f>
        <v>698418.85356640362</v>
      </c>
      <c r="I11" s="61" t="s">
        <v>335</v>
      </c>
    </row>
    <row r="12" spans="1:9" x14ac:dyDescent="0.25">
      <c r="A12" s="35" t="s">
        <v>10</v>
      </c>
      <c r="B12" s="33">
        <f>+'c1c2rail'!B12+nonpt!B12+nonroad!B12+'onroad RPD'!L12+'onroad RPV'!AE12+'c3marine'!B12+ptfire!B12+ptegu_pk!B12+ptegu!B12+ptnonipm!B12+pt_oilgas!B12+np_oilgas!B12+rwc!B12</f>
        <v>2432328.2627958851</v>
      </c>
      <c r="C12" s="33">
        <f>+'c1c2rail'!C12+nonpt!C12+nonroad!C12+'onroad RPD'!BB12+'onroad RPV'!CP12+ptfire!C12+ptegu_pk!C12+ptegu!C12+ptnonipm!C12+pt_oilgas!C12+np_oilgas!C12+rwc!C12+ag!B12</f>
        <v>116940.41380673385</v>
      </c>
      <c r="D12" s="33">
        <f>+'c1c2rail'!D12+nonpt!D12+nonroad!D12+'onroad RPD'!BD12+'onroad RPD'!BE12+'onroad RPV'!CS12+'onroad RPV'!CR12+ptfire!D12+ptegu_pk!D12+ptegu!D12+ptnonipm!D12+pt_oilgas!D12+np_oilgas!D12+rwc!D12+ag!C12+'c3marine'!C12</f>
        <v>296170.45158403949</v>
      </c>
      <c r="E12" s="33">
        <f>+afdust!AY12+'c1c2rail'!E12+nonpt!E12+nonroad!E12+'onroad RPD'!CM12+'onroad RPV'!DX12+'c3marine'!D12+ptfire!E12+ptegu_pk!E12+ptegu!E12+ptnonipm!E12+pt_oilgas!E12+np_oilgas!E12+rwc!E12</f>
        <v>366697.26787363848</v>
      </c>
      <c r="F12" s="33">
        <f>+afdust!AZ12+'c1c2rail'!F12+nonpt!F12+nonroad!F12+'onroad RPD'!CN12+'onroad RPV'!DY12+'c3marine'!E12+ptfire!F12+ptegu_pk!F12+ptegu!F12+ptnonipm!F12+pt_oilgas!F12+np_oilgas!F12+rwc!F12</f>
        <v>214029.0733532843</v>
      </c>
      <c r="G12" s="33">
        <f>+'c1c2rail'!G12+nonpt!G12+nonroad!G12+'onroad RPD'!CC12+'onroad RPV'!DP12+'c3marine'!F12+ptfire!G12+ptegu_pk!G12+ptegu!G12+ptnonipm!G12+pt_oilgas!G12+np_oilgas!G12+rwc!G12</f>
        <v>74225.830959375206</v>
      </c>
      <c r="H12" s="33">
        <f>+'c1c2rail'!H12+nonpt!H12+nonroad!H12+'onroad RPD'!CK12+'onroad RPP'!AA12+'onroad RPV'!DV12+'onroad_rfl RPD'!AA12+'onroad_rfl RPV'!AA12+'c3marine'!G12+ptfire!H12+ptegu_pk!H12+ptegu!H12+ptnonipm!H12+pt_oilgas!H12+np_oilgas!H12+rwc!H12</f>
        <v>339047.58831896947</v>
      </c>
      <c r="I12" s="61" t="s">
        <v>335</v>
      </c>
    </row>
    <row r="13" spans="1:9" x14ac:dyDescent="0.25">
      <c r="A13" s="35" t="s">
        <v>12</v>
      </c>
      <c r="B13" s="33">
        <f>+'c1c2rail'!B13+nonpt!B13+nonroad!B13+'onroad RPD'!L13+'onroad RPV'!AE13+'c3marine'!B13+ptfire!B13+ptegu_pk!B13+ptegu!B13+ptnonipm!B13+pt_oilgas!B13+np_oilgas!B13+rwc!B13</f>
        <v>1039912.3269234909</v>
      </c>
      <c r="C13" s="33">
        <f>+'c1c2rail'!C13+nonpt!C13+nonroad!C13+'onroad RPD'!BB13+'onroad RPV'!CP13+ptfire!C13+ptegu_pk!C13+ptegu!C13+ptnonipm!C13+pt_oilgas!C13+np_oilgas!C13+rwc!C13+ag!B13</f>
        <v>75274.92790518282</v>
      </c>
      <c r="D13" s="33">
        <f>+'c1c2rail'!D13+nonpt!D13+nonroad!D13+'onroad RPD'!BD13+'onroad RPD'!BE13+'onroad RPV'!CS13+'onroad RPV'!CR13+ptfire!D13+ptegu_pk!D13+ptegu!D13+ptnonipm!D13+pt_oilgas!D13+np_oilgas!D13+rwc!D13+ag!C13+'c3marine'!C13</f>
        <v>66252.759585312204</v>
      </c>
      <c r="E13" s="33">
        <f>+afdust!AY13+'c1c2rail'!E13+nonpt!E13+nonroad!E13+'onroad RPD'!CM13+'onroad RPV'!DX13+'c3marine'!D13+ptfire!E13+ptegu_pk!E13+ptegu!E13+ptnonipm!E13+pt_oilgas!E13+np_oilgas!E13+rwc!E13</f>
        <v>228100.78118596511</v>
      </c>
      <c r="F13" s="33">
        <f>+afdust!AZ13+'c1c2rail'!F13+nonpt!F13+nonroad!F13+'onroad RPD'!CN13+'onroad RPV'!DY13+'c3marine'!E13+ptfire!F13+ptegu_pk!F13+ptegu!F13+ptnonipm!F13+pt_oilgas!F13+np_oilgas!F13+rwc!F13</f>
        <v>90996.084270819221</v>
      </c>
      <c r="G13" s="33">
        <f>+'c1c2rail'!G13+nonpt!G13+nonroad!G13+'onroad RPD'!CC13+'onroad RPV'!DP13+'c3marine'!F13+ptfire!G13+ptegu_pk!G13+ptegu!G13+ptnonipm!G13+pt_oilgas!G13+np_oilgas!G13+rwc!G13</f>
        <v>10672.219527449286</v>
      </c>
      <c r="H13" s="33">
        <f>+'c1c2rail'!H13+nonpt!H13+nonroad!H13+'onroad RPD'!CK13+'onroad RPP'!AA13+'onroad RPV'!DV13+'onroad_rfl RPD'!AA13+'onroad_rfl RPV'!AA13+'c3marine'!G13+ptfire!H13+ptegu_pk!H13+ptegu!H13+ptnonipm!H13+pt_oilgas!H13+np_oilgas!H13+rwc!H13</f>
        <v>244206.32163389109</v>
      </c>
    </row>
    <row r="14" spans="1:9" x14ac:dyDescent="0.25">
      <c r="A14" s="35" t="s">
        <v>13</v>
      </c>
      <c r="B14" s="33">
        <f>+'c1c2rail'!B14+nonpt!B14+nonroad!B14+'onroad RPD'!L14+'onroad RPV'!AE14+'c3marine'!B14+ptfire!B14+ptegu_pk!B14+ptegu!B14+ptnonipm!B14+pt_oilgas!B14+np_oilgas!B14+rwc!B14</f>
        <v>1371005.7906840455</v>
      </c>
      <c r="C14" s="33">
        <f>+'c1c2rail'!C14+nonpt!C14+nonroad!C14+'onroad RPD'!BB14+'onroad RPV'!CP14+ptfire!C14+ptegu_pk!C14+ptegu!C14+ptnonipm!C14+pt_oilgas!C14+np_oilgas!C14+rwc!C14+ag!B14</f>
        <v>121342.76876366539</v>
      </c>
      <c r="D14" s="33">
        <f>+'c1c2rail'!D14+nonpt!D14+nonroad!D14+'onroad RPD'!BD14+'onroad RPD'!BE14+'onroad RPV'!CS14+'onroad RPV'!CR14+ptfire!D14+ptegu_pk!D14+ptegu!D14+ptnonipm!D14+pt_oilgas!D14+np_oilgas!D14+rwc!D14+ag!C14+'c3marine'!C14</f>
        <v>332505.88841530361</v>
      </c>
      <c r="E14" s="33">
        <f>+afdust!AY14+'c1c2rail'!E14+nonpt!E14+nonroad!E14+'onroad RPD'!CM14+'onroad RPV'!DX14+'c3marine'!D14+ptfire!E14+ptegu_pk!E14+ptegu!E14+ptnonipm!E14+pt_oilgas!E14+np_oilgas!E14+rwc!E14</f>
        <v>364264.86769347586</v>
      </c>
      <c r="F14" s="33">
        <f>+afdust!AZ14+'c1c2rail'!F14+nonpt!F14+nonroad!F14+'onroad RPD'!CN14+'onroad RPV'!DY14+'c3marine'!E14+ptfire!F14+ptegu_pk!F14+ptegu!F14+ptnonipm!F14+pt_oilgas!F14+np_oilgas!F14+rwc!F14</f>
        <v>105109.4178940623</v>
      </c>
      <c r="G14" s="33">
        <f>+'c1c2rail'!G14+nonpt!G14+nonroad!G14+'onroad RPD'!CC14+'onroad RPV'!DP14+'c3marine'!F14+ptfire!G14+ptegu_pk!G14+ptegu!G14+ptnonipm!G14+pt_oilgas!G14+np_oilgas!G14+rwc!G14</f>
        <v>95193.37148556608</v>
      </c>
      <c r="H14" s="33">
        <f>+'c1c2rail'!H14+nonpt!H14+nonroad!H14+'onroad RPD'!CK14+'onroad RPP'!AA14+'onroad RPV'!DV14+'onroad_rfl RPD'!AA14+'onroad_rfl RPV'!AA14+'c3marine'!G14+ptfire!H14+ptegu_pk!H14+ptegu!H14+ptnonipm!H14+pt_oilgas!H14+np_oilgas!H14+rwc!H14</f>
        <v>320197.44333454268</v>
      </c>
      <c r="I14" s="61" t="s">
        <v>335</v>
      </c>
    </row>
    <row r="15" spans="1:9" x14ac:dyDescent="0.25">
      <c r="A15" s="35" t="s">
        <v>14</v>
      </c>
      <c r="B15" s="33">
        <f>+'c1c2rail'!B15+nonpt!B15+nonroad!B15+'onroad RPD'!L15+'onroad RPV'!AE15+'c3marine'!B15+ptfire!B15+ptegu_pk!B15+ptegu!B15+ptnonipm!B15+pt_oilgas!B15+np_oilgas!B15+rwc!B15</f>
        <v>1198455.5487108529</v>
      </c>
      <c r="C15" s="33">
        <f>+'c1c2rail'!C15+nonpt!C15+nonroad!C15+'onroad RPD'!BB15+'onroad RPV'!CP15+ptfire!C15+ptegu_pk!C15+ptegu!C15+ptnonipm!C15+pt_oilgas!C15+np_oilgas!C15+rwc!C15+ag!B15</f>
        <v>117870.39053331928</v>
      </c>
      <c r="D15" s="33">
        <f>+'c1c2rail'!D15+nonpt!D15+nonroad!D15+'onroad RPD'!BD15+'onroad RPD'!BE15+'onroad RPV'!CS15+'onroad RPV'!CR15+ptfire!D15+ptegu_pk!D15+ptegu!D15+ptnonipm!D15+pt_oilgas!D15+np_oilgas!D15+rwc!D15+ag!C15+'c3marine'!C15</f>
        <v>301064.64917735767</v>
      </c>
      <c r="E15" s="33">
        <f>+afdust!AY15+'c1c2rail'!E15+nonpt!E15+nonroad!E15+'onroad RPD'!CM15+'onroad RPV'!DX15+'c3marine'!D15+ptfire!E15+ptegu_pk!E15+ptegu!E15+ptnonipm!E15+pt_oilgas!E15+np_oilgas!E15+rwc!E15</f>
        <v>236746.49335802902</v>
      </c>
      <c r="F15" s="33">
        <f>+afdust!AZ15+'c1c2rail'!F15+nonpt!F15+nonroad!F15+'onroad RPD'!CN15+'onroad RPV'!DY15+'c3marine'!E15+ptfire!F15+ptegu_pk!F15+ptegu!F15+ptnonipm!F15+pt_oilgas!F15+np_oilgas!F15+rwc!F15</f>
        <v>77116.804989859287</v>
      </c>
      <c r="G15" s="33">
        <f>+'c1c2rail'!G15+nonpt!G15+nonroad!G15+'onroad RPD'!CC15+'onroad RPV'!DP15+'c3marine'!F15+ptfire!G15+ptegu_pk!G15+ptegu!G15+ptnonipm!G15+pt_oilgas!G15+np_oilgas!G15+rwc!G15</f>
        <v>184843.39769959907</v>
      </c>
      <c r="H15" s="33">
        <f>+'c1c2rail'!H15+nonpt!H15+nonroad!H15+'onroad RPD'!CK15+'onroad RPP'!AA15+'onroad RPV'!DV15+'onroad_rfl RPD'!AA15+'onroad_rfl RPV'!AA15+'c3marine'!G15+ptfire!H15+ptegu_pk!H15+ptegu!H15+ptnonipm!H15+pt_oilgas!H15+np_oilgas!H15+rwc!H15</f>
        <v>218835.38124731835</v>
      </c>
      <c r="I15" s="61" t="s">
        <v>335</v>
      </c>
    </row>
    <row r="16" spans="1:9" x14ac:dyDescent="0.25">
      <c r="A16" s="35" t="s">
        <v>15</v>
      </c>
      <c r="B16" s="33">
        <f>+'c1c2rail'!B16+nonpt!B16+nonroad!B16+'onroad RPD'!L16+'onroad RPV'!AE16+'c3marine'!B16+ptfire!B16+ptegu_pk!B16+ptegu!B16+ptnonipm!B16+pt_oilgas!B16+np_oilgas!B16+rwc!B16</f>
        <v>707106.25965430203</v>
      </c>
      <c r="C16" s="33">
        <f>+'c1c2rail'!C16+nonpt!C16+nonroad!C16+'onroad RPD'!BB16+'onroad RPV'!CP16+ptfire!C16+ptegu_pk!C16+ptegu!C16+ptnonipm!C16+pt_oilgas!C16+np_oilgas!C16+rwc!C16+ag!B16</f>
        <v>297674.14902830415</v>
      </c>
      <c r="D16" s="33">
        <f>+'c1c2rail'!D16+nonpt!D16+nonroad!D16+'onroad RPD'!BD16+'onroad RPD'!BE16+'onroad RPV'!CS16+'onroad RPV'!CR16+ptfire!D16+ptegu_pk!D16+ptegu!D16+ptnonipm!D16+pt_oilgas!D16+np_oilgas!D16+rwc!D16+ag!C16+'c3marine'!C16</f>
        <v>157256.59167649658</v>
      </c>
      <c r="E16" s="33">
        <f>+afdust!AY16+'c1c2rail'!E16+nonpt!E16+nonroad!E16+'onroad RPD'!CM16+'onroad RPV'!DX16+'c3marine'!D16+ptfire!E16+ptegu_pk!E16+ptegu!E16+ptnonipm!E16+pt_oilgas!E16+np_oilgas!E16+rwc!E16</f>
        <v>310183.88122890284</v>
      </c>
      <c r="F16" s="33">
        <f>+afdust!AZ16+'c1c2rail'!F16+nonpt!F16+nonroad!F16+'onroad RPD'!CN16+'onroad RPV'!DY16+'c3marine'!E16+ptfire!F16+ptegu_pk!F16+ptegu!F16+ptnonipm!F16+pt_oilgas!F16+np_oilgas!F16+rwc!F16</f>
        <v>82866.312318505647</v>
      </c>
      <c r="G16" s="33">
        <f>+'c1c2rail'!G16+nonpt!G16+nonroad!G16+'onroad RPD'!CC16+'onroad RPV'!DP16+'c3marine'!F16+ptfire!G16+ptegu_pk!G16+ptegu!G16+ptnonipm!G16+pt_oilgas!G16+np_oilgas!G16+rwc!G16</f>
        <v>49950.879151101908</v>
      </c>
      <c r="H16" s="33">
        <f>+'c1c2rail'!H16+nonpt!H16+nonroad!H16+'onroad RPD'!CK16+'onroad RPP'!AA16+'onroad RPV'!DV16+'onroad_rfl RPD'!AA16+'onroad_rfl RPV'!AA16+'c3marine'!G16+ptfire!H16+ptegu_pk!H16+ptegu!H16+ptnonipm!H16+pt_oilgas!H16+np_oilgas!H16+rwc!H16</f>
        <v>168235.09928662668</v>
      </c>
      <c r="I16" s="61" t="s">
        <v>335</v>
      </c>
    </row>
    <row r="17" spans="1:9" x14ac:dyDescent="0.25">
      <c r="A17" s="35" t="s">
        <v>16</v>
      </c>
      <c r="B17" s="33">
        <f>+'c1c2rail'!B17+nonpt!B17+nonroad!B17+'onroad RPD'!L17+'onroad RPV'!AE17+'c3marine'!B17+ptfire!B17+ptegu_pk!B17+ptegu!B17+ptnonipm!B17+pt_oilgas!B17+np_oilgas!B17+rwc!B17</f>
        <v>1487794.7288118051</v>
      </c>
      <c r="C17" s="33">
        <f>+'c1c2rail'!C17+nonpt!C17+nonroad!C17+'onroad RPD'!BB17+'onroad RPV'!CP17+ptfire!C17+ptegu_pk!C17+ptegu!C17+ptnonipm!C17+pt_oilgas!C17+np_oilgas!C17+rwc!C17+ag!B17</f>
        <v>191344.27275290745</v>
      </c>
      <c r="D17" s="33">
        <f>+'c1c2rail'!D17+nonpt!D17+nonroad!D17+'onroad RPD'!BD17+'onroad RPD'!BE17+'onroad RPV'!CS17+'onroad RPV'!CR17+ptfire!D17+ptegu_pk!D17+ptegu!D17+ptnonipm!D17+pt_oilgas!D17+np_oilgas!D17+rwc!D17+ag!C17+'c3marine'!C17</f>
        <v>252027.11682730995</v>
      </c>
      <c r="E17" s="33">
        <f>+afdust!AY17+'c1c2rail'!E17+nonpt!E17+nonroad!E17+'onroad RPD'!CM17+'onroad RPV'!DX17+'c3marine'!D17+ptfire!E17+ptegu_pk!E17+ptegu!E17+ptnonipm!E17+pt_oilgas!E17+np_oilgas!E17+rwc!E17</f>
        <v>550850.49376616534</v>
      </c>
      <c r="F17" s="33">
        <f>+afdust!AZ17+'c1c2rail'!F17+nonpt!F17+nonroad!F17+'onroad RPD'!CN17+'onroad RPV'!DY17+'c3marine'!E17+ptfire!F17+ptegu_pk!F17+ptegu!F17+ptnonipm!F17+pt_oilgas!F17+np_oilgas!F17+rwc!F17</f>
        <v>184579.15458262677</v>
      </c>
      <c r="G17" s="33">
        <f>+'c1c2rail'!G17+nonpt!G17+nonroad!G17+'onroad RPD'!CC17+'onroad RPV'!DP17+'c3marine'!F17+ptfire!G17+ptegu_pk!G17+ptegu!G17+ptnonipm!G17+pt_oilgas!G17+np_oilgas!G17+rwc!G17</f>
        <v>32937.024188261305</v>
      </c>
      <c r="H17" s="33">
        <f>+'c1c2rail'!H17+nonpt!H17+nonroad!H17+'onroad RPD'!CK17+'onroad RPP'!AA17+'onroad RPV'!DV17+'onroad_rfl RPD'!AA17+'onroad_rfl RPV'!AA17+'c3marine'!G17+ptfire!H17+ptegu_pk!H17+ptegu!H17+ptnonipm!H17+pt_oilgas!H17+np_oilgas!H17+rwc!H17</f>
        <v>432802.50316449039</v>
      </c>
      <c r="I17" s="61" t="s">
        <v>335</v>
      </c>
    </row>
    <row r="18" spans="1:9" x14ac:dyDescent="0.25">
      <c r="A18" s="35" t="s">
        <v>17</v>
      </c>
      <c r="B18" s="33">
        <f>+'c1c2rail'!B18+nonpt!B18+nonroad!B18+'onroad RPD'!L18+'onroad RPV'!AE18+'c3marine'!B18+ptfire!B18+ptegu_pk!B18+ptegu!B18+ptnonipm!B18+pt_oilgas!B18+np_oilgas!B18+rwc!B18</f>
        <v>880458.48099847685</v>
      </c>
      <c r="C18" s="33">
        <f>+'c1c2rail'!C18+nonpt!C18+nonroad!C18+'onroad RPD'!BB18+'onroad RPV'!CP18+ptfire!C18+ptegu_pk!C18+ptegu!C18+ptnonipm!C18+pt_oilgas!C18+np_oilgas!C18+rwc!C18+ag!B18</f>
        <v>59014.188911293269</v>
      </c>
      <c r="D18" s="33">
        <f>+'c1c2rail'!D18+nonpt!D18+nonroad!D18+'onroad RPD'!BD18+'onroad RPD'!BE18+'onroad RPV'!CS18+'onroad RPV'!CR18+ptfire!D18+ptegu_pk!D18+ptegu!D18+ptnonipm!D18+pt_oilgas!D18+np_oilgas!D18+rwc!D18+ag!C18+'c3marine'!C18</f>
        <v>221873.40416326135</v>
      </c>
      <c r="E18" s="33">
        <f>+afdust!AY18+'c1c2rail'!E18+nonpt!E18+nonroad!E18+'onroad RPD'!CM18+'onroad RPV'!DX18+'c3marine'!D18+ptfire!E18+ptegu_pk!E18+ptegu!E18+ptnonipm!E18+pt_oilgas!E18+np_oilgas!E18+rwc!E18</f>
        <v>110181.39949761763</v>
      </c>
      <c r="F18" s="33">
        <f>+afdust!AZ18+'c1c2rail'!F18+nonpt!F18+nonroad!F18+'onroad RPD'!CN18+'onroad RPV'!DY18+'c3marine'!E18+ptfire!F18+ptegu_pk!F18+ptegu!F18+ptnonipm!F18+pt_oilgas!F18+np_oilgas!F18+rwc!F18</f>
        <v>62954.88766054876</v>
      </c>
      <c r="G18" s="33">
        <f>+'c1c2rail'!G18+nonpt!G18+nonroad!G18+'onroad RPD'!CC18+'onroad RPV'!DP18+'c3marine'!F18+ptfire!G18+ptegu_pk!G18+ptegu!G18+ptnonipm!G18+pt_oilgas!G18+np_oilgas!G18+rwc!G18</f>
        <v>117824.86899264649</v>
      </c>
      <c r="H18" s="33">
        <f>+'c1c2rail'!H18+nonpt!H18+nonroad!H18+'onroad RPD'!CK18+'onroad RPP'!AA18+'onroad RPV'!DV18+'onroad_rfl RPD'!AA18+'onroad_rfl RPV'!AA18+'c3marine'!G18+ptfire!H18+ptegu_pk!H18+ptegu!H18+ptnonipm!H18+pt_oilgas!H18+np_oilgas!H18+rwc!H18</f>
        <v>233532.56256720805</v>
      </c>
      <c r="I18" s="61" t="s">
        <v>335</v>
      </c>
    </row>
    <row r="19" spans="1:9" x14ac:dyDescent="0.25">
      <c r="A19" s="35" t="s">
        <v>18</v>
      </c>
      <c r="B19" s="33">
        <f>+'c1c2rail'!B19+nonpt!B19+nonroad!B19+'onroad RPD'!L19+'onroad RPV'!AE19+'c3marine'!B19+ptfire!B19+ptegu_pk!B19+ptegu!B19+ptnonipm!B19+pt_oilgas!B19+np_oilgas!B19+rwc!B19</f>
        <v>2063120.5846716959</v>
      </c>
      <c r="C19" s="33">
        <f>+'c1c2rail'!C19+nonpt!C19+nonroad!C19+'onroad RPD'!BB19+'onroad RPV'!CP19+ptfire!C19+ptegu_pk!C19+ptegu!C19+ptnonipm!C19+pt_oilgas!C19+np_oilgas!C19+rwc!C19+ag!B19</f>
        <v>95358.675662770693</v>
      </c>
      <c r="D19" s="33">
        <f>+'c1c2rail'!D19+nonpt!D19+nonroad!D19+'onroad RPD'!BD19+'onroad RPD'!BE19+'onroad RPV'!CS19+'onroad RPV'!CR19+ptfire!D19+ptegu_pk!D19+ptegu!D19+ptnonipm!D19+pt_oilgas!D19+np_oilgas!D19+rwc!D19+ag!C19+'c3marine'!C19</f>
        <v>419177.54943807074</v>
      </c>
      <c r="E19" s="33">
        <f>+afdust!AY19+'c1c2rail'!E19+nonpt!E19+nonroad!E19+'onroad RPD'!CM19+'onroad RPV'!DX19+'c3marine'!D19+ptfire!E19+ptegu_pk!E19+ptegu!E19+ptnonipm!E19+pt_oilgas!E19+np_oilgas!E19+rwc!E19</f>
        <v>278100.02871718438</v>
      </c>
      <c r="F19" s="33">
        <f>+afdust!AZ19+'c1c2rail'!F19+nonpt!F19+nonroad!F19+'onroad RPD'!CN19+'onroad RPV'!DY19+'c3marine'!E19+ptfire!F19+ptegu_pk!F19+ptegu!F19+ptnonipm!F19+pt_oilgas!F19+np_oilgas!F19+rwc!F19</f>
        <v>185087.07840455402</v>
      </c>
      <c r="G19" s="33">
        <f>+'c1c2rail'!G19+nonpt!G19+nonroad!G19+'onroad RPD'!CC19+'onroad RPV'!DP19+'c3marine'!F19+ptfire!G19+ptegu_pk!G19+ptegu!G19+ptnonipm!G19+pt_oilgas!G19+np_oilgas!G19+rwc!G19</f>
        <v>120249.90163144616</v>
      </c>
      <c r="H19" s="33">
        <f>+'c1c2rail'!H19+nonpt!H19+nonroad!H19+'onroad RPD'!CK19+'onroad RPP'!AA19+'onroad RPV'!DV19+'onroad_rfl RPD'!AA19+'onroad_rfl RPV'!AA19+'c3marine'!G19+ptfire!H19+ptegu_pk!H19+ptegu!H19+ptnonipm!H19+pt_oilgas!H19+np_oilgas!H19+rwc!H19</f>
        <v>670945.59133359522</v>
      </c>
      <c r="I19" s="61" t="s">
        <v>335</v>
      </c>
    </row>
    <row r="20" spans="1:9" x14ac:dyDescent="0.25">
      <c r="A20" s="35" t="s">
        <v>19</v>
      </c>
      <c r="B20" s="33">
        <f>+'c1c2rail'!B20+nonpt!B20+nonroad!B20+'onroad RPD'!L20+'onroad RPV'!AE20+'c3marine'!B20+ptfire!B20+ptegu_pk!B20+ptegu!B20+ptnonipm!B20+pt_oilgas!B20+np_oilgas!B20+rwc!B20</f>
        <v>244708.69851452849</v>
      </c>
      <c r="C20" s="33">
        <f>+'c1c2rail'!C20+nonpt!C20+nonroad!C20+'onroad RPD'!BB20+'onroad RPV'!CP20+ptfire!C20+ptegu_pk!C20+ptegu!C20+ptnonipm!C20+pt_oilgas!C20+np_oilgas!C20+rwc!C20+ag!B20</f>
        <v>7093.9609113838169</v>
      </c>
      <c r="D20" s="33">
        <f>+'c1c2rail'!D20+nonpt!D20+nonroad!D20+'onroad RPD'!BD20+'onroad RPD'!BE20+'onroad RPV'!CS20+'onroad RPV'!CR20+ptfire!D20+ptegu_pk!D20+ptegu!D20+ptnonipm!D20+pt_oilgas!D20+np_oilgas!D20+rwc!D20+ag!C20+'c3marine'!C20</f>
        <v>49749.567746193003</v>
      </c>
      <c r="E20" s="33">
        <f>+afdust!AY20+'c1c2rail'!E20+nonpt!E20+nonroad!E20+'onroad RPD'!CM20+'onroad RPV'!DX20+'c3marine'!D20+ptfire!E20+ptegu_pk!E20+ptegu!E20+ptnonipm!E20+pt_oilgas!E20+np_oilgas!E20+rwc!E20</f>
        <v>22721.038626746595</v>
      </c>
      <c r="F20" s="33">
        <f>+afdust!AZ20+'c1c2rail'!F20+nonpt!F20+nonroad!F20+'onroad RPD'!CN20+'onroad RPV'!DY20+'c3marine'!E20+ptfire!F20+ptegu_pk!F20+ptegu!F20+ptnonipm!F20+pt_oilgas!F20+np_oilgas!F20+rwc!F20</f>
        <v>15535.489810296451</v>
      </c>
      <c r="G20" s="33">
        <f>+'c1c2rail'!G20+nonpt!G20+nonroad!G20+'onroad RPD'!CC20+'onroad RPV'!DP20+'c3marine'!F20+ptfire!G20+ptegu_pk!G20+ptegu!G20+ptnonipm!G20+pt_oilgas!G20+np_oilgas!G20+rwc!G20</f>
        <v>4775.2508302283541</v>
      </c>
      <c r="H20" s="33">
        <f>+'c1c2rail'!H20+nonpt!H20+nonroad!H20+'onroad RPD'!CK20+'onroad RPP'!AA20+'onroad RPV'!DV20+'onroad_rfl RPD'!AA20+'onroad_rfl RPV'!AA20+'c3marine'!G20+ptfire!H20+ptegu_pk!H20+ptegu!H20+ptnonipm!H20+pt_oilgas!H20+np_oilgas!H20+rwc!H20</f>
        <v>49842.063599739173</v>
      </c>
      <c r="I20" s="61" t="s">
        <v>335</v>
      </c>
    </row>
    <row r="21" spans="1:9" x14ac:dyDescent="0.25">
      <c r="A21" s="35" t="s">
        <v>20</v>
      </c>
      <c r="B21" s="33">
        <f>+'c1c2rail'!B21+nonpt!B21+nonroad!B21+'onroad RPD'!L21+'onroad RPV'!AE21+'c3marine'!B21+ptfire!B21+ptegu_pk!B21+ptegu!B21+ptnonipm!B21+pt_oilgas!B21+np_oilgas!B21+rwc!B21</f>
        <v>642524.62453610206</v>
      </c>
      <c r="C21" s="33">
        <f>+'c1c2rail'!C21+nonpt!C21+nonroad!C21+'onroad RPD'!BB21+'onroad RPV'!CP21+ptfire!C21+ptegu_pk!C21+ptegu!C21+ptnonipm!C21+pt_oilgas!C21+np_oilgas!C21+rwc!C21+ag!B21</f>
        <v>27970.618335454823</v>
      </c>
      <c r="D21" s="33">
        <f>+'c1c2rail'!D21+nonpt!D21+nonroad!D21+'onroad RPD'!BD21+'onroad RPD'!BE21+'onroad RPV'!CS21+'onroad RPV'!CR21+ptfire!D21+ptegu_pk!D21+ptegu!D21+ptnonipm!D21+pt_oilgas!D21+np_oilgas!D21+rwc!D21+ag!C21+'c3marine'!C21</f>
        <v>100841.84887840487</v>
      </c>
      <c r="E21" s="33">
        <f>+afdust!AY21+'c1c2rail'!E21+nonpt!E21+nonroad!E21+'onroad RPD'!CM21+'onroad RPV'!DX21+'c3marine'!D21+ptfire!E21+ptegu_pk!E21+ptegu!E21+ptnonipm!E21+pt_oilgas!E21+np_oilgas!E21+rwc!E21</f>
        <v>36350.804108639772</v>
      </c>
      <c r="F21" s="33">
        <f>+afdust!AZ21+'c1c2rail'!F21+nonpt!F21+nonroad!F21+'onroad RPD'!CN21+'onroad RPV'!DY21+'c3marine'!E21+ptfire!F21+ptegu_pk!F21+ptegu!F21+ptnonipm!F21+pt_oilgas!F21+np_oilgas!F21+rwc!F21</f>
        <v>22413.343946076158</v>
      </c>
      <c r="G21" s="33">
        <f>+'c1c2rail'!G21+nonpt!G21+nonroad!G21+'onroad RPD'!CC21+'onroad RPV'!DP21+'c3marine'!F21+ptfire!G21+ptegu_pk!G21+ptegu!G21+ptnonipm!G21+pt_oilgas!G21+np_oilgas!G21+rwc!G21</f>
        <v>38914.243672713179</v>
      </c>
      <c r="H21" s="33">
        <f>+'c1c2rail'!H21+nonpt!H21+nonroad!H21+'onroad RPD'!CK21+'onroad RPP'!AA21+'onroad RPV'!DV21+'onroad_rfl RPD'!AA21+'onroad_rfl RPV'!AA21+'c3marine'!G21+ptfire!H21+ptegu_pk!H21+ptegu!H21+ptnonipm!H21+pt_oilgas!H21+np_oilgas!H21+rwc!H21</f>
        <v>99184.013450153463</v>
      </c>
      <c r="I21" s="61" t="s">
        <v>335</v>
      </c>
    </row>
    <row r="22" spans="1:9" x14ac:dyDescent="0.25">
      <c r="A22" s="35" t="s">
        <v>21</v>
      </c>
      <c r="B22" s="33">
        <f>+'c1c2rail'!B22+nonpt!B22+nonroad!B22+'onroad RPD'!L22+'onroad RPV'!AE22+'c3marine'!B22+ptfire!B22+ptegu_pk!B22+ptegu!B22+ptnonipm!B22+pt_oilgas!B22+np_oilgas!B22+rwc!B22</f>
        <v>640860.65358346701</v>
      </c>
      <c r="C22" s="33">
        <f>+'c1c2rail'!C22+nonpt!C22+nonroad!C22+'onroad RPD'!BB22+'onroad RPV'!CP22+ptfire!C22+ptegu_pk!C22+ptegu!C22+ptnonipm!C22+pt_oilgas!C22+np_oilgas!C22+rwc!C22+ag!B22</f>
        <v>7248.7397647776179</v>
      </c>
      <c r="D22" s="33">
        <f>+'c1c2rail'!D22+nonpt!D22+nonroad!D22+'onroad RPD'!BD22+'onroad RPD'!BE22+'onroad RPV'!CS22+'onroad RPV'!CR22+ptfire!D22+ptegu_pk!D22+ptegu!D22+ptnonipm!D22+pt_oilgas!D22+np_oilgas!D22+rwc!D22+ag!C22+'c3marine'!C22</f>
        <v>93455.038506529396</v>
      </c>
      <c r="E22" s="33">
        <f>+afdust!AY22+'c1c2rail'!E22+nonpt!E22+nonroad!E22+'onroad RPD'!CM22+'onroad RPV'!DX22+'c3marine'!D22+ptfire!E22+ptegu_pk!E22+ptegu!E22+ptnonipm!E22+pt_oilgas!E22+np_oilgas!E22+rwc!E22</f>
        <v>51199.355839587472</v>
      </c>
      <c r="F22" s="33">
        <f>+afdust!AZ22+'c1c2rail'!F22+nonpt!F22+nonroad!F22+'onroad RPD'!CN22+'onroad RPV'!DY22+'c3marine'!E22+ptfire!F22+ptegu_pk!F22+ptegu!F22+ptnonipm!F22+pt_oilgas!F22+np_oilgas!F22+rwc!F22</f>
        <v>24016.663726419825</v>
      </c>
      <c r="G22" s="33">
        <f>+'c1c2rail'!G22+nonpt!G22+nonroad!G22+'onroad RPD'!CC22+'onroad RPV'!DP22+'c3marine'!F22+ptfire!G22+ptegu_pk!G22+ptegu!G22+ptnonipm!G22+pt_oilgas!G22+np_oilgas!G22+rwc!G22</f>
        <v>5860.3154448009509</v>
      </c>
      <c r="H22" s="33">
        <f>+'c1c2rail'!H22+nonpt!H22+nonroad!H22+'onroad RPD'!CK22+'onroad RPP'!AA22+'onroad RPV'!DV22+'onroad_rfl RPD'!AA22+'onroad_rfl RPV'!AA22+'c3marine'!G22+ptfire!H22+ptegu_pk!H22+ptegu!H22+ptnonipm!H22+pt_oilgas!H22+np_oilgas!H22+rwc!H22</f>
        <v>120002.08298888893</v>
      </c>
      <c r="I22" s="61" t="s">
        <v>335</v>
      </c>
    </row>
    <row r="23" spans="1:9" x14ac:dyDescent="0.25">
      <c r="A23" s="35" t="s">
        <v>22</v>
      </c>
      <c r="B23" s="33">
        <f>+'c1c2rail'!B23+nonpt!B23+nonroad!B23+'onroad RPD'!L23+'onroad RPV'!AE23+'c3marine'!B23+ptfire!B23+ptegu_pk!B23+ptegu!B23+ptnonipm!B23+pt_oilgas!B23+np_oilgas!B23+rwc!B23</f>
        <v>1703163.0290362558</v>
      </c>
      <c r="C23" s="33">
        <f>+'c1c2rail'!C23+nonpt!C23+nonroad!C23+'onroad RPD'!BB23+'onroad RPV'!CP23+ptfire!C23+ptegu_pk!C23+ptegu!C23+ptnonipm!C23+pt_oilgas!C23+np_oilgas!C23+rwc!C23+ag!B23</f>
        <v>66331.395539093253</v>
      </c>
      <c r="D23" s="33">
        <f>+'c1c2rail'!D23+nonpt!D23+nonroad!D23+'onroad RPD'!BD23+'onroad RPD'!BE23+'onroad RPV'!CS23+'onroad RPV'!CR23+ptfire!D23+ptegu_pk!D23+ptegu!D23+ptnonipm!D23+pt_oilgas!D23+np_oilgas!D23+rwc!D23+ag!C23+'c3marine'!C23</f>
        <v>332081.64017333987</v>
      </c>
      <c r="E23" s="33">
        <f>+afdust!AY23+'c1c2rail'!E23+nonpt!E23+nonroad!E23+'onroad RPD'!CM23+'onroad RPV'!DX23+'c3marine'!D23+ptfire!E23+ptegu_pk!E23+ptegu!E23+ptnonipm!E23+pt_oilgas!E23+np_oilgas!E23+rwc!E23</f>
        <v>202398.4595127377</v>
      </c>
      <c r="F23" s="33">
        <f>+afdust!AZ23+'c1c2rail'!F23+nonpt!F23+nonroad!F23+'onroad RPD'!CN23+'onroad RPV'!DY23+'c3marine'!E23+ptfire!F23+ptegu_pk!F23+ptegu!F23+ptnonipm!F23+pt_oilgas!F23+np_oilgas!F23+rwc!F23</f>
        <v>94951.375997947558</v>
      </c>
      <c r="G23" s="33">
        <f>+'c1c2rail'!G23+nonpt!G23+nonroad!G23+'onroad RPD'!CC23+'onroad RPV'!DP23+'c3marine'!F23+ptfire!G23+ptegu_pk!G23+ptegu!G23+ptnonipm!G23+pt_oilgas!G23+np_oilgas!G23+rwc!G23</f>
        <v>161854.78715012391</v>
      </c>
      <c r="H23" s="33">
        <f>+'c1c2rail'!H23+nonpt!H23+nonroad!H23+'onroad RPD'!CK23+'onroad RPP'!AA23+'onroad RPV'!DV23+'onroad_rfl RPD'!AA23+'onroad_rfl RPV'!AA23+'c3marine'!G23+ptfire!H23+ptegu_pk!H23+ptegu!H23+ptnonipm!H23+pt_oilgas!H23+np_oilgas!H23+rwc!H23</f>
        <v>354741.7022729647</v>
      </c>
      <c r="I23" s="61" t="s">
        <v>335</v>
      </c>
    </row>
    <row r="24" spans="1:9" x14ac:dyDescent="0.25">
      <c r="A24" s="35" t="s">
        <v>23</v>
      </c>
      <c r="B24" s="33">
        <f>+'c1c2rail'!B24+nonpt!B24+nonroad!B24+'onroad RPD'!L24+'onroad RPV'!AE24+'c3marine'!B24+ptfire!B24+ptegu_pk!B24+ptegu!B24+ptnonipm!B24+pt_oilgas!B24+np_oilgas!B24+rwc!B24</f>
        <v>1968397.9472445149</v>
      </c>
      <c r="C24" s="33">
        <f>+'c1c2rail'!C24+nonpt!C24+nonroad!C24+'onroad RPD'!BB24+'onroad RPV'!CP24+ptfire!C24+ptegu_pk!C24+ptegu!C24+ptnonipm!C24+pt_oilgas!C24+np_oilgas!C24+rwc!C24+ag!B24</f>
        <v>211735.55898646312</v>
      </c>
      <c r="D24" s="33">
        <f>+'c1c2rail'!D24+nonpt!D24+nonroad!D24+'onroad RPD'!BD24+'onroad RPD'!BE24+'onroad RPV'!CS24+'onroad RPV'!CR24+ptfire!D24+ptegu_pk!D24+ptegu!D24+ptnonipm!D24+pt_oilgas!D24+np_oilgas!D24+rwc!D24+ag!C24+'c3marine'!C24</f>
        <v>207050.10591230841</v>
      </c>
      <c r="E24" s="33">
        <f>+afdust!AY24+'c1c2rail'!E24+nonpt!E24+nonroad!E24+'onroad RPD'!CM24+'onroad RPV'!DX24+'c3marine'!D24+ptfire!E24+ptegu_pk!E24+ptegu!E24+ptnonipm!E24+pt_oilgas!E24+np_oilgas!E24+rwc!E24</f>
        <v>320146.27784243418</v>
      </c>
      <c r="F24" s="33">
        <f>+afdust!AZ24+'c1c2rail'!F24+nonpt!F24+nonroad!F24+'onroad RPD'!CN24+'onroad RPV'!DY24+'c3marine'!E24+ptfire!F24+ptegu_pk!F24+ptegu!F24+ptnonipm!F24+pt_oilgas!F24+np_oilgas!F24+rwc!F24</f>
        <v>183632.08435573222</v>
      </c>
      <c r="G24" s="33">
        <f>+'c1c2rail'!G24+nonpt!G24+nonroad!G24+'onroad RPD'!CC24+'onroad RPV'!DP24+'c3marine'!F24+ptfire!G24+ptegu_pk!G24+ptegu!G24+ptnonipm!G24+pt_oilgas!G24+np_oilgas!G24+rwc!G24</f>
        <v>45533.937237064383</v>
      </c>
      <c r="H24" s="33">
        <f>+'c1c2rail'!H24+nonpt!H24+nonroad!H24+'onroad RPD'!CK24+'onroad RPP'!AA24+'onroad RPV'!DV24+'onroad_rfl RPD'!AA24+'onroad_rfl RPV'!AA24+'c3marine'!G24+ptfire!H24+ptegu_pk!H24+ptegu!H24+ptnonipm!H24+pt_oilgas!H24+np_oilgas!H24+rwc!H24</f>
        <v>427833.66351319681</v>
      </c>
      <c r="I24" s="61" t="s">
        <v>335</v>
      </c>
    </row>
    <row r="25" spans="1:9" x14ac:dyDescent="0.25">
      <c r="A25" s="35" t="s">
        <v>24</v>
      </c>
      <c r="B25" s="33">
        <f>+'c1c2rail'!B25+nonpt!B25+nonroad!B25+'onroad RPD'!L25+'onroad RPV'!AE25+'c3marine'!B25+ptfire!B25+ptegu_pk!B25+ptegu!B25+ptnonipm!B25+pt_oilgas!B25+np_oilgas!B25+rwc!B25</f>
        <v>784961.38771296118</v>
      </c>
      <c r="C25" s="33">
        <f>+'c1c2rail'!C25+nonpt!C25+nonroad!C25+'onroad RPD'!BB25+'onroad RPV'!CP25+ptfire!C25+ptegu_pk!C25+ptegu!C25+ptnonipm!C25+pt_oilgas!C25+np_oilgas!C25+rwc!C25+ag!B25</f>
        <v>69053.792764206868</v>
      </c>
      <c r="D25" s="33">
        <f>+'c1c2rail'!D25+nonpt!D25+nonroad!D25+'onroad RPD'!BD25+'onroad RPD'!BE25+'onroad RPV'!CS25+'onroad RPV'!CR25+ptfire!D25+ptegu_pk!D25+ptegu!D25+ptnonipm!D25+pt_oilgas!D25+np_oilgas!D25+rwc!D25+ag!C25+'c3marine'!C25</f>
        <v>129323.57480426737</v>
      </c>
      <c r="E25" s="33">
        <f>+afdust!AY25+'c1c2rail'!E25+nonpt!E25+nonroad!E25+'onroad RPD'!CM25+'onroad RPV'!DX25+'c3marine'!D25+ptfire!E25+ptegu_pk!E25+ptegu!E25+ptnonipm!E25+pt_oilgas!E25+np_oilgas!E25+rwc!E25</f>
        <v>238375.04545694985</v>
      </c>
      <c r="F25" s="33">
        <f>+afdust!AZ25+'c1c2rail'!F25+nonpt!F25+nonroad!F25+'onroad RPD'!CN25+'onroad RPV'!DY25+'c3marine'!E25+ptfire!F25+ptegu_pk!F25+ptegu!F25+ptnonipm!F25+pt_oilgas!F25+np_oilgas!F25+rwc!F25</f>
        <v>73768.783420583073</v>
      </c>
      <c r="G25" s="33">
        <f>+'c1c2rail'!G25+nonpt!G25+nonroad!G25+'onroad RPD'!CC25+'onroad RPV'!DP25+'c3marine'!F25+ptfire!G25+ptegu_pk!G25+ptegu!G25+ptnonipm!G25+pt_oilgas!G25+np_oilgas!G25+rwc!G25</f>
        <v>25510.289521342016</v>
      </c>
      <c r="H25" s="33">
        <f>+'c1c2rail'!H25+nonpt!H25+nonroad!H25+'onroad RPD'!CK25+'onroad RPP'!AA25+'onroad RPV'!DV25+'onroad_rfl RPD'!AA25+'onroad_rfl RPV'!AA25+'c3marine'!G25+ptfire!H25+ptegu_pk!H25+ptegu!H25+ptnonipm!H25+pt_oilgas!H25+np_oilgas!H25+rwc!H25</f>
        <v>236217.87153161454</v>
      </c>
      <c r="I25" s="61" t="s">
        <v>335</v>
      </c>
    </row>
    <row r="26" spans="1:9" x14ac:dyDescent="0.25">
      <c r="A26" s="35" t="s">
        <v>25</v>
      </c>
      <c r="B26" s="33">
        <f>+'c1c2rail'!B26+nonpt!B26+nonroad!B26+'onroad RPD'!L26+'onroad RPV'!AE26+'c3marine'!B26+ptfire!B26+ptegu_pk!B26+ptegu!B26+ptnonipm!B26+pt_oilgas!B26+np_oilgas!B26+rwc!B26</f>
        <v>1621894.0018370075</v>
      </c>
      <c r="C26" s="33">
        <f>+'c1c2rail'!C26+nonpt!C26+nonroad!C26+'onroad RPD'!BB26+'onroad RPV'!CP26+ptfire!C26+ptegu_pk!C26+ptegu!C26+ptnonipm!C26+pt_oilgas!C26+np_oilgas!C26+rwc!C26+ag!B26</f>
        <v>141712.72897429636</v>
      </c>
      <c r="D26" s="33">
        <f>+'c1c2rail'!D26+nonpt!D26+nonroad!D26+'onroad RPD'!BD26+'onroad RPD'!BE26+'onroad RPV'!CS26+'onroad RPV'!CR26+ptfire!D26+ptegu_pk!D26+ptegu!D26+ptnonipm!D26+pt_oilgas!D26+np_oilgas!D26+rwc!D26+ag!C26+'c3marine'!C26</f>
        <v>298496.19370457705</v>
      </c>
      <c r="E26" s="33">
        <f>+afdust!AY26+'c1c2rail'!E26+nonpt!E26+nonroad!E26+'onroad RPD'!CM26+'onroad RPV'!DX26+'c3marine'!D26+ptfire!E26+ptegu_pk!E26+ptegu!E26+ptnonipm!E26+pt_oilgas!E26+np_oilgas!E26+rwc!E26</f>
        <v>402674.10635093984</v>
      </c>
      <c r="F26" s="33">
        <f>+afdust!AZ26+'c1c2rail'!F26+nonpt!F26+nonroad!F26+'onroad RPD'!CN26+'onroad RPV'!DY26+'c3marine'!E26+ptfire!F26+ptegu_pk!F26+ptegu!F26+ptnonipm!F26+pt_oilgas!F26+np_oilgas!F26+rwc!F26</f>
        <v>134160.57096610789</v>
      </c>
      <c r="G26" s="33">
        <f>+'c1c2rail'!G26+nonpt!G26+nonroad!G26+'onroad RPD'!CC26+'onroad RPV'!DP26+'c3marine'!F26+ptfire!G26+ptegu_pk!G26+ptegu!G26+ptnonipm!G26+pt_oilgas!G26+np_oilgas!G26+rwc!G26</f>
        <v>99413.863286660795</v>
      </c>
      <c r="H26" s="33">
        <f>+'c1c2rail'!H26+nonpt!H26+nonroad!H26+'onroad RPD'!CK26+'onroad RPP'!AA26+'onroad RPV'!DV26+'onroad_rfl RPD'!AA26+'onroad_rfl RPV'!AA26+'c3marine'!G26+ptfire!H26+ptegu_pk!H26+ptegu!H26+ptnonipm!H26+pt_oilgas!H26+np_oilgas!H26+rwc!H26</f>
        <v>344027.44596758112</v>
      </c>
      <c r="I26" s="61" t="s">
        <v>335</v>
      </c>
    </row>
    <row r="27" spans="1:9" x14ac:dyDescent="0.25">
      <c r="A27" s="35" t="s">
        <v>26</v>
      </c>
      <c r="B27" s="33">
        <f>+'c1c2rail'!B27+nonpt!B27+nonroad!B27+'onroad RPD'!L27+'onroad RPV'!AE27+'c3marine'!B27+ptfire!B27+ptegu_pk!B27+ptegu!B27+ptnonipm!B27+pt_oilgas!B27+np_oilgas!B27+rwc!B27</f>
        <v>1234380.5396891779</v>
      </c>
      <c r="C27" s="33">
        <f>+'c1c2rail'!C27+nonpt!C27+nonroad!C27+'onroad RPD'!BB27+'onroad RPV'!CP27+ptfire!C27+ptegu_pk!C27+ptegu!C27+ptnonipm!C27+pt_oilgas!C27+np_oilgas!C27+rwc!C27+ag!B27</f>
        <v>72612.245424397552</v>
      </c>
      <c r="D27" s="33">
        <f>+'c1c2rail'!D27+nonpt!D27+nonroad!D27+'onroad RPD'!BD27+'onroad RPD'!BE27+'onroad RPV'!CS27+'onroad RPV'!CR27+ptfire!D27+ptegu_pk!D27+ptegu!D27+ptnonipm!D27+pt_oilgas!D27+np_oilgas!D27+rwc!D27+ag!C27+'c3marine'!C27</f>
        <v>94605.840302220269</v>
      </c>
      <c r="E27" s="33">
        <f>+afdust!AY27+'c1c2rail'!E27+nonpt!E27+nonroad!E27+'onroad RPD'!CM27+'onroad RPV'!DX27+'c3marine'!D27+ptfire!E27+ptegu_pk!E27+ptegu!E27+ptnonipm!E27+pt_oilgas!E27+np_oilgas!E27+rwc!E27</f>
        <v>237647.12289858478</v>
      </c>
      <c r="F27" s="33">
        <f>+afdust!AZ27+'c1c2rail'!F27+nonpt!F27+nonroad!F27+'onroad RPD'!CN27+'onroad RPV'!DY27+'c3marine'!E27+ptfire!F27+ptegu_pk!F27+ptegu!F27+ptnonipm!F27+pt_oilgas!F27+np_oilgas!F27+rwc!F27</f>
        <v>113655.3314624513</v>
      </c>
      <c r="G27" s="33">
        <f>+'c1c2rail'!G27+nonpt!G27+nonroad!G27+'onroad RPD'!CC27+'onroad RPV'!DP27+'c3marine'!F27+ptfire!G27+ptegu_pk!G27+ptegu!G27+ptnonipm!G27+pt_oilgas!G27+np_oilgas!G27+rwc!G27</f>
        <v>23223.067176539113</v>
      </c>
      <c r="H27" s="33">
        <f>+'c1c2rail'!H27+nonpt!H27+nonroad!H27+'onroad RPD'!CK27+'onroad RPP'!AA27+'onroad RPV'!DV27+'onroad_rfl RPD'!AA27+'onroad_rfl RPV'!AA27+'c3marine'!G27+ptfire!H27+ptegu_pk!H27+ptegu!H27+ptnonipm!H27+pt_oilgas!H27+np_oilgas!H27+rwc!H27</f>
        <v>321591.16409002524</v>
      </c>
    </row>
    <row r="28" spans="1:9" x14ac:dyDescent="0.25">
      <c r="A28" s="35" t="s">
        <v>27</v>
      </c>
      <c r="B28" s="33">
        <f>+'c1c2rail'!B28+nonpt!B28+nonroad!B28+'onroad RPD'!L28+'onroad RPV'!AE28+'c3marine'!B28+ptfire!B28+ptegu_pk!B28+ptegu!B28+ptnonipm!B28+pt_oilgas!B28+np_oilgas!B28+rwc!B28</f>
        <v>458582.51085571811</v>
      </c>
      <c r="C28" s="33">
        <f>+'c1c2rail'!C28+nonpt!C28+nonroad!C28+'onroad RPD'!BB28+'onroad RPV'!CP28+ptfire!C28+ptegu_pk!C28+ptegu!C28+ptnonipm!C28+pt_oilgas!C28+np_oilgas!C28+rwc!C28+ag!B28</f>
        <v>187074.20051266905</v>
      </c>
      <c r="D28" s="33">
        <f>+'c1c2rail'!D28+nonpt!D28+nonroad!D28+'onroad RPD'!BD28+'onroad RPD'!BE28+'onroad RPV'!CS28+'onroad RPV'!CR28+ptfire!D28+ptegu_pk!D28+ptegu!D28+ptnonipm!D28+pt_oilgas!D28+np_oilgas!D28+rwc!D28+ag!C28+'c3marine'!C28</f>
        <v>159488.71033796438</v>
      </c>
      <c r="E28" s="33">
        <f>+afdust!AY28+'c1c2rail'!E28+nonpt!E28+nonroad!E28+'onroad RPD'!CM28+'onroad RPV'!DX28+'c3marine'!D28+ptfire!E28+ptegu_pk!E28+ptegu!E28+ptnonipm!E28+pt_oilgas!E28+np_oilgas!E28+rwc!E28</f>
        <v>318640.96547177131</v>
      </c>
      <c r="F28" s="33">
        <f>+afdust!AZ28+'c1c2rail'!F28+nonpt!F28+nonroad!F28+'onroad RPD'!CN28+'onroad RPV'!DY28+'c3marine'!E28+ptfire!F28+ptegu_pk!F28+ptegu!F28+ptnonipm!F28+pt_oilgas!F28+np_oilgas!F28+rwc!F28</f>
        <v>70092.716200348703</v>
      </c>
      <c r="G28" s="33">
        <f>+'c1c2rail'!G28+nonpt!G28+nonroad!G28+'onroad RPD'!CC28+'onroad RPV'!DP28+'c3marine'!F28+ptfire!G28+ptegu_pk!G28+ptegu!G28+ptnonipm!G28+pt_oilgas!G28+np_oilgas!G28+rwc!G28</f>
        <v>30484.336525832336</v>
      </c>
      <c r="H28" s="33">
        <f>+'c1c2rail'!H28+nonpt!H28+nonroad!H28+'onroad RPD'!CK28+'onroad RPP'!AA28+'onroad RPV'!DV28+'onroad_rfl RPD'!AA28+'onroad_rfl RPV'!AA28+'c3marine'!G28+ptfire!H28+ptegu_pk!H28+ptegu!H28+ptnonipm!H28+pt_oilgas!H28+np_oilgas!H28+rwc!H28</f>
        <v>107313.06416553324</v>
      </c>
      <c r="I28" s="61" t="s">
        <v>335</v>
      </c>
    </row>
    <row r="29" spans="1:9" x14ac:dyDescent="0.25">
      <c r="A29" s="35" t="s">
        <v>28</v>
      </c>
      <c r="B29" s="33">
        <f>+'c1c2rail'!B29+nonpt!B29+nonroad!B29+'onroad RPD'!L29+'onroad RPV'!AE29+'c3marine'!B29+ptfire!B29+ptegu_pk!B29+ptegu!B29+ptnonipm!B29+pt_oilgas!B29+np_oilgas!B29+rwc!B29</f>
        <v>384147.55181635596</v>
      </c>
      <c r="C29" s="33">
        <f>+'c1c2rail'!C29+nonpt!C29+nonroad!C29+'onroad RPD'!BB29+'onroad RPV'!CP29+ptfire!C29+ptegu_pk!C29+ptegu!C29+ptnonipm!C29+pt_oilgas!C29+np_oilgas!C29+rwc!C29+ag!B29</f>
        <v>8765.6685912626599</v>
      </c>
      <c r="D29" s="33">
        <f>+'c1c2rail'!D29+nonpt!D29+nonroad!D29+'onroad RPD'!BD29+'onroad RPD'!BE29+'onroad RPV'!CS29+'onroad RPV'!CR29+ptfire!D29+ptegu_pk!D29+ptegu!D29+ptnonipm!D29+pt_oilgas!D29+np_oilgas!D29+rwc!D29+ag!C29+'c3marine'!C29</f>
        <v>63852.965783216547</v>
      </c>
      <c r="E29" s="33">
        <f>+afdust!AY29+'c1c2rail'!E29+nonpt!E29+nonroad!E29+'onroad RPD'!CM29+'onroad RPV'!DX29+'c3marine'!D29+ptfire!E29+ptegu_pk!E29+ptegu!E29+ptnonipm!E29+pt_oilgas!E29+np_oilgas!E29+rwc!E29</f>
        <v>130445.31565383199</v>
      </c>
      <c r="F29" s="33">
        <f>+afdust!AZ29+'c1c2rail'!F29+nonpt!F29+nonroad!F29+'onroad RPD'!CN29+'onroad RPV'!DY29+'c3marine'!E29+ptfire!F29+ptegu_pk!F29+ptegu!F29+ptnonipm!F29+pt_oilgas!F29+np_oilgas!F29+rwc!F29</f>
        <v>31438.29762382825</v>
      </c>
      <c r="G29" s="33">
        <f>+'c1c2rail'!G29+nonpt!G29+nonroad!G29+'onroad RPD'!CC29+'onroad RPV'!DP29+'c3marine'!F29+ptfire!G29+ptegu_pk!G29+ptegu!G29+ptnonipm!G29+pt_oilgas!G29+np_oilgas!G29+rwc!G29</f>
        <v>10591.232673312808</v>
      </c>
      <c r="H29" s="33">
        <f>+'c1c2rail'!H29+nonpt!H29+nonroad!H29+'onroad RPD'!CK29+'onroad RPP'!AA29+'onroad RPV'!DV29+'onroad_rfl RPD'!AA29+'onroad_rfl RPV'!AA29+'c3marine'!G29+ptfire!H29+ptegu_pk!H29+ptegu!H29+ptnonipm!H29+pt_oilgas!H29+np_oilgas!H29+rwc!H29</f>
        <v>76930.154516094219</v>
      </c>
    </row>
    <row r="30" spans="1:9" x14ac:dyDescent="0.25">
      <c r="A30" s="35" t="s">
        <v>29</v>
      </c>
      <c r="B30" s="33">
        <f>+'c1c2rail'!B30+nonpt!B30+nonroad!B30+'onroad RPD'!L30+'onroad RPV'!AE30+'c3marine'!B30+ptfire!B30+ptegu_pk!B30+ptegu!B30+ptnonipm!B30+pt_oilgas!B30+np_oilgas!B30+rwc!B30</f>
        <v>210218.17343123749</v>
      </c>
      <c r="C30" s="33">
        <f>+'c1c2rail'!C30+nonpt!C30+nonroad!C30+'onroad RPD'!BB30+'onroad RPV'!CP30+ptfire!C30+ptegu_pk!C30+ptegu!C30+ptnonipm!C30+pt_oilgas!C30+np_oilgas!C30+rwc!C30+ag!B30</f>
        <v>2682.9817890505301</v>
      </c>
      <c r="D30" s="33">
        <f>+'c1c2rail'!D30+nonpt!D30+nonroad!D30+'onroad RPD'!BD30+'onroad RPD'!BE30+'onroad RPV'!CS30+'onroad RPV'!CR30+ptfire!D30+ptegu_pk!D30+ptegu!D30+ptnonipm!D30+pt_oilgas!D30+np_oilgas!D30+rwc!D30+ag!C30+'c3marine'!C30</f>
        <v>20735.663209078812</v>
      </c>
      <c r="E30" s="33">
        <f>+afdust!AY30+'c1c2rail'!E30+nonpt!E30+nonroad!E30+'onroad RPD'!CM30+'onroad RPV'!DX30+'c3marine'!D30+ptfire!E30+ptegu_pk!E30+ptegu!E30+ptnonipm!E30+pt_oilgas!E30+np_oilgas!E30+rwc!E30</f>
        <v>13094.745860786734</v>
      </c>
      <c r="F30" s="33">
        <f>+afdust!AZ30+'c1c2rail'!F30+nonpt!F30+nonroad!F30+'onroad RPD'!CN30+'onroad RPV'!DY30+'c3marine'!E30+ptfire!F30+ptegu_pk!F30+ptegu!F30+ptnonipm!F30+pt_oilgas!F30+np_oilgas!F30+rwc!F30</f>
        <v>10754.69133353574</v>
      </c>
      <c r="G30" s="33">
        <f>+'c1c2rail'!G30+nonpt!G30+nonroad!G30+'onroad RPD'!CC30+'onroad RPV'!DP30+'c3marine'!F30+ptfire!G30+ptegu_pk!G30+ptegu!G30+ptnonipm!G30+pt_oilgas!G30+np_oilgas!G30+rwc!G30</f>
        <v>6442.5290015762348</v>
      </c>
      <c r="H30" s="33">
        <f>+'c1c2rail'!H30+nonpt!H30+nonroad!H30+'onroad RPD'!CK30+'onroad RPP'!AA30+'onroad RPV'!DV30+'onroad_rfl RPD'!AA30+'onroad_rfl RPV'!AA30+'c3marine'!G30+ptfire!H30+ptegu_pk!H30+ptegu!H30+ptnonipm!H30+pt_oilgas!H30+np_oilgas!H30+rwc!H30</f>
        <v>36039.209648923934</v>
      </c>
      <c r="I30" s="61" t="s">
        <v>335</v>
      </c>
    </row>
    <row r="31" spans="1:9" x14ac:dyDescent="0.25">
      <c r="A31" s="35" t="s">
        <v>30</v>
      </c>
      <c r="B31" s="33">
        <f>+'c1c2rail'!B31+nonpt!B31+nonroad!B31+'onroad RPD'!L31+'onroad RPV'!AE31+'c3marine'!B31+ptfire!B31+ptegu_pk!B31+ptegu!B31+ptnonipm!B31+pt_oilgas!B31+np_oilgas!B31+rwc!B31</f>
        <v>784270.72496969393</v>
      </c>
      <c r="C31" s="33">
        <f>+'c1c2rail'!C31+nonpt!C31+nonroad!C31+'onroad RPD'!BB31+'onroad RPV'!CP31+ptfire!C31+ptegu_pk!C31+ptegu!C31+ptnonipm!C31+pt_oilgas!C31+np_oilgas!C31+rwc!C31+ag!B31</f>
        <v>8010.2119030382819</v>
      </c>
      <c r="D31" s="33">
        <f>+'c1c2rail'!D31+nonpt!D31+nonroad!D31+'onroad RPD'!BD31+'onroad RPD'!BE31+'onroad RPV'!CS31+'onroad RPV'!CR31+ptfire!D31+ptegu_pk!D31+ptegu!D31+ptnonipm!D31+pt_oilgas!D31+np_oilgas!D31+rwc!D31+ag!C31+'c3marine'!C31</f>
        <v>107787.30120060116</v>
      </c>
      <c r="E31" s="33">
        <f>+afdust!AY31+'c1c2rail'!E31+nonpt!E31+nonroad!E31+'onroad RPD'!CM31+'onroad RPV'!DX31+'c3marine'!D31+ptfire!E31+ptegu_pk!E31+ptegu!E31+ptnonipm!E31+pt_oilgas!E31+np_oilgas!E31+rwc!E31</f>
        <v>28932.436971687421</v>
      </c>
      <c r="F31" s="33">
        <f>+afdust!AZ31+'c1c2rail'!F31+nonpt!F31+nonroad!F31+'onroad RPD'!CN31+'onroad RPV'!DY31+'c3marine'!E31+ptfire!F31+ptegu_pk!F31+ptegu!F31+ptnonipm!F31+pt_oilgas!F31+np_oilgas!F31+rwc!F31</f>
        <v>21856.360253414263</v>
      </c>
      <c r="G31" s="33">
        <f>+'c1c2rail'!G31+nonpt!G31+nonroad!G31+'onroad RPD'!CC31+'onroad RPV'!DP31+'c3marine'!F31+ptfire!G31+ptegu_pk!G31+ptegu!G31+ptnonipm!G31+pt_oilgas!G31+np_oilgas!G31+rwc!G31</f>
        <v>10614.573573425292</v>
      </c>
      <c r="H31" s="33">
        <f>+'c1c2rail'!H31+nonpt!H31+nonroad!H31+'onroad RPD'!CK31+'onroad RPP'!AA31+'onroad RPV'!DV31+'onroad_rfl RPD'!AA31+'onroad_rfl RPV'!AA31+'c3marine'!G31+ptfire!H31+ptegu_pk!H31+ptegu!H31+ptnonipm!H31+pt_oilgas!H31+np_oilgas!H31+rwc!H31</f>
        <v>145893.07621212461</v>
      </c>
      <c r="I31" s="61" t="s">
        <v>335</v>
      </c>
    </row>
    <row r="32" spans="1:9" x14ac:dyDescent="0.25">
      <c r="A32" s="35" t="s">
        <v>31</v>
      </c>
      <c r="B32" s="33">
        <f>+'c1c2rail'!B32+nonpt!B32+nonroad!B32+'onroad RPD'!L32+'onroad RPV'!AE32+'c3marine'!B32+ptfire!B32+ptegu_pk!B32+ptegu!B32+ptnonipm!B32+pt_oilgas!B32+np_oilgas!B32+rwc!B32</f>
        <v>1295367.8492728982</v>
      </c>
      <c r="C32" s="33">
        <f>+'c1c2rail'!C32+nonpt!C32+nonroad!C32+'onroad RPD'!BB32+'onroad RPV'!CP32+ptfire!C32+ptegu_pk!C32+ptegu!C32+ptnonipm!C32+pt_oilgas!C32+np_oilgas!C32+rwc!C32+ag!B32</f>
        <v>52650.399232852811</v>
      </c>
      <c r="D32" s="33">
        <f>+'c1c2rail'!D32+nonpt!D32+nonroad!D32+'onroad RPD'!BD32+'onroad RPD'!BE32+'onroad RPV'!CS32+'onroad RPV'!CR32+ptfire!D32+ptegu_pk!D32+ptegu!D32+ptnonipm!D32+pt_oilgas!D32+np_oilgas!D32+rwc!D32+ag!C32+'c3marine'!C32</f>
        <v>153384.29399356246</v>
      </c>
      <c r="E32" s="33">
        <f>+afdust!AY32+'c1c2rail'!E32+nonpt!E32+nonroad!E32+'onroad RPD'!CM32+'onroad RPV'!DX32+'c3marine'!D32+ptfire!E32+ptegu_pk!E32+ptegu!E32+ptnonipm!E32+pt_oilgas!E32+np_oilgas!E32+rwc!E32</f>
        <v>686602.00857452734</v>
      </c>
      <c r="F32" s="33">
        <f>+afdust!AZ32+'c1c2rail'!F32+nonpt!F32+nonroad!F32+'onroad RPD'!CN32+'onroad RPV'!DY32+'c3marine'!E32+ptfire!F32+ptegu_pk!F32+ptegu!F32+ptnonipm!F32+pt_oilgas!F32+np_oilgas!F32+rwc!F32</f>
        <v>155711.90727038699</v>
      </c>
      <c r="G32" s="33">
        <f>+'c1c2rail'!G32+nonpt!G32+nonroad!G32+'onroad RPD'!CC32+'onroad RPV'!DP32+'c3marine'!F32+ptfire!G32+ptegu_pk!G32+ptegu!G32+ptnonipm!G32+pt_oilgas!G32+np_oilgas!G32+rwc!G32</f>
        <v>28225.863051648485</v>
      </c>
      <c r="H32" s="33">
        <f>+'c1c2rail'!H32+nonpt!H32+nonroad!H32+'onroad RPD'!CK32+'onroad RPP'!AA32+'onroad RPV'!DV32+'onroad_rfl RPD'!AA32+'onroad_rfl RPV'!AA32+'c3marine'!G32+ptfire!H32+ptegu_pk!H32+ptegu!H32+ptnonipm!H32+pt_oilgas!H32+np_oilgas!H32+rwc!H32</f>
        <v>436245.20792604098</v>
      </c>
    </row>
    <row r="33" spans="1:9" x14ac:dyDescent="0.25">
      <c r="A33" s="35" t="s">
        <v>32</v>
      </c>
      <c r="B33" s="33">
        <f>+'c1c2rail'!B33+nonpt!B33+nonroad!B33+'onroad RPD'!L33+'onroad RPV'!AE33+'c3marine'!B33+ptfire!B33+ptegu_pk!B33+ptegu!B33+ptnonipm!B33+pt_oilgas!B33+np_oilgas!B33+rwc!B33</f>
        <v>1643830.3931122539</v>
      </c>
      <c r="C33" s="33">
        <f>+'c1c2rail'!C33+nonpt!C33+nonroad!C33+'onroad RPD'!BB33+'onroad RPV'!CP33+ptfire!C33+ptegu_pk!C33+ptegu!C33+ptnonipm!C33+pt_oilgas!C33+np_oilgas!C33+rwc!C33+ag!B33</f>
        <v>51379.291688131714</v>
      </c>
      <c r="D33" s="33">
        <f>+'c1c2rail'!D33+nonpt!D33+nonroad!D33+'onroad RPD'!BD33+'onroad RPD'!BE33+'onroad RPV'!CS33+'onroad RPV'!CR33+ptfire!D33+ptegu_pk!D33+ptegu!D33+ptnonipm!D33+pt_oilgas!D33+np_oilgas!D33+rwc!D33+ag!C33+'c3marine'!C33</f>
        <v>291568.31636661885</v>
      </c>
      <c r="E33" s="33">
        <f>+afdust!AY33+'c1c2rail'!E33+nonpt!E33+nonroad!E33+'onroad RPD'!CM33+'onroad RPV'!DX33+'c3marine'!D33+ptfire!E33+ptegu_pk!E33+ptegu!E33+ptnonipm!E33+pt_oilgas!E33+np_oilgas!E33+rwc!E33</f>
        <v>112492.88529649013</v>
      </c>
      <c r="F33" s="33">
        <f>+afdust!AZ33+'c1c2rail'!F33+nonpt!F33+nonroad!F33+'onroad RPD'!CN33+'onroad RPV'!DY33+'c3marine'!E33+ptfire!F33+ptegu_pk!F33+ptegu!F33+ptnonipm!F33+pt_oilgas!F33+np_oilgas!F33+rwc!F33</f>
        <v>64102.740115749271</v>
      </c>
      <c r="G33" s="33">
        <f>+'c1c2rail'!G33+nonpt!G33+nonroad!G33+'onroad RPD'!CC33+'onroad RPV'!DP33+'c3marine'!F33+ptfire!G33+ptegu_pk!G33+ptegu!G33+ptnonipm!G33+pt_oilgas!G33+np_oilgas!G33+rwc!G33</f>
        <v>60049.298589289181</v>
      </c>
      <c r="H33" s="33">
        <f>+'c1c2rail'!H33+nonpt!H33+nonroad!H33+'onroad RPD'!CK33+'onroad RPP'!AA33+'onroad RPV'!DV33+'onroad_rfl RPD'!AA33+'onroad_rfl RPV'!AA33+'c3marine'!G33+ptfire!H33+ptegu_pk!H33+ptegu!H33+ptnonipm!H33+pt_oilgas!H33+np_oilgas!H33+rwc!H33</f>
        <v>329529.90716051357</v>
      </c>
      <c r="I33" s="61" t="s">
        <v>335</v>
      </c>
    </row>
    <row r="34" spans="1:9" x14ac:dyDescent="0.25">
      <c r="A34" s="35" t="s">
        <v>33</v>
      </c>
      <c r="B34" s="33">
        <f>+'c1c2rail'!B34+nonpt!B34+nonroad!B34+'onroad RPD'!L34+'onroad RPV'!AE34+'c3marine'!B34+ptfire!B34+ptegu_pk!B34+ptegu!B34+ptnonipm!B34+pt_oilgas!B34+np_oilgas!B34+rwc!B34</f>
        <v>3276023.3518935549</v>
      </c>
      <c r="C34" s="33">
        <f>+'c1c2rail'!C34+nonpt!C34+nonroad!C34+'onroad RPD'!BB34+'onroad RPV'!CP34+ptfire!C34+ptegu_pk!C34+ptegu!C34+ptnonipm!C34+pt_oilgas!C34+np_oilgas!C34+rwc!C34+ag!B34</f>
        <v>214577.15631444185</v>
      </c>
      <c r="D34" s="33">
        <f>+'c1c2rail'!D34+nonpt!D34+nonroad!D34+'onroad RPD'!BD34+'onroad RPD'!BE34+'onroad RPV'!CS34+'onroad RPV'!CR34+ptfire!D34+ptegu_pk!D34+ptegu!D34+ptnonipm!D34+pt_oilgas!D34+np_oilgas!D34+rwc!D34+ag!C34+'c3marine'!C34</f>
        <v>254237.20550478122</v>
      </c>
      <c r="E34" s="33">
        <f>+afdust!AY34+'c1c2rail'!E34+nonpt!E34+nonroad!E34+'onroad RPD'!CM34+'onroad RPV'!DX34+'c3marine'!D34+ptfire!E34+ptegu_pk!E34+ptegu!E34+ptnonipm!E34+pt_oilgas!E34+np_oilgas!E34+rwc!E34</f>
        <v>289912.73342519795</v>
      </c>
      <c r="F34" s="33">
        <f>+afdust!AZ34+'c1c2rail'!F34+nonpt!F34+nonroad!F34+'onroad RPD'!CN34+'onroad RPV'!DY34+'c3marine'!E34+ptfire!F34+ptegu_pk!F34+ptegu!F34+ptnonipm!F34+pt_oilgas!F34+np_oilgas!F34+rwc!F34</f>
        <v>216922.53172974836</v>
      </c>
      <c r="G34" s="33">
        <f>+'c1c2rail'!G34+nonpt!G34+nonroad!G34+'onroad RPD'!CC34+'onroad RPV'!DP34+'c3marine'!F34+ptfire!G34+ptegu_pk!G34+ptegu!G34+ptnonipm!G34+pt_oilgas!G34+np_oilgas!G34+rwc!G34</f>
        <v>69017.402135900717</v>
      </c>
      <c r="H34" s="33">
        <f>+'c1c2rail'!H34+nonpt!H34+nonroad!H34+'onroad RPD'!CK34+'onroad RPP'!AA34+'onroad RPV'!DV34+'onroad_rfl RPD'!AA34+'onroad_rfl RPV'!AA34+'c3marine'!G34+ptfire!H34+ptegu_pk!H34+ptegu!H34+ptnonipm!H34+pt_oilgas!H34+np_oilgas!H34+rwc!H34</f>
        <v>707692.80008564505</v>
      </c>
      <c r="I34" s="61" t="s">
        <v>335</v>
      </c>
    </row>
    <row r="35" spans="1:9" x14ac:dyDescent="0.25">
      <c r="A35" s="35" t="s">
        <v>34</v>
      </c>
      <c r="B35" s="33">
        <f>+'c1c2rail'!B35+nonpt!B35+nonroad!B35+'onroad RPD'!L35+'onroad RPV'!AE35+'c3marine'!B35+ptfire!B35+ptegu_pk!B35+ptegu!B35+ptnonipm!B35+pt_oilgas!B35+np_oilgas!B35+rwc!B35</f>
        <v>421080.4874037205</v>
      </c>
      <c r="C35" s="33">
        <f>+'c1c2rail'!C35+nonpt!C35+nonroad!C35+'onroad RPD'!BB35+'onroad RPV'!CP35+ptfire!C35+ptegu_pk!C35+ptegu!C35+ptnonipm!C35+pt_oilgas!C35+np_oilgas!C35+rwc!C35+ag!B35</f>
        <v>104329.33134312453</v>
      </c>
      <c r="D35" s="33">
        <f>+'c1c2rail'!D35+nonpt!D35+nonroad!D35+'onroad RPD'!BD35+'onroad RPD'!BE35+'onroad RPV'!CS35+'onroad RPV'!CR35+ptfire!D35+ptegu_pk!D35+ptegu!D35+ptnonipm!D35+pt_oilgas!D35+np_oilgas!D35+rwc!D35+ag!C35+'c3marine'!C35</f>
        <v>123266.83485272349</v>
      </c>
      <c r="E35" s="33">
        <f>+afdust!AY35+'c1c2rail'!E35+nonpt!E35+nonroad!E35+'onroad RPD'!CM35+'onroad RPV'!DX35+'c3marine'!D35+ptfire!E35+ptegu_pk!E35+ptegu!E35+ptnonipm!E35+pt_oilgas!E35+np_oilgas!E35+rwc!E35</f>
        <v>178424.49630555249</v>
      </c>
      <c r="F35" s="33">
        <f>+afdust!AZ35+'c1c2rail'!F35+nonpt!F35+nonroad!F35+'onroad RPD'!CN35+'onroad RPV'!DY35+'c3marine'!E35+ptfire!F35+ptegu_pk!F35+ptegu!F35+ptnonipm!F35+pt_oilgas!F35+np_oilgas!F35+rwc!F35</f>
        <v>55224.566126384845</v>
      </c>
      <c r="G35" s="33">
        <f>+'c1c2rail'!G35+nonpt!G35+nonroad!G35+'onroad RPD'!CC35+'onroad RPV'!DP35+'c3marine'!F35+ptfire!G35+ptegu_pk!G35+ptegu!G35+ptnonipm!G35+pt_oilgas!G35+np_oilgas!G35+rwc!G35</f>
        <v>27670.324438655771</v>
      </c>
      <c r="H35" s="33">
        <f>+'c1c2rail'!H35+nonpt!H35+nonroad!H35+'onroad RPD'!CK35+'onroad RPP'!AA35+'onroad RPV'!DV35+'onroad_rfl RPD'!AA35+'onroad_rfl RPV'!AA35+'c3marine'!G35+ptfire!H35+ptegu_pk!H35+ptegu!H35+ptnonipm!H35+pt_oilgas!H35+np_oilgas!H35+rwc!H35</f>
        <v>201258.48122323432</v>
      </c>
      <c r="I35" s="61" t="s">
        <v>335</v>
      </c>
    </row>
    <row r="36" spans="1:9" x14ac:dyDescent="0.25">
      <c r="A36" s="35" t="s">
        <v>35</v>
      </c>
      <c r="B36" s="33">
        <f>+'c1c2rail'!B36+nonpt!B36+nonroad!B36+'onroad RPD'!L36+'onroad RPV'!AE36+'c3marine'!B36+ptfire!B36+ptegu_pk!B36+ptegu!B36+ptnonipm!B36+pt_oilgas!B36+np_oilgas!B36+rwc!B36</f>
        <v>1805605.0296390587</v>
      </c>
      <c r="C36" s="33">
        <f>+'c1c2rail'!C36+nonpt!C36+nonroad!C36+'onroad RPD'!BB36+'onroad RPV'!CP36+ptfire!C36+ptegu_pk!C36+ptegu!C36+ptnonipm!C36+pt_oilgas!C36+np_oilgas!C36+rwc!C36+ag!B36</f>
        <v>107537.44824390428</v>
      </c>
      <c r="D36" s="33">
        <f>+'c1c2rail'!D36+nonpt!D36+nonroad!D36+'onroad RPD'!BD36+'onroad RPD'!BE36+'onroad RPV'!CS36+'onroad RPV'!CR36+ptfire!D36+ptegu_pk!D36+ptegu!D36+ptnonipm!D36+pt_oilgas!D36+np_oilgas!D36+rwc!D36+ag!C36+'c3marine'!C36</f>
        <v>359930.49954423355</v>
      </c>
      <c r="E36" s="33">
        <f>+afdust!AY36+'c1c2rail'!E36+nonpt!E36+nonroad!E36+'onroad RPD'!CM36+'onroad RPV'!DX36+'c3marine'!D36+ptfire!E36+ptegu_pk!E36+ptegu!E36+ptnonipm!E36+pt_oilgas!E36+np_oilgas!E36+rwc!E36</f>
        <v>185448.1701468864</v>
      </c>
      <c r="F36" s="33">
        <f>+afdust!AZ36+'c1c2rail'!F36+nonpt!F36+nonroad!F36+'onroad RPD'!CN36+'onroad RPV'!DY36+'c3marine'!E36+ptfire!F36+ptegu_pk!F36+ptegu!F36+ptnonipm!F36+pt_oilgas!F36+np_oilgas!F36+rwc!F36</f>
        <v>90944.649132959792</v>
      </c>
      <c r="G36" s="33">
        <f>+'c1c2rail'!G36+nonpt!G36+nonroad!G36+'onroad RPD'!CC36+'onroad RPV'!DP36+'c3marine'!F36+ptfire!G36+ptegu_pk!G36+ptegu!G36+ptnonipm!G36+pt_oilgas!G36+np_oilgas!G36+rwc!G36</f>
        <v>149431.2480548344</v>
      </c>
      <c r="H36" s="33">
        <f>+'c1c2rail'!H36+nonpt!H36+nonroad!H36+'onroad RPD'!CK36+'onroad RPP'!AA36+'onroad RPV'!DV36+'onroad_rfl RPD'!AA36+'onroad_rfl RPV'!AA36+'c3marine'!G36+ptfire!H36+ptegu_pk!H36+ptegu!H36+ptnonipm!H36+pt_oilgas!H36+np_oilgas!H36+rwc!H36</f>
        <v>309447.19943747326</v>
      </c>
      <c r="I36" s="61" t="s">
        <v>335</v>
      </c>
    </row>
    <row r="37" spans="1:9" x14ac:dyDescent="0.25">
      <c r="A37" s="35" t="s">
        <v>36</v>
      </c>
      <c r="B37" s="33">
        <f>+'c1c2rail'!B37+nonpt!B37+nonroad!B37+'onroad RPD'!L37+'onroad RPV'!AE37+'c3marine'!B37+ptfire!B37+ptegu_pk!B37+ptegu!B37+ptnonipm!B37+pt_oilgas!B37+np_oilgas!B37+rwc!B37</f>
        <v>1691678.4269923656</v>
      </c>
      <c r="C37" s="33">
        <f>+'c1c2rail'!C37+nonpt!C37+nonroad!C37+'onroad RPD'!BB37+'onroad RPV'!CP37+ptfire!C37+ptegu_pk!C37+ptegu!C37+ptnonipm!C37+pt_oilgas!C37+np_oilgas!C37+rwc!C37+ag!B37</f>
        <v>131537.06919761622</v>
      </c>
      <c r="D37" s="33">
        <f>+'c1c2rail'!D37+nonpt!D37+nonroad!D37+'onroad RPD'!BD37+'onroad RPD'!BE37+'onroad RPV'!CS37+'onroad RPV'!CR37+ptfire!D37+ptegu_pk!D37+ptegu!D37+ptnonipm!D37+pt_oilgas!D37+np_oilgas!D37+rwc!D37+ag!C37+'c3marine'!C37</f>
        <v>324307.19552072079</v>
      </c>
      <c r="E37" s="33">
        <f>+afdust!AY37+'c1c2rail'!E37+nonpt!E37+nonroad!E37+'onroad RPD'!CM37+'onroad RPV'!DX37+'c3marine'!D37+ptfire!E37+ptegu_pk!E37+ptegu!E37+ptnonipm!E37+pt_oilgas!E37+np_oilgas!E37+rwc!E37</f>
        <v>488245.74250682443</v>
      </c>
      <c r="F37" s="33">
        <f>+afdust!AZ37+'c1c2rail'!F37+nonpt!F37+nonroad!F37+'onroad RPD'!CN37+'onroad RPV'!DY37+'c3marine'!E37+ptfire!F37+ptegu_pk!F37+ptegu!F37+ptnonipm!F37+pt_oilgas!F37+np_oilgas!F37+rwc!F37</f>
        <v>158801.97514177562</v>
      </c>
      <c r="G37" s="33">
        <f>+'c1c2rail'!G37+nonpt!G37+nonroad!G37+'onroad RPD'!CC37+'onroad RPV'!DP37+'c3marine'!F37+ptfire!G37+ptegu_pk!G37+ptegu!G37+ptnonipm!G37+pt_oilgas!G37+np_oilgas!G37+rwc!G37</f>
        <v>50607.449868312469</v>
      </c>
      <c r="H37" s="33">
        <f>+'c1c2rail'!H37+nonpt!H37+nonroad!H37+'onroad RPD'!CK37+'onroad RPP'!AA37+'onroad RPV'!DV37+'onroad_rfl RPD'!AA37+'onroad_rfl RPV'!AA37+'c3marine'!G37+ptfire!H37+ptegu_pk!H37+ptegu!H37+ptnonipm!H37+pt_oilgas!H37+np_oilgas!H37+rwc!H37</f>
        <v>586113.77376946376</v>
      </c>
      <c r="I37" s="61" t="s">
        <v>335</v>
      </c>
    </row>
    <row r="38" spans="1:9" x14ac:dyDescent="0.25">
      <c r="A38" s="35" t="s">
        <v>37</v>
      </c>
      <c r="B38" s="33">
        <f>+'c1c2rail'!B38+nonpt!B38+nonroad!B38+'onroad RPD'!L38+'onroad RPV'!AE38+'c3marine'!B38+ptfire!B38+ptegu_pk!B38+ptegu!B38+ptnonipm!B38+pt_oilgas!B38+np_oilgas!B38+rwc!B38</f>
        <v>2033820.3861145945</v>
      </c>
      <c r="C38" s="33">
        <f>+'c1c2rail'!C38+nonpt!C38+nonroad!C38+'onroad RPD'!BB38+'onroad RPV'!CP38+ptfire!C38+ptegu_pk!C38+ptegu!C38+ptnonipm!C38+pt_oilgas!C38+np_oilgas!C38+rwc!C38+ag!B38</f>
        <v>71925.076010451754</v>
      </c>
      <c r="D38" s="33">
        <f>+'c1c2rail'!D38+nonpt!D38+nonroad!D38+'onroad RPD'!BD38+'onroad RPD'!BE38+'onroad RPV'!CS38+'onroad RPV'!CR38+ptfire!D38+ptegu_pk!D38+ptegu!D38+ptnonipm!D38+pt_oilgas!D38+np_oilgas!D38+rwc!D38+ag!C38+'c3marine'!C38</f>
        <v>107739.52276648824</v>
      </c>
      <c r="E38" s="33">
        <f>+afdust!AY38+'c1c2rail'!E38+nonpt!E38+nonroad!E38+'onroad RPD'!CM38+'onroad RPV'!DX38+'c3marine'!D38+ptfire!E38+ptegu_pk!E38+ptegu!E38+ptnonipm!E38+pt_oilgas!E38+np_oilgas!E38+rwc!E38</f>
        <v>263086.39396885078</v>
      </c>
      <c r="F38" s="33">
        <f>+afdust!AZ38+'c1c2rail'!F38+nonpt!F38+nonroad!F38+'onroad RPD'!CN38+'onroad RPV'!DY38+'c3marine'!E38+ptfire!F38+ptegu_pk!F38+ptegu!F38+ptnonipm!F38+pt_oilgas!F38+np_oilgas!F38+rwc!F38</f>
        <v>167622.97987756904</v>
      </c>
      <c r="G38" s="33">
        <f>+'c1c2rail'!G38+nonpt!G38+nonroad!G38+'onroad RPD'!CC38+'onroad RPV'!DP38+'c3marine'!F38+ptfire!G38+ptegu_pk!G38+ptegu!G38+ptnonipm!G38+pt_oilgas!G38+np_oilgas!G38+rwc!G38</f>
        <v>16565.376045621917</v>
      </c>
      <c r="H38" s="33">
        <f>+'c1c2rail'!H38+nonpt!H38+nonroad!H38+'onroad RPD'!CK38+'onroad RPP'!AA38+'onroad RPV'!DV38+'onroad_rfl RPD'!AA38+'onroad_rfl RPV'!AA38+'c3marine'!G38+ptfire!H38+ptegu_pk!H38+ptegu!H38+ptnonipm!H38+pt_oilgas!H38+np_oilgas!H38+rwc!H38</f>
        <v>455233.95159340411</v>
      </c>
    </row>
    <row r="39" spans="1:9" x14ac:dyDescent="0.25">
      <c r="A39" s="35" t="s">
        <v>38</v>
      </c>
      <c r="B39" s="33">
        <f>+'c1c2rail'!B39+nonpt!B39+nonroad!B39+'onroad RPD'!L39+'onroad RPV'!AE39+'c3marine'!B39+ptfire!B39+ptegu_pk!B39+ptegu!B39+ptnonipm!B39+pt_oilgas!B39+np_oilgas!B39+rwc!B39</f>
        <v>1594716.338261846</v>
      </c>
      <c r="C39" s="33">
        <f>+'c1c2rail'!C39+nonpt!C39+nonroad!C39+'onroad RPD'!BB39+'onroad RPV'!CP39+ptfire!C39+ptegu_pk!C39+ptegu!C39+ptnonipm!C39+pt_oilgas!C39+np_oilgas!C39+rwc!C39+ag!B39</f>
        <v>82713.341114382478</v>
      </c>
      <c r="D39" s="33">
        <f>+'c1c2rail'!D39+nonpt!D39+nonroad!D39+'onroad RPD'!BD39+'onroad RPD'!BE39+'onroad RPV'!CS39+'onroad RPV'!CR39+ptfire!D39+ptegu_pk!D39+ptegu!D39+ptnonipm!D39+pt_oilgas!D39+np_oilgas!D39+rwc!D39+ag!C39+'c3marine'!C39</f>
        <v>422704.67991792964</v>
      </c>
      <c r="E39" s="33">
        <f>+afdust!AY39+'c1c2rail'!E39+nonpt!E39+nonroad!E39+'onroad RPD'!CM39+'onroad RPV'!DX39+'c3marine'!D39+ptfire!E39+ptegu_pk!E39+ptegu!E39+ptnonipm!E39+pt_oilgas!E39+np_oilgas!E39+rwc!E39</f>
        <v>125412.05710455074</v>
      </c>
      <c r="F39" s="33">
        <f>+afdust!AZ39+'c1c2rail'!F39+nonpt!F39+nonroad!F39+'onroad RPD'!CN39+'onroad RPV'!DY39+'c3marine'!E39+ptfire!F39+ptegu_pk!F39+ptegu!F39+ptnonipm!F39+pt_oilgas!F39+np_oilgas!F39+rwc!F39</f>
        <v>86839.215089012898</v>
      </c>
      <c r="G39" s="33">
        <f>+'c1c2rail'!G39+nonpt!G39+nonroad!G39+'onroad RPD'!CC39+'onroad RPV'!DP39+'c3marine'!F39+ptfire!G39+ptegu_pk!G39+ptegu!G39+ptnonipm!G39+pt_oilgas!G39+np_oilgas!G39+rwc!G39</f>
        <v>105087.96771938246</v>
      </c>
      <c r="H39" s="33">
        <f>+'c1c2rail'!H39+nonpt!H39+nonroad!H39+'onroad RPD'!CK39+'onroad RPP'!AA39+'onroad RPV'!DV39+'onroad_rfl RPD'!AA39+'onroad_rfl RPV'!AA39+'c3marine'!G39+ptfire!H39+ptegu_pk!H39+ptegu!H39+ptnonipm!H39+pt_oilgas!H39+np_oilgas!H39+rwc!H39</f>
        <v>318595.80597339541</v>
      </c>
      <c r="I39" s="61" t="s">
        <v>335</v>
      </c>
    </row>
    <row r="40" spans="1:9" x14ac:dyDescent="0.25">
      <c r="A40" s="35" t="s">
        <v>39</v>
      </c>
      <c r="B40" s="33">
        <f>+'c1c2rail'!B40+nonpt!B40+nonroad!B40+'onroad RPD'!L40+'onroad RPV'!AE40+'c3marine'!B40+ptfire!B40+ptegu_pk!B40+ptegu!B40+ptnonipm!B40+pt_oilgas!B40+np_oilgas!B40+rwc!B40</f>
        <v>102038.37831425368</v>
      </c>
      <c r="C40" s="33">
        <f>+'c1c2rail'!C40+nonpt!C40+nonroad!C40+'onroad RPD'!BB40+'onroad RPV'!CP40+ptfire!C40+ptegu_pk!C40+ptegu!C40+ptnonipm!C40+pt_oilgas!C40+np_oilgas!C40+rwc!C40+ag!B40</f>
        <v>1076.6281847679215</v>
      </c>
      <c r="D40" s="33">
        <f>+'c1c2rail'!D40+nonpt!D40+nonroad!D40+'onroad RPD'!BD40+'onroad RPD'!BE40+'onroad RPV'!CS40+'onroad RPV'!CR40+ptfire!D40+ptegu_pk!D40+ptegu!D40+ptnonipm!D40+pt_oilgas!D40+np_oilgas!D40+rwc!D40+ag!C40+'c3marine'!C40</f>
        <v>15034.499662683411</v>
      </c>
      <c r="E40" s="33">
        <f>+afdust!AY40+'c1c2rail'!E40+nonpt!E40+nonroad!E40+'onroad RPD'!CM40+'onroad RPV'!DX40+'c3marine'!D40+ptfire!E40+ptegu_pk!E40+ptegu!E40+ptnonipm!E40+pt_oilgas!E40+np_oilgas!E40+rwc!E40</f>
        <v>4729.825970391913</v>
      </c>
      <c r="F40" s="33">
        <f>+afdust!AZ40+'c1c2rail'!F40+nonpt!F40+nonroad!F40+'onroad RPD'!CN40+'onroad RPV'!DY40+'c3marine'!E40+ptfire!F40+ptegu_pk!F40+ptegu!F40+ptnonipm!F40+pt_oilgas!F40+np_oilgas!F40+rwc!F40</f>
        <v>3396.0649472949517</v>
      </c>
      <c r="G40" s="33">
        <f>+'c1c2rail'!G40+nonpt!G40+nonroad!G40+'onroad RPD'!CC40+'onroad RPV'!DP40+'c3marine'!F40+ptfire!G40+ptegu_pk!G40+ptegu!G40+ptnonipm!G40+pt_oilgas!G40+np_oilgas!G40+rwc!G40</f>
        <v>4088.0295183771568</v>
      </c>
      <c r="H40" s="33">
        <f>+'c1c2rail'!H40+nonpt!H40+nonroad!H40+'onroad RPD'!CK40+'onroad RPP'!AA40+'onroad RPV'!DV40+'onroad_rfl RPD'!AA40+'onroad_rfl RPV'!AA40+'c3marine'!G40+ptfire!H40+ptegu_pk!H40+ptegu!H40+ptnonipm!H40+pt_oilgas!H40+np_oilgas!H40+rwc!H40</f>
        <v>17451.673552619901</v>
      </c>
      <c r="I40" s="61" t="s">
        <v>335</v>
      </c>
    </row>
    <row r="41" spans="1:9" x14ac:dyDescent="0.25">
      <c r="A41" s="35" t="s">
        <v>40</v>
      </c>
      <c r="B41" s="33">
        <f>+'c1c2rail'!B41+nonpt!B41+nonroad!B41+'onroad RPD'!L41+'onroad RPV'!AE41+'c3marine'!B41+ptfire!B41+ptegu_pk!B41+ptegu!B41+ptnonipm!B41+pt_oilgas!B41+np_oilgas!B41+rwc!B41</f>
        <v>852063.58184865315</v>
      </c>
      <c r="C41" s="33">
        <f>+'c1c2rail'!C41+nonpt!C41+nonroad!C41+'onroad RPD'!BB41+'onroad RPV'!CP41+ptfire!C41+ptegu_pk!C41+ptegu!C41+ptnonipm!C41+pt_oilgas!C41+np_oilgas!C41+rwc!C41+ag!B41</f>
        <v>37998.888642733058</v>
      </c>
      <c r="D41" s="33">
        <f>+'c1c2rail'!D41+nonpt!D41+nonroad!D41+'onroad RPD'!BD41+'onroad RPD'!BE41+'onroad RPV'!CS41+'onroad RPV'!CR41+ptfire!D41+ptegu_pk!D41+ptegu!D41+ptnonipm!D41+pt_oilgas!D41+np_oilgas!D41+rwc!D41+ag!C41+'c3marine'!C41</f>
        <v>124604.33841331626</v>
      </c>
      <c r="E41" s="33">
        <f>+afdust!AY41+'c1c2rail'!E41+nonpt!E41+nonroad!E41+'onroad RPD'!CM41+'onroad RPV'!DX41+'c3marine'!D41+ptfire!E41+ptegu_pk!E41+ptegu!E41+ptnonipm!E41+pt_oilgas!E41+np_oilgas!E41+rwc!E41</f>
        <v>119285.97393976775</v>
      </c>
      <c r="F41" s="33">
        <f>+afdust!AZ41+'c1c2rail'!F41+nonpt!F41+nonroad!F41+'onroad RPD'!CN41+'onroad RPV'!DY41+'c3marine'!E41+ptfire!F41+ptegu_pk!F41+ptegu!F41+ptnonipm!F41+pt_oilgas!F41+np_oilgas!F41+rwc!F41</f>
        <v>54261.649668734179</v>
      </c>
      <c r="G41" s="33">
        <f>+'c1c2rail'!G41+nonpt!G41+nonroad!G41+'onroad RPD'!CC41+'onroad RPV'!DP41+'c3marine'!F41+ptfire!G41+ptegu_pk!G41+ptegu!G41+ptnonipm!G41+pt_oilgas!G41+np_oilgas!G41+rwc!G41</f>
        <v>37232.993871781604</v>
      </c>
      <c r="H41" s="33">
        <f>+'c1c2rail'!H41+nonpt!H41+nonroad!H41+'onroad RPD'!CK41+'onroad RPP'!AA41+'onroad RPV'!DV41+'onroad_rfl RPD'!AA41+'onroad_rfl RPV'!AA41+'c3marine'!G41+ptfire!H41+ptegu_pk!H41+ptegu!H41+ptnonipm!H41+pt_oilgas!H41+np_oilgas!H41+rwc!H41</f>
        <v>187664.93606213309</v>
      </c>
      <c r="I41" s="61" t="s">
        <v>335</v>
      </c>
    </row>
    <row r="42" spans="1:9" x14ac:dyDescent="0.25">
      <c r="A42" s="35" t="s">
        <v>41</v>
      </c>
      <c r="B42" s="33">
        <f>+'c1c2rail'!B42+nonpt!B42+nonroad!B42+'onroad RPD'!L42+'onroad RPV'!AE42+'c3marine'!B42+ptfire!B42+ptegu_pk!B42+ptegu!B42+ptnonipm!B42+pt_oilgas!B42+np_oilgas!B42+rwc!B42</f>
        <v>638159.38151366485</v>
      </c>
      <c r="C42" s="33">
        <f>+'c1c2rail'!C42+nonpt!C42+nonroad!C42+'onroad RPD'!BB42+'onroad RPV'!CP42+ptfire!C42+ptegu_pk!C42+ptegu!C42+ptnonipm!C42+pt_oilgas!C42+np_oilgas!C42+rwc!C42+ag!B42</f>
        <v>137677.67761917342</v>
      </c>
      <c r="D42" s="33">
        <f>+'c1c2rail'!D42+nonpt!D42+nonroad!D42+'onroad RPD'!BD42+'onroad RPD'!BE42+'onroad RPV'!CS42+'onroad RPV'!CR42+ptfire!D42+ptegu_pk!D42+ptegu!D42+ptnonipm!D42+pt_oilgas!D42+np_oilgas!D42+rwc!D42+ag!C42+'c3marine'!C42</f>
        <v>55359.492537455219</v>
      </c>
      <c r="E42" s="33">
        <f>+afdust!AY42+'c1c2rail'!E42+nonpt!E42+nonroad!E42+'onroad RPD'!CM42+'onroad RPV'!DX42+'c3marine'!D42+ptfire!E42+ptegu_pk!E42+ptegu!E42+ptnonipm!E42+pt_oilgas!E42+np_oilgas!E42+rwc!E42</f>
        <v>171619.66540343533</v>
      </c>
      <c r="F42" s="33">
        <f>+afdust!AZ42+'c1c2rail'!F42+nonpt!F42+nonroad!F42+'onroad RPD'!CN42+'onroad RPV'!DY42+'c3marine'!E42+ptfire!F42+ptegu_pk!F42+ptegu!F42+ptnonipm!F42+pt_oilgas!F42+np_oilgas!F42+rwc!F42</f>
        <v>66878.680540827612</v>
      </c>
      <c r="G42" s="33">
        <f>+'c1c2rail'!G42+nonpt!G42+nonroad!G42+'onroad RPD'!CC42+'onroad RPV'!DP42+'c3marine'!F42+ptfire!G42+ptegu_pk!G42+ptegu!G42+ptnonipm!G42+pt_oilgas!G42+np_oilgas!G42+rwc!G42</f>
        <v>17942.316015063359</v>
      </c>
      <c r="H42" s="33">
        <f>+'c1c2rail'!H42+nonpt!H42+nonroad!H42+'onroad RPD'!CK42+'onroad RPP'!AA42+'onroad RPV'!DV42+'onroad_rfl RPD'!AA42+'onroad_rfl RPV'!AA42+'c3marine'!G42+ptfire!H42+ptegu_pk!H42+ptegu!H42+ptnonipm!H42+pt_oilgas!H42+np_oilgas!H42+rwc!H42</f>
        <v>145764.17686684398</v>
      </c>
      <c r="I42" s="61" t="s">
        <v>335</v>
      </c>
    </row>
    <row r="43" spans="1:9" x14ac:dyDescent="0.25">
      <c r="A43" s="35" t="s">
        <v>42</v>
      </c>
      <c r="B43" s="33">
        <f>+'c1c2rail'!B43+nonpt!B43+nonroad!B43+'onroad RPD'!L43+'onroad RPV'!AE43+'c3marine'!B43+ptfire!B43+ptegu_pk!B43+ptegu!B43+ptnonipm!B43+pt_oilgas!B43+np_oilgas!B43+rwc!B43</f>
        <v>892660.07901284611</v>
      </c>
      <c r="C43" s="33">
        <f>+'c1c2rail'!C43+nonpt!C43+nonroad!C43+'onroad RPD'!BB43+'onroad RPV'!CP43+ptfire!C43+ptegu_pk!C43+ptegu!C43+ptnonipm!C43+pt_oilgas!C43+np_oilgas!C43+rwc!C43+ag!B43</f>
        <v>42650.454026500622</v>
      </c>
      <c r="D43" s="33">
        <f>+'c1c2rail'!D43+nonpt!D43+nonroad!D43+'onroad RPD'!BD43+'onroad RPD'!BE43+'onroad RPV'!CS43+'onroad RPV'!CR43+ptfire!D43+ptegu_pk!D43+ptegu!D43+ptnonipm!D43+pt_oilgas!D43+np_oilgas!D43+rwc!D43+ag!C43+'c3marine'!C43</f>
        <v>188616.73736983456</v>
      </c>
      <c r="E43" s="33">
        <f>+afdust!AY43+'c1c2rail'!E43+nonpt!E43+nonroad!E43+'onroad RPD'!CM43+'onroad RPV'!DX43+'c3marine'!D43+ptfire!E43+ptegu_pk!E43+ptegu!E43+ptnonipm!E43+pt_oilgas!E43+np_oilgas!E43+rwc!E43</f>
        <v>104503.51295814355</v>
      </c>
      <c r="F43" s="33">
        <f>+afdust!AZ43+'c1c2rail'!F43+nonpt!F43+nonroad!F43+'onroad RPD'!CN43+'onroad RPV'!DY43+'c3marine'!E43+ptfire!F43+ptegu_pk!F43+ptegu!F43+ptnonipm!F43+pt_oilgas!F43+np_oilgas!F43+rwc!F43</f>
        <v>56032.094258068239</v>
      </c>
      <c r="G43" s="33">
        <f>+'c1c2rail'!G43+nonpt!G43+nonroad!G43+'onroad RPD'!CC43+'onroad RPV'!DP43+'c3marine'!F43+ptfire!G43+ptegu_pk!G43+ptegu!G43+ptnonipm!G43+pt_oilgas!G43+np_oilgas!G43+rwc!G43</f>
        <v>98429.627507372992</v>
      </c>
      <c r="H43" s="33">
        <f>+'c1c2rail'!H43+nonpt!H43+nonroad!H43+'onroad RPD'!CK43+'onroad RPP'!AA43+'onroad RPV'!DV43+'onroad_rfl RPD'!AA43+'onroad_rfl RPV'!AA43+'c3marine'!G43+ptfire!H43+ptegu_pk!H43+ptegu!H43+ptnonipm!H43+pt_oilgas!H43+np_oilgas!H43+rwc!H43</f>
        <v>221779.51419363054</v>
      </c>
      <c r="I43" s="61" t="s">
        <v>335</v>
      </c>
    </row>
    <row r="44" spans="1:9" x14ac:dyDescent="0.25">
      <c r="A44" s="35" t="s">
        <v>43</v>
      </c>
      <c r="B44" s="33">
        <f>+'c1c2rail'!B44+nonpt!B44+nonroad!B44+'onroad RPD'!L44+'onroad RPV'!AE44+'c3marine'!B44+ptfire!B44+ptegu_pk!B44+ptegu!B44+ptnonipm!B44+pt_oilgas!B44+np_oilgas!B44+rwc!B44</f>
        <v>4711370.0732046021</v>
      </c>
      <c r="C44" s="33">
        <f>+'c1c2rail'!C44+nonpt!C44+nonroad!C44+'onroad RPD'!BB44+'onroad RPV'!CP44+ptfire!C44+ptegu_pk!C44+ptegu!C44+ptnonipm!C44+pt_oilgas!C44+np_oilgas!C44+rwc!C44+ag!B44</f>
        <v>320545.01660597214</v>
      </c>
      <c r="D44" s="33">
        <f>+'c1c2rail'!D44+nonpt!D44+nonroad!D44+'onroad RPD'!BD44+'onroad RPD'!BE44+'onroad RPV'!CS44+'onroad RPV'!CR44+ptfire!D44+ptegu_pk!D44+ptegu!D44+ptnonipm!D44+pt_oilgas!D44+np_oilgas!D44+rwc!D44+ag!C44+'c3marine'!C44</f>
        <v>1022037.7310571878</v>
      </c>
      <c r="E44" s="33">
        <f>+afdust!AY44+'c1c2rail'!E44+nonpt!E44+nonroad!E44+'onroad RPD'!CM44+'onroad RPV'!DX44+'c3marine'!D44+ptfire!E44+ptegu_pk!E44+ptegu!E44+ptnonipm!E44+pt_oilgas!E44+np_oilgas!E44+rwc!E44</f>
        <v>1725744.3487478415</v>
      </c>
      <c r="F44" s="33">
        <f>+afdust!AZ44+'c1c2rail'!F44+nonpt!F44+nonroad!F44+'onroad RPD'!CN44+'onroad RPV'!DY44+'c3marine'!E44+ptfire!F44+ptegu_pk!F44+ptegu!F44+ptnonipm!F44+pt_oilgas!F44+np_oilgas!F44+rwc!F44</f>
        <v>465156.62925467704</v>
      </c>
      <c r="G44" s="33">
        <f>+'c1c2rail'!G44+nonpt!G44+nonroad!G44+'onroad RPD'!CC44+'onroad RPV'!DP44+'c3marine'!F44+ptfire!G44+ptegu_pk!G44+ptegu!G44+ptnonipm!G44+pt_oilgas!G44+np_oilgas!G44+rwc!G44</f>
        <v>259803.19472275028</v>
      </c>
      <c r="H44" s="33">
        <f>+'c1c2rail'!H44+nonpt!H44+nonroad!H44+'onroad RPD'!CK44+'onroad RPP'!AA44+'onroad RPV'!DV44+'onroad_rfl RPD'!AA44+'onroad_rfl RPV'!AA44+'c3marine'!G44+ptfire!H44+ptegu_pk!H44+ptegu!H44+ptnonipm!H44+pt_oilgas!H44+np_oilgas!H44+rwc!H44</f>
        <v>2256516.2290905938</v>
      </c>
      <c r="I44" s="61" t="s">
        <v>335</v>
      </c>
    </row>
    <row r="45" spans="1:9" x14ac:dyDescent="0.25">
      <c r="A45" s="35" t="s">
        <v>44</v>
      </c>
      <c r="B45" s="33">
        <f>+'c1c2rail'!B45+nonpt!B45+nonroad!B45+'onroad RPD'!L45+'onroad RPV'!AE45+'c3marine'!B45+ptfire!B45+ptegu_pk!B45+ptegu!B45+ptnonipm!B45+pt_oilgas!B45+np_oilgas!B45+rwc!B45</f>
        <v>453029.24839297211</v>
      </c>
      <c r="C45" s="33">
        <f>+'c1c2rail'!C45+nonpt!C45+nonroad!C45+'onroad RPD'!BB45+'onroad RPV'!CP45+ptfire!C45+ptegu_pk!C45+ptegu!C45+ptnonipm!C45+pt_oilgas!C45+np_oilgas!C45+rwc!C45+ag!B45</f>
        <v>27246.133471096906</v>
      </c>
      <c r="D45" s="33">
        <f>+'c1c2rail'!D45+nonpt!D45+nonroad!D45+'onroad RPD'!BD45+'onroad RPD'!BE45+'onroad RPV'!CS45+'onroad RPV'!CR45+ptfire!D45+ptegu_pk!D45+ptegu!D45+ptnonipm!D45+pt_oilgas!D45+np_oilgas!D45+rwc!D45+ag!C45+'c3marine'!C45</f>
        <v>147656.81506319292</v>
      </c>
      <c r="E45" s="33">
        <f>+afdust!AY45+'c1c2rail'!E45+nonpt!E45+nonroad!E45+'onroad RPD'!CM45+'onroad RPV'!DX45+'c3marine'!D45+ptfire!E45+ptegu_pk!E45+ptegu!E45+ptnonipm!E45+pt_oilgas!E45+np_oilgas!E45+rwc!E45</f>
        <v>110301.60850743132</v>
      </c>
      <c r="F45" s="33">
        <f>+afdust!AZ45+'c1c2rail'!F45+nonpt!F45+nonroad!F45+'onroad RPD'!CN45+'onroad RPV'!DY45+'c3marine'!E45+ptfire!F45+ptegu_pk!F45+ptegu!F45+ptnonipm!F45+pt_oilgas!F45+np_oilgas!F45+rwc!F45</f>
        <v>29732.942609102396</v>
      </c>
      <c r="G45" s="33">
        <f>+'c1c2rail'!G45+nonpt!G45+nonroad!G45+'onroad RPD'!CC45+'onroad RPV'!DP45+'c3marine'!F45+ptfire!G45+ptegu_pk!G45+ptegu!G45+ptnonipm!G45+pt_oilgas!G45+np_oilgas!G45+rwc!G45</f>
        <v>20139.540402077884</v>
      </c>
      <c r="H45" s="33">
        <f>+'c1c2rail'!H45+nonpt!H45+nonroad!H45+'onroad RPD'!CK45+'onroad RPP'!AA45+'onroad RPV'!DV45+'onroad_rfl RPD'!AA45+'onroad_rfl RPV'!AA45+'c3marine'!G45+ptfire!H45+ptegu_pk!H45+ptegu!H45+ptnonipm!H45+pt_oilgas!H45+np_oilgas!H45+rwc!H45</f>
        <v>244040.55973941827</v>
      </c>
    </row>
    <row r="46" spans="1:9" x14ac:dyDescent="0.25">
      <c r="A46" s="35" t="s">
        <v>45</v>
      </c>
      <c r="B46" s="33">
        <f>+'c1c2rail'!B46+nonpt!B46+nonroad!B46+'onroad RPD'!L46+'onroad RPV'!AE46+'c3marine'!B46+ptfire!B46+ptegu_pk!B46+ptegu!B46+ptnonipm!B46+pt_oilgas!B46+np_oilgas!B46+rwc!B46</f>
        <v>134069.1362356086</v>
      </c>
      <c r="C46" s="33">
        <f>+'c1c2rail'!C46+nonpt!C46+nonroad!C46+'onroad RPD'!BB46+'onroad RPV'!CP46+ptfire!C46+ptegu_pk!C46+ptegu!C46+ptnonipm!C46+pt_oilgas!C46+np_oilgas!C46+rwc!C46+ag!B46</f>
        <v>8499.0084584556153</v>
      </c>
      <c r="D46" s="33">
        <f>+'c1c2rail'!D46+nonpt!D46+nonroad!D46+'onroad RPD'!BD46+'onroad RPD'!BE46+'onroad RPV'!CS46+'onroad RPV'!CR46+ptfire!D46+ptegu_pk!D46+ptegu!D46+ptnonipm!D46+pt_oilgas!D46+np_oilgas!D46+rwc!D46+ag!C46+'c3marine'!C46</f>
        <v>12811.73382584771</v>
      </c>
      <c r="E46" s="33">
        <f>+afdust!AY46+'c1c2rail'!E46+nonpt!E46+nonroad!E46+'onroad RPD'!CM46+'onroad RPV'!DX46+'c3marine'!D46+ptfire!E46+ptegu_pk!E46+ptegu!E46+ptnonipm!E46+pt_oilgas!E46+np_oilgas!E46+rwc!E46</f>
        <v>16817.968771358559</v>
      </c>
      <c r="F46" s="33">
        <f>+afdust!AZ46+'c1c2rail'!F46+nonpt!F46+nonroad!F46+'onroad RPD'!CN46+'onroad RPV'!DY46+'c3marine'!E46+ptfire!F46+ptegu_pk!F46+ptegu!F46+ptnonipm!F46+pt_oilgas!F46+np_oilgas!F46+rwc!F46</f>
        <v>10694.138269342384</v>
      </c>
      <c r="G46" s="33">
        <f>+'c1c2rail'!G46+nonpt!G46+nonroad!G46+'onroad RPD'!CC46+'onroad RPV'!DP46+'c3marine'!F46+ptfire!G46+ptegu_pk!G46+ptegu!G46+ptnonipm!G46+pt_oilgas!G46+np_oilgas!G46+rwc!G46</f>
        <v>2738.2237967901178</v>
      </c>
      <c r="H46" s="33">
        <f>+'c1c2rail'!H46+nonpt!H46+nonroad!H46+'onroad RPD'!CK46+'onroad RPP'!AA46+'onroad RPV'!DV46+'onroad_rfl RPD'!AA46+'onroad_rfl RPV'!AA46+'c3marine'!G46+ptfire!H46+ptegu_pk!H46+ptegu!H46+ptnonipm!H46+pt_oilgas!H46+np_oilgas!H46+rwc!H46</f>
        <v>23035.830268743917</v>
      </c>
      <c r="I46" s="61" t="s">
        <v>335</v>
      </c>
    </row>
    <row r="47" spans="1:9" x14ac:dyDescent="0.25">
      <c r="A47" s="35" t="s">
        <v>46</v>
      </c>
      <c r="B47" s="33">
        <f>+'c1c2rail'!B47+nonpt!B47+nonroad!B47+'onroad RPD'!L47+'onroad RPV'!AE47+'c3marine'!B47+ptfire!B47+ptegu_pk!B47+ptegu!B47+ptnonipm!B47+pt_oilgas!B47+np_oilgas!B47+rwc!B47</f>
        <v>1142725.7960083799</v>
      </c>
      <c r="C47" s="33">
        <f>+'c1c2rail'!C47+nonpt!C47+nonroad!C47+'onroad RPD'!BB47+'onroad RPV'!CP47+ptfire!C47+ptegu_pk!C47+ptegu!C47+ptnonipm!C47+pt_oilgas!C47+np_oilgas!C47+rwc!C47+ag!B47</f>
        <v>53108.293059393975</v>
      </c>
      <c r="D47" s="33">
        <f>+'c1c2rail'!D47+nonpt!D47+nonroad!D47+'onroad RPD'!BD47+'onroad RPD'!BE47+'onroad RPV'!CS47+'onroad RPV'!CR47+ptfire!D47+ptegu_pk!D47+ptegu!D47+ptnonipm!D47+pt_oilgas!D47+np_oilgas!D47+rwc!D47+ag!C47+'c3marine'!C47</f>
        <v>209949.51413861383</v>
      </c>
      <c r="E47" s="33">
        <f>+afdust!AY47+'c1c2rail'!E47+nonpt!E47+nonroad!E47+'onroad RPD'!CM47+'onroad RPV'!DX47+'c3marine'!D47+ptfire!E47+ptegu_pk!E47+ptegu!E47+ptnonipm!E47+pt_oilgas!E47+np_oilgas!E47+rwc!E47</f>
        <v>80566.929765228706</v>
      </c>
      <c r="F47" s="33">
        <f>+afdust!AZ47+'c1c2rail'!F47+nonpt!F47+nonroad!F47+'onroad RPD'!CN47+'onroad RPV'!DY47+'c3marine'!E47+ptfire!F47+ptegu_pk!F47+ptegu!F47+ptnonipm!F47+pt_oilgas!F47+np_oilgas!F47+rwc!F47</f>
        <v>53531.735880712724</v>
      </c>
      <c r="G47" s="33">
        <f>+'c1c2rail'!G47+nonpt!G47+nonroad!G47+'onroad RPD'!CC47+'onroad RPV'!DP47+'c3marine'!F47+ptfire!G47+ptegu_pk!G47+ptegu!G47+ptnonipm!G47+pt_oilgas!G47+np_oilgas!G47+rwc!G47</f>
        <v>28523.274568399094</v>
      </c>
      <c r="H47" s="33">
        <f>+'c1c2rail'!H47+nonpt!H47+nonroad!H47+'onroad RPD'!CK47+'onroad RPP'!AA47+'onroad RPV'!DV47+'onroad_rfl RPD'!AA47+'onroad_rfl RPV'!AA47+'c3marine'!G47+ptfire!H47+ptegu_pk!H47+ptegu!H47+ptnonipm!H47+pt_oilgas!H47+np_oilgas!H47+rwc!H47</f>
        <v>254571.03006515189</v>
      </c>
      <c r="I47" s="61" t="s">
        <v>335</v>
      </c>
    </row>
    <row r="48" spans="1:9" x14ac:dyDescent="0.25">
      <c r="A48" s="35" t="s">
        <v>47</v>
      </c>
      <c r="B48" s="33">
        <f>+'c1c2rail'!B48+nonpt!B48+nonroad!B48+'onroad RPD'!L48+'onroad RPV'!AE48+'c3marine'!B48+ptfire!B48+ptegu_pk!B48+ptegu!B48+ptnonipm!B48+pt_oilgas!B48+np_oilgas!B48+rwc!B48</f>
        <v>1285550.5402053697</v>
      </c>
      <c r="C48" s="33">
        <f>+'c1c2rail'!C48+nonpt!C48+nonroad!C48+'onroad RPD'!BB48+'onroad RPV'!CP48+ptfire!C48+ptegu_pk!C48+ptegu!C48+ptnonipm!C48+pt_oilgas!C48+np_oilgas!C48+rwc!C48+ag!B48</f>
        <v>53485.893963084978</v>
      </c>
      <c r="D48" s="33">
        <f>+'c1c2rail'!D48+nonpt!D48+nonroad!D48+'onroad RPD'!BD48+'onroad RPD'!BE48+'onroad RPV'!CS48+'onroad RPV'!CR48+ptfire!D48+ptegu_pk!D48+ptegu!D48+ptnonipm!D48+pt_oilgas!D48+np_oilgas!D48+rwc!D48+ag!C48+'c3marine'!C48</f>
        <v>185728.9960451829</v>
      </c>
      <c r="E48" s="33">
        <f>+afdust!AY48+'c1c2rail'!E48+nonpt!E48+nonroad!E48+'onroad RPD'!CM48+'onroad RPV'!DX48+'c3marine'!D48+ptfire!E48+ptegu_pk!E48+ptegu!E48+ptnonipm!E48+pt_oilgas!E48+np_oilgas!E48+rwc!E48</f>
        <v>141207.49810964806</v>
      </c>
      <c r="F48" s="33">
        <f>+afdust!AZ48+'c1c2rail'!F48+nonpt!F48+nonroad!F48+'onroad RPD'!CN48+'onroad RPV'!DY48+'c3marine'!E48+ptfire!F48+ptegu_pk!F48+ptegu!F48+ptnonipm!F48+pt_oilgas!F48+np_oilgas!F48+rwc!F48</f>
        <v>70587.309094745957</v>
      </c>
      <c r="G48" s="33">
        <f>+'c1c2rail'!G48+nonpt!G48+nonroad!G48+'onroad RPD'!CC48+'onroad RPV'!DP48+'c3marine'!F48+ptfire!G48+ptegu_pk!G48+ptegu!G48+ptnonipm!G48+pt_oilgas!G48+np_oilgas!G48+rwc!G48</f>
        <v>15906.374272303152</v>
      </c>
      <c r="H48" s="33">
        <f>+'c1c2rail'!H48+nonpt!H48+nonroad!H48+'onroad RPD'!CK48+'onroad RPP'!AA48+'onroad RPV'!DV48+'onroad_rfl RPD'!AA48+'onroad_rfl RPV'!AA48+'c3marine'!G48+ptfire!H48+ptegu_pk!H48+ptegu!H48+ptnonipm!H48+pt_oilgas!H48+np_oilgas!H48+rwc!H48</f>
        <v>259934.38965860961</v>
      </c>
    </row>
    <row r="49" spans="1:9" x14ac:dyDescent="0.25">
      <c r="A49" s="35" t="s">
        <v>48</v>
      </c>
      <c r="B49" s="33">
        <f>+'c1c2rail'!B49+nonpt!B49+nonroad!B49+'onroad RPD'!L49+'onroad RPV'!AE49+'c3marine'!B49+ptfire!B49+ptegu_pk!B49+ptegu!B49+ptnonipm!B49+pt_oilgas!B49+np_oilgas!B49+rwc!B49</f>
        <v>416848.98459675367</v>
      </c>
      <c r="C49" s="33">
        <f>+'c1c2rail'!C49+nonpt!C49+nonroad!C49+'onroad RPD'!BB49+'onroad RPV'!CP49+ptfire!C49+ptegu_pk!C49+ptegu!C49+ptnonipm!C49+pt_oilgas!C49+np_oilgas!C49+rwc!C49+ag!B49</f>
        <v>12659.691591528721</v>
      </c>
      <c r="D49" s="33">
        <f>+'c1c2rail'!D49+nonpt!D49+nonroad!D49+'onroad RPD'!BD49+'onroad RPD'!BE49+'onroad RPV'!CS49+'onroad RPV'!CR49+ptfire!D49+ptegu_pk!D49+ptegu!D49+ptnonipm!D49+pt_oilgas!D49+np_oilgas!D49+rwc!D49+ag!C49+'c3marine'!C49</f>
        <v>160412.19933535156</v>
      </c>
      <c r="E49" s="33">
        <f>+afdust!AY49+'c1c2rail'!E49+nonpt!E49+nonroad!E49+'onroad RPD'!CM49+'onroad RPV'!DX49+'c3marine'!D49+ptfire!E49+ptegu_pk!E49+ptegu!E49+ptnonipm!E49+pt_oilgas!E49+np_oilgas!E49+rwc!E49</f>
        <v>49014.936529419785</v>
      </c>
      <c r="F49" s="33">
        <f>+afdust!AZ49+'c1c2rail'!F49+nonpt!F49+nonroad!F49+'onroad RPD'!CN49+'onroad RPV'!DY49+'c3marine'!E49+ptfire!F49+ptegu_pk!F49+ptegu!F49+ptnonipm!F49+pt_oilgas!F49+np_oilgas!F49+rwc!F49</f>
        <v>33941.986005222301</v>
      </c>
      <c r="G49" s="33">
        <f>+'c1c2rail'!G49+nonpt!G49+nonroad!G49+'onroad RPD'!CC49+'onroad RPV'!DP49+'c3marine'!F49+ptfire!G49+ptegu_pk!G49+ptegu!G49+ptnonipm!G49+pt_oilgas!G49+np_oilgas!G49+rwc!G49</f>
        <v>98009.289351996355</v>
      </c>
      <c r="H49" s="33">
        <f>+'c1c2rail'!H49+nonpt!H49+nonroad!H49+'onroad RPD'!CK49+'onroad RPP'!AA49+'onroad RPV'!DV49+'onroad_rfl RPD'!AA49+'onroad_rfl RPV'!AA49+'c3marine'!G49+ptfire!H49+ptegu_pk!H49+ptegu!H49+ptnonipm!H49+pt_oilgas!H49+np_oilgas!H49+rwc!H49</f>
        <v>133089.51327664297</v>
      </c>
      <c r="I49" s="61" t="s">
        <v>335</v>
      </c>
    </row>
    <row r="50" spans="1:9" x14ac:dyDescent="0.25">
      <c r="A50" s="35" t="s">
        <v>49</v>
      </c>
      <c r="B50" s="33">
        <f>+'c1c2rail'!B50+nonpt!B50+nonroad!B50+'onroad RPD'!L50+'onroad RPV'!AE50+'c3marine'!B50+ptfire!B50+ptegu_pk!B50+ptegu!B50+ptnonipm!B50+pt_oilgas!B50+np_oilgas!B50+rwc!B50</f>
        <v>1031982.6528972915</v>
      </c>
      <c r="C50" s="33">
        <f>+'c1c2rail'!C50+nonpt!C50+nonroad!C50+'onroad RPD'!BB50+'onroad RPV'!CP50+ptfire!C50+ptegu_pk!C50+ptegu!C50+ptnonipm!C50+pt_oilgas!C50+np_oilgas!C50+rwc!C50+ag!B50</f>
        <v>120553.70814865328</v>
      </c>
      <c r="D50" s="33">
        <f>+'c1c2rail'!D50+nonpt!D50+nonroad!D50+'onroad RPD'!BD50+'onroad RPD'!BE50+'onroad RPV'!CS50+'onroad RPV'!CR50+ptfire!D50+ptegu_pk!D50+ptegu!D50+ptnonipm!D50+pt_oilgas!D50+np_oilgas!D50+rwc!D50+ag!C50+'c3marine'!C50</f>
        <v>164573.31166821177</v>
      </c>
      <c r="E50" s="33">
        <f>+afdust!AY50+'c1c2rail'!E50+nonpt!E50+nonroad!E50+'onroad RPD'!CM50+'onroad RPV'!DX50+'c3marine'!D50+ptfire!E50+ptegu_pk!E50+ptegu!E50+ptnonipm!E50+pt_oilgas!E50+np_oilgas!E50+rwc!E50</f>
        <v>142817.36714207564</v>
      </c>
      <c r="F50" s="33">
        <f>+afdust!AZ50+'c1c2rail'!F50+nonpt!F50+nonroad!F50+'onroad RPD'!CN50+'onroad RPV'!DY50+'c3marine'!E50+ptfire!F50+ptegu_pk!F50+ptegu!F50+ptnonipm!F50+pt_oilgas!F50+np_oilgas!F50+rwc!F50</f>
        <v>73116.472779120231</v>
      </c>
      <c r="G50" s="33">
        <f>+'c1c2rail'!G50+nonpt!G50+nonroad!G50+'onroad RPD'!CC50+'onroad RPV'!DP50+'c3marine'!F50+ptfire!G50+ptegu_pk!G50+ptegu!G50+ptnonipm!G50+pt_oilgas!G50+np_oilgas!G50+rwc!G50</f>
        <v>27952.875878906962</v>
      </c>
      <c r="H50" s="33">
        <f>+'c1c2rail'!H50+nonpt!H50+nonroad!H50+'onroad RPD'!CK50+'onroad RPP'!AA50+'onroad RPV'!DV50+'onroad_rfl RPD'!AA50+'onroad_rfl RPV'!AA50+'c3marine'!G50+ptfire!H50+ptegu_pk!H50+ptegu!H50+ptnonipm!H50+pt_oilgas!H50+np_oilgas!H50+rwc!H50</f>
        <v>225277.70708454677</v>
      </c>
      <c r="I50" s="61" t="s">
        <v>335</v>
      </c>
    </row>
    <row r="51" spans="1:9" x14ac:dyDescent="0.25">
      <c r="A51" s="35" t="s">
        <v>50</v>
      </c>
      <c r="B51" s="33">
        <f>+'c1c2rail'!B51+nonpt!B51+nonroad!B51+'onroad RPD'!L51+'onroad RPV'!AE51+'c3marine'!B51+ptfire!B51+ptegu_pk!B51+ptegu!B51+ptnonipm!B51+pt_oilgas!B51+np_oilgas!B51+rwc!B51</f>
        <v>1053329.6316760606</v>
      </c>
      <c r="C51" s="33">
        <f>+'c1c2rail'!C51+nonpt!C51+nonroad!C51+'onroad RPD'!BB51+'onroad RPV'!CP51+ptfire!C51+ptegu_pk!C51+ptegu!C51+ptnonipm!C51+pt_oilgas!C51+np_oilgas!C51+rwc!C51+ag!B51</f>
        <v>47436.302461359955</v>
      </c>
      <c r="D51" s="33">
        <f>+'c1c2rail'!D51+nonpt!D51+nonroad!D51+'onroad RPD'!BD51+'onroad RPD'!BE51+'onroad RPV'!CS51+'onroad RPV'!CR51+ptfire!D51+ptegu_pk!D51+ptegu!D51+ptnonipm!D51+pt_oilgas!D51+np_oilgas!D51+rwc!D51+ag!C51+'c3marine'!C51</f>
        <v>171379.63176526592</v>
      </c>
      <c r="E51" s="33">
        <f>+afdust!AY51+'c1c2rail'!E51+nonpt!E51+nonroad!E51+'onroad RPD'!CM51+'onroad RPV'!DX51+'c3marine'!D51+ptfire!E51+ptegu_pk!E51+ptegu!E51+ptnonipm!E51+pt_oilgas!E51+np_oilgas!E51+rwc!E51</f>
        <v>293885.00592069677</v>
      </c>
      <c r="F51" s="33">
        <f>+afdust!AZ51+'c1c2rail'!F51+nonpt!F51+nonroad!F51+'onroad RPD'!CN51+'onroad RPV'!DY51+'c3marine'!E51+ptfire!F51+ptegu_pk!F51+ptegu!F51+ptnonipm!F51+pt_oilgas!F51+np_oilgas!F51+rwc!F51</f>
        <v>110572.12921145266</v>
      </c>
      <c r="G51" s="33">
        <f>+'c1c2rail'!G51+nonpt!G51+nonroad!G51+'onroad RPD'!CC51+'onroad RPV'!DP51+'c3marine'!F51+ptfire!G51+ptegu_pk!G51+ptegu!G51+ptnonipm!G51+pt_oilgas!G51+np_oilgas!G51+rwc!G51</f>
        <v>38662.42157418745</v>
      </c>
      <c r="H51" s="33">
        <f>+'c1c2rail'!H51+nonpt!H51+nonroad!H51+'onroad RPD'!CK51+'onroad RPP'!AA51+'onroad RPV'!DV51+'onroad_rfl RPD'!AA51+'onroad_rfl RPV'!AA51+'c3marine'!G51+ptfire!H51+ptegu_pk!H51+ptegu!H51+ptnonipm!H51+pt_oilgas!H51+np_oilgas!H51+rwc!H51</f>
        <v>294256.65627722337</v>
      </c>
      <c r="I51" s="62"/>
    </row>
    <row r="53" spans="1:9" s="2" customFormat="1" x14ac:dyDescent="0.25">
      <c r="A53" s="2" t="s">
        <v>56</v>
      </c>
      <c r="B53" s="1">
        <f t="shared" ref="B53:H53" si="0">SUM(B2:B51)</f>
        <v>61006094.43822147</v>
      </c>
      <c r="C53" s="1">
        <f t="shared" si="0"/>
        <v>4330192.8213216541</v>
      </c>
      <c r="D53" s="1">
        <f t="shared" si="0"/>
        <v>9998474.3136127945</v>
      </c>
      <c r="E53" s="1">
        <f t="shared" si="0"/>
        <v>11385923.416908737</v>
      </c>
      <c r="F53" s="1">
        <f t="shared" si="0"/>
        <v>4671077.9391179122</v>
      </c>
      <c r="G53" s="1">
        <f t="shared" si="0"/>
        <v>2752096.237601066</v>
      </c>
      <c r="H53" s="1">
        <f t="shared" si="0"/>
        <v>15663622.560919553</v>
      </c>
      <c r="I53" s="69"/>
    </row>
    <row r="54" spans="1:9" x14ac:dyDescent="0.25">
      <c r="A54" s="35" t="s">
        <v>336</v>
      </c>
      <c r="B54" s="33">
        <f>+B50+B49+B47+B46+B44+B43+B42+B41+B40+B39+B37+B36+B35+B34+B33+B31+B30+B28+B26+B25+B24+B23+B22+B21+B20+B19+B18+B17+B16+B15+B14+B12+B11+B9+B8+B5+B3</f>
        <v>45911924.048126921</v>
      </c>
      <c r="C54" s="33">
        <f t="shared" ref="C54:H54" si="1">+C50+C49+C47+C46+C44+C43+C42+C41+C40+C39+C37+C36+C35+C34+C33+C31+C30+C28+C26+C25+C24+C23+C22+C21+C20+C19+C18+C17+C16+C15+C14+C12+C11+C9+C8+C5+C3</f>
        <v>3461606.043860368</v>
      </c>
      <c r="D54" s="33">
        <f t="shared" si="1"/>
        <v>8070460.9447125746</v>
      </c>
      <c r="E54" s="33">
        <f t="shared" si="1"/>
        <v>8389388.4410579093</v>
      </c>
      <c r="F54" s="33">
        <f t="shared" si="1"/>
        <v>3456683.2027876084</v>
      </c>
      <c r="G54" s="33">
        <f t="shared" si="1"/>
        <v>2459276.0771333124</v>
      </c>
      <c r="H54" s="33">
        <f t="shared" si="1"/>
        <v>11642834.001155075</v>
      </c>
    </row>
    <row r="56" spans="1:9" x14ac:dyDescent="0.25">
      <c r="C56" s="59"/>
    </row>
  </sheetData>
  <autoFilter ref="A2:I5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3" sqref="A13"/>
    </sheetView>
  </sheetViews>
  <sheetFormatPr defaultRowHeight="15" x14ac:dyDescent="0.25"/>
  <cols>
    <col min="1" max="1" width="20" customWidth="1"/>
    <col min="2" max="4" width="9.28515625" bestFit="1" customWidth="1"/>
    <col min="5" max="5" width="10.42578125" bestFit="1" customWidth="1"/>
    <col min="6" max="7" width="9.28515625" bestFit="1" customWidth="1"/>
    <col min="8" max="8" width="9.42578125" bestFit="1" customWidth="1"/>
    <col min="9" max="9" width="10.42578125" bestFit="1" customWidth="1"/>
    <col min="10" max="10" width="9.42578125" bestFit="1" customWidth="1"/>
    <col min="11" max="13" width="9.28515625" bestFit="1" customWidth="1"/>
    <col min="14" max="15" width="9.42578125" bestFit="1" customWidth="1"/>
    <col min="16" max="21" width="9.28515625" bestFit="1" customWidth="1"/>
  </cols>
  <sheetData>
    <row r="1" spans="1:21" x14ac:dyDescent="0.25">
      <c r="A1" s="60" t="s">
        <v>341</v>
      </c>
      <c r="B1" s="35">
        <v>38.6</v>
      </c>
      <c r="C1" s="35">
        <v>78.111800000000002</v>
      </c>
      <c r="D1" s="35">
        <v>70.91</v>
      </c>
      <c r="E1" s="35">
        <v>28</v>
      </c>
      <c r="F1" s="35">
        <v>36.46</v>
      </c>
      <c r="G1" s="37">
        <v>46</v>
      </c>
      <c r="H1" s="37">
        <v>17</v>
      </c>
      <c r="I1" s="37">
        <v>46</v>
      </c>
      <c r="J1" s="37">
        <v>46</v>
      </c>
      <c r="K1" s="37">
        <v>1</v>
      </c>
      <c r="L1" s="37">
        <v>1</v>
      </c>
      <c r="M1" s="37">
        <v>1</v>
      </c>
      <c r="N1" s="37">
        <v>1</v>
      </c>
      <c r="O1" s="37">
        <v>1</v>
      </c>
      <c r="P1" s="37">
        <v>1</v>
      </c>
      <c r="Q1" s="37">
        <v>1</v>
      </c>
      <c r="R1" s="37">
        <v>1</v>
      </c>
      <c r="S1" s="37">
        <v>1</v>
      </c>
      <c r="T1" s="37">
        <v>64</v>
      </c>
      <c r="U1" s="37">
        <v>98</v>
      </c>
    </row>
    <row r="2" spans="1:21" x14ac:dyDescent="0.25">
      <c r="A2" s="38" t="s">
        <v>289</v>
      </c>
      <c r="B2" s="39" t="s">
        <v>133</v>
      </c>
      <c r="C2" s="39" t="s">
        <v>64</v>
      </c>
      <c r="D2" s="39" t="s">
        <v>135</v>
      </c>
      <c r="E2" s="39" t="s">
        <v>59</v>
      </c>
      <c r="F2" s="39" t="s">
        <v>67</v>
      </c>
      <c r="G2" s="39" t="s">
        <v>141</v>
      </c>
      <c r="H2" s="39" t="s">
        <v>57</v>
      </c>
      <c r="I2" s="39" t="s">
        <v>145</v>
      </c>
      <c r="J2" s="39" t="s">
        <v>146</v>
      </c>
      <c r="K2" s="39" t="s">
        <v>151</v>
      </c>
      <c r="L2" s="39" t="s">
        <v>153</v>
      </c>
      <c r="M2" s="39" t="s">
        <v>155</v>
      </c>
      <c r="N2" s="39" t="s">
        <v>157</v>
      </c>
      <c r="O2" s="39" t="s">
        <v>158</v>
      </c>
      <c r="P2" s="39" t="s">
        <v>165</v>
      </c>
      <c r="Q2" s="39" t="s">
        <v>166</v>
      </c>
      <c r="R2" s="39" t="s">
        <v>168</v>
      </c>
      <c r="S2" s="39" t="s">
        <v>169</v>
      </c>
      <c r="T2" s="40" t="s">
        <v>61</v>
      </c>
      <c r="U2" s="40" t="s">
        <v>170</v>
      </c>
    </row>
    <row r="3" spans="1:21" x14ac:dyDescent="0.25">
      <c r="A3" s="33" t="s">
        <v>326</v>
      </c>
      <c r="B3" s="33">
        <f>+ptegu!N61</f>
        <v>4.4935261017731261</v>
      </c>
      <c r="C3" s="33">
        <f>+ptegu!O61</f>
        <v>2556.7822637991194</v>
      </c>
      <c r="D3" s="33"/>
      <c r="E3" s="33">
        <f>+ptegu!Q61</f>
        <v>752505.06679899711</v>
      </c>
      <c r="F3" s="33">
        <f>+ptegu!W61</f>
        <v>7223.4777870899688</v>
      </c>
      <c r="G3" s="33">
        <f>+ptegu!X61</f>
        <v>0</v>
      </c>
      <c r="H3" s="33">
        <f>+ptegu!AB61</f>
        <v>39631.232681699999</v>
      </c>
      <c r="I3" s="33">
        <f>+ptegu!AD61</f>
        <v>1320995.8962864627</v>
      </c>
      <c r="J3" s="33">
        <f>+ptegu!AE61</f>
        <v>146777.3307569827</v>
      </c>
      <c r="K3" s="33">
        <f>+ptegu!AK61</f>
        <v>8624.2686036889318</v>
      </c>
      <c r="L3" s="33">
        <f>+ptegu!AM61</f>
        <v>8285.3081974253</v>
      </c>
      <c r="M3" s="33">
        <f>+ptegu!AO61</f>
        <v>8.6870650419719997</v>
      </c>
      <c r="N3" s="33">
        <f>+ptegu!AS61</f>
        <v>57493.339755190071</v>
      </c>
      <c r="O3" s="33">
        <f>+ptegu!AT61</f>
        <v>158844.06592890609</v>
      </c>
      <c r="P3" s="33">
        <f>+ptegu!BA61</f>
        <v>186.13496253277384</v>
      </c>
      <c r="Q3" s="33">
        <f>+ptegu!BB61</f>
        <v>12272.333701239801</v>
      </c>
      <c r="R3" s="33">
        <f>+ptegu!BD61</f>
        <v>19603.471360057058</v>
      </c>
      <c r="S3" s="33">
        <f>+ptegu!BE61</f>
        <v>878.72183891392706</v>
      </c>
      <c r="T3" s="33">
        <f>+ptegu!BF61</f>
        <v>1443845.1120926118</v>
      </c>
      <c r="U3" s="33">
        <f>+ptegu!BG61</f>
        <v>32308.937370670064</v>
      </c>
    </row>
    <row r="4" spans="1:21" s="35" customFormat="1" x14ac:dyDescent="0.25">
      <c r="A4" s="33" t="s">
        <v>327</v>
      </c>
      <c r="B4" s="33">
        <f>+ptegu_pk!O62</f>
        <v>4.07239839504E-4</v>
      </c>
      <c r="C4" s="33">
        <f>+ptegu_pk!P62</f>
        <v>19.114598332651397</v>
      </c>
      <c r="D4" s="33"/>
      <c r="E4" s="33">
        <f>+ptegu_pk!R62</f>
        <v>11261.880729273658</v>
      </c>
      <c r="F4" s="33">
        <f>+ptegu_pk!X62</f>
        <v>258.40154649761001</v>
      </c>
      <c r="G4" s="33">
        <f>+ptegu_pk!Y62</f>
        <v>0</v>
      </c>
      <c r="H4" s="33">
        <f>+ptegu_pk!AC62</f>
        <v>439.5489074724199</v>
      </c>
      <c r="I4" s="33">
        <f>+ptegu_pk!AE62</f>
        <v>8971.5253151462312</v>
      </c>
      <c r="J4" s="33">
        <f>+ptegu_pk!AF62</f>
        <v>996.83615162784292</v>
      </c>
      <c r="K4" s="33">
        <f>+ptegu_pk!AM62</f>
        <v>0.12794034840541602</v>
      </c>
      <c r="L4" s="33">
        <f>+ptegu_pk!AN62</f>
        <v>18.512746157623322</v>
      </c>
      <c r="M4" s="33">
        <f>+ptegu_pk!AP62</f>
        <v>0</v>
      </c>
      <c r="N4" s="33">
        <f>+ptegu_pk!AT62</f>
        <v>32.343968346140237</v>
      </c>
      <c r="O4" s="33">
        <f>+ptegu_pk!AU62</f>
        <v>161.64776147412968</v>
      </c>
      <c r="P4" s="33">
        <f>+ptegu_pk!BB62</f>
        <v>0.63228464991562094</v>
      </c>
      <c r="Q4" s="33">
        <f>+ptegu_pk!BC62</f>
        <v>12.930341577119869</v>
      </c>
      <c r="R4" s="33">
        <f>+ptegu_pk!BE62</f>
        <v>21.298354488510853</v>
      </c>
      <c r="S4" s="33">
        <f>+ptegu_pk!BF62</f>
        <v>0.80722984326203084</v>
      </c>
      <c r="T4" s="33">
        <f>+ptegu_pk!BG62</f>
        <v>3433.1787055539999</v>
      </c>
      <c r="U4" s="33">
        <f>+ptegu_pk!BH62</f>
        <v>77.422565628889998</v>
      </c>
    </row>
    <row r="5" spans="1:21" x14ac:dyDescent="0.25">
      <c r="A5" s="37" t="s">
        <v>287</v>
      </c>
      <c r="B5" s="33">
        <f>+ptnonipm!S61</f>
        <v>9352.8460977916166</v>
      </c>
      <c r="C5" s="33">
        <f>+ptnonipm!T61</f>
        <v>34530.338532870242</v>
      </c>
      <c r="D5" s="33">
        <f>+ptnonipm!V61</f>
        <v>4956.5625769104445</v>
      </c>
      <c r="E5" s="33">
        <f>+ptnonipm!W61</f>
        <v>2419697.1138367997</v>
      </c>
      <c r="F5" s="33">
        <f>+ptnonipm!AC61</f>
        <v>20704.567800715849</v>
      </c>
      <c r="G5" s="33">
        <f>+ptnonipm!AD61</f>
        <v>1050.647279607653</v>
      </c>
      <c r="H5" s="33">
        <f>+ptnonipm!AH61</f>
        <v>75753.536599920015</v>
      </c>
      <c r="I5" s="33">
        <f>+ptnonipm!AJ61</f>
        <v>1591688.9792583741</v>
      </c>
      <c r="J5" s="33">
        <f>+ptnonipm!AK61</f>
        <v>175803.83222353272</v>
      </c>
      <c r="K5" s="33">
        <f>+ptnonipm!AQ61</f>
        <v>5862.9965694967796</v>
      </c>
      <c r="L5" s="33">
        <f>+ptnonipm!AS61</f>
        <v>33256.494703098797</v>
      </c>
      <c r="M5" s="33">
        <f>+ptnonipm!AU61</f>
        <v>3255.7217061731758</v>
      </c>
      <c r="N5" s="33">
        <f>+ptnonipm!AY61</f>
        <v>150073.05517043668</v>
      </c>
      <c r="O5" s="33">
        <f>+ptnonipm!AZ61</f>
        <v>197884.93425185114</v>
      </c>
      <c r="P5" s="33">
        <f>+ptnonipm!BG61</f>
        <v>2937.5729523995105</v>
      </c>
      <c r="Q5" s="33">
        <f>+ptnonipm!BH61</f>
        <v>42586.163922435167</v>
      </c>
      <c r="R5" s="33">
        <f>+ptnonipm!BJ61</f>
        <v>39463.132365064572</v>
      </c>
      <c r="S5" s="33">
        <f>+ptnonipm!BK61</f>
        <v>1346.0985206029377</v>
      </c>
      <c r="T5" s="33">
        <f>+ptnonipm!BL61</f>
        <v>720577.7413863223</v>
      </c>
      <c r="U5" s="33">
        <f>+ptnonipm!BM61</f>
        <v>3354.4350068239683</v>
      </c>
    </row>
    <row r="6" spans="1:21" s="35" customFormat="1" x14ac:dyDescent="0.25">
      <c r="A6" s="33" t="s">
        <v>320</v>
      </c>
      <c r="B6" s="33">
        <f>pt_oilgas!S61</f>
        <v>1.0074849031558062</v>
      </c>
      <c r="C6" s="33">
        <f>pt_oilgas!T61</f>
        <v>751.60024780471463</v>
      </c>
      <c r="D6" s="33">
        <f>pt_oilgas!V61</f>
        <v>4.027462541241861</v>
      </c>
      <c r="E6" s="33">
        <f>pt_oilgas!W61</f>
        <v>25493.280134803594</v>
      </c>
      <c r="F6" s="33">
        <f>pt_oilgas!AC61</f>
        <v>7.1453725120639994E-2</v>
      </c>
      <c r="G6" s="33">
        <f>pt_oilgas!AD61</f>
        <v>0</v>
      </c>
      <c r="H6" s="33">
        <f>pt_oilgas!AH61</f>
        <v>158.72668782986713</v>
      </c>
      <c r="I6" s="33">
        <f>pt_oilgas!AJ61</f>
        <v>23373.283742810039</v>
      </c>
      <c r="J6" s="33">
        <f>pt_oilgas!AK61</f>
        <v>2597.0317825624516</v>
      </c>
      <c r="K6" s="33">
        <f>pt_oilgas!AQ61</f>
        <v>24.788829516285677</v>
      </c>
      <c r="L6" s="33">
        <f>pt_oilgas!AS61</f>
        <v>527.26860015305806</v>
      </c>
      <c r="M6" s="33">
        <f>pt_oilgas!AU61</f>
        <v>2.2245060825523955E-2</v>
      </c>
      <c r="N6" s="33">
        <f>pt_oilgas!AY61</f>
        <v>36.079934122913272</v>
      </c>
      <c r="O6" s="33">
        <f>pt_oilgas!AZ61</f>
        <v>874.24600516702844</v>
      </c>
      <c r="P6" s="33">
        <f>pt_oilgas!BG61</f>
        <v>28.801425831713868</v>
      </c>
      <c r="Q6" s="33">
        <f>pt_oilgas!BH61</f>
        <v>475.02792348273641</v>
      </c>
      <c r="R6" s="33">
        <f>pt_oilgas!BJ61</f>
        <v>120.81194116992066</v>
      </c>
      <c r="S6" s="33">
        <f>pt_oilgas!BK61</f>
        <v>165.41096994050469</v>
      </c>
      <c r="T6" s="33">
        <f>pt_oilgas!BL61</f>
        <v>64075.750416378993</v>
      </c>
      <c r="U6" s="33">
        <f>pt_oilgas!BM61</f>
        <v>0</v>
      </c>
    </row>
    <row r="7" spans="1:21" x14ac:dyDescent="0.25">
      <c r="A7" s="37" t="s">
        <v>290</v>
      </c>
      <c r="B7" s="33">
        <f>+othpt!P51</f>
        <v>1723.3644114436643</v>
      </c>
      <c r="C7" s="33">
        <f>+othpt!Q51</f>
        <v>18685.659146813941</v>
      </c>
      <c r="D7" s="33"/>
      <c r="E7" s="33">
        <f>+othpt!S51</f>
        <v>879837.41690767289</v>
      </c>
      <c r="F7" s="33"/>
      <c r="G7" s="33">
        <f>+othpt!Y51</f>
        <v>6739.3231310094006</v>
      </c>
      <c r="H7" s="33">
        <f>+othpt!AC51</f>
        <v>15543.478794065</v>
      </c>
      <c r="I7" s="33">
        <f>+othpt!AE51</f>
        <v>1617981.1115813802</v>
      </c>
      <c r="J7" s="33">
        <f>+othpt!AF51</f>
        <v>173062.16459243099</v>
      </c>
      <c r="K7" s="33">
        <f>+othpt!AL51</f>
        <v>2353.3989509096264</v>
      </c>
      <c r="L7" s="33">
        <f>+othpt!AN51</f>
        <v>9302.3763565758491</v>
      </c>
      <c r="M7" s="33">
        <f>+othpt!AP51</f>
        <v>12331.396162238387</v>
      </c>
      <c r="N7" s="33">
        <f>+othpt!AT51</f>
        <v>71736.778013121395</v>
      </c>
      <c r="O7" s="33">
        <f>+othpt!AU51</f>
        <v>133749.70153595941</v>
      </c>
      <c r="P7" s="33">
        <f>+othpt!BB51</f>
        <v>699.84973880860116</v>
      </c>
      <c r="Q7" s="33">
        <f>+othpt!BC51</f>
        <v>19473.451691486895</v>
      </c>
      <c r="R7" s="33">
        <f>+othpt!BE51</f>
        <v>34180.6115146753</v>
      </c>
      <c r="S7" s="33">
        <f>+othpt!BF51</f>
        <v>1232.8777462000076</v>
      </c>
      <c r="T7" s="33">
        <f>+othpt!BG51</f>
        <v>2076725.7559413866</v>
      </c>
      <c r="U7" s="33">
        <f>+othpt!BH51</f>
        <v>15296.947451691152</v>
      </c>
    </row>
    <row r="8" spans="1:21" x14ac:dyDescent="0.25">
      <c r="A8" s="37" t="s">
        <v>286</v>
      </c>
      <c r="B8" s="33">
        <f>+ptfire!M61</f>
        <v>161328.91568395961</v>
      </c>
      <c r="C8" s="33">
        <f>+ptfire!N61</f>
        <v>123003.7735176628</v>
      </c>
      <c r="D8" s="33"/>
      <c r="E8" s="33">
        <f>+ptfire!P61</f>
        <v>22584186.89651037</v>
      </c>
      <c r="F8" s="33">
        <v>0</v>
      </c>
      <c r="G8" s="33">
        <f>+ptfire!U61</f>
        <v>0</v>
      </c>
      <c r="H8" s="33">
        <f>+ptfire!AA61</f>
        <v>362977.4958662343</v>
      </c>
      <c r="I8" s="33">
        <f>+ptfire!AC61</f>
        <v>312397.38376921206</v>
      </c>
      <c r="J8" s="33">
        <f>+ptfire!AD61</f>
        <v>34710.823692399681</v>
      </c>
      <c r="K8" s="33">
        <f>+ptfire!AJ61</f>
        <v>4852.2779109256362</v>
      </c>
      <c r="L8" s="33">
        <f>+ptfire!AL61</f>
        <v>203554.88509780497</v>
      </c>
      <c r="M8" s="33">
        <f>+ptfire!AN61</f>
        <v>0</v>
      </c>
      <c r="N8" s="33">
        <f>+ptfire!AR61</f>
        <v>357047.01470296836</v>
      </c>
      <c r="O8" s="33">
        <f>+ptfire!AS61</f>
        <v>810977.34628774691</v>
      </c>
      <c r="P8" s="33">
        <f>+ptfire!AZ61</f>
        <v>11273.421564757573</v>
      </c>
      <c r="Q8" s="33">
        <f>+ptfire!BA61</f>
        <v>962979.80770321004</v>
      </c>
      <c r="R8" s="33">
        <f>+ptfire!BC61</f>
        <v>16719.224074570368</v>
      </c>
      <c r="S8" s="33">
        <f>+ptfire!BD61</f>
        <v>671.86347946587375</v>
      </c>
      <c r="T8" s="33">
        <f>+ptfire!BE61</f>
        <v>177122.98546008792</v>
      </c>
      <c r="U8" s="33">
        <f>+ptfire!BF61</f>
        <v>0</v>
      </c>
    </row>
    <row r="9" spans="1:21" x14ac:dyDescent="0.25">
      <c r="A9" s="37" t="s">
        <v>282</v>
      </c>
      <c r="B9" s="33">
        <f>+nonpt!S61</f>
        <v>23579.932307095598</v>
      </c>
      <c r="C9" s="33">
        <f>+nonpt!T61</f>
        <v>25549.122462866064</v>
      </c>
      <c r="D9" s="33">
        <f>+nonpt!V61</f>
        <v>589.66209522777604</v>
      </c>
      <c r="E9" s="33">
        <f>+nonpt!W61</f>
        <v>3058568.3874291298</v>
      </c>
      <c r="F9" s="33">
        <f>+nonpt!AC61</f>
        <v>5310.8276317947193</v>
      </c>
      <c r="G9" s="33">
        <f>+nonpt!AD61</f>
        <v>0</v>
      </c>
      <c r="H9" s="33">
        <f>+nonpt!AH61</f>
        <v>142388.14770899867</v>
      </c>
      <c r="I9" s="33">
        <f>+nonpt!AJ61</f>
        <v>762355.75871189008</v>
      </c>
      <c r="J9" s="33">
        <f>+nonpt!AK61</f>
        <v>84706.202517593993</v>
      </c>
      <c r="K9" s="33">
        <f>+nonpt!AQ61</f>
        <v>1288.9957956168505</v>
      </c>
      <c r="L9" s="33">
        <f>+nonpt!AS61</f>
        <v>44166.909819980669</v>
      </c>
      <c r="M9" s="33">
        <f>+nonpt!AU61</f>
        <v>189.05428217134383</v>
      </c>
      <c r="N9" s="33">
        <f>+nonpt!AY61</f>
        <v>183881.92087448636</v>
      </c>
      <c r="O9" s="33">
        <f>+nonpt!AZ61</f>
        <v>254929.26888162291</v>
      </c>
      <c r="P9" s="33">
        <f>+nonpt!BG61</f>
        <v>1792.5190939974295</v>
      </c>
      <c r="Q9" s="33">
        <f>+nonpt!BH61</f>
        <v>217321.75020306499</v>
      </c>
      <c r="R9" s="33">
        <f>+nonpt!BJ61</f>
        <v>18078.999343350384</v>
      </c>
      <c r="S9" s="33">
        <f>+nonpt!BK61</f>
        <v>129.18560982957302</v>
      </c>
      <c r="T9" s="33">
        <f>+nonpt!BL61</f>
        <v>303954.67859171401</v>
      </c>
      <c r="U9" s="33">
        <f>+nonpt!BM61</f>
        <v>4532.5904514008271</v>
      </c>
    </row>
    <row r="10" spans="1:21" s="35" customFormat="1" x14ac:dyDescent="0.25">
      <c r="A10" s="33" t="s">
        <v>328</v>
      </c>
      <c r="B10" s="33">
        <f>+np_oilgas!S62</f>
        <v>5946.4322485332241</v>
      </c>
      <c r="C10" s="33">
        <f>+np_oilgas!T62</f>
        <v>20649.051850843003</v>
      </c>
      <c r="D10" s="33">
        <f>+np_oilgas!V62</f>
        <v>0.74590468761507756</v>
      </c>
      <c r="E10" s="33">
        <f>+np_oilgas!W62</f>
        <v>782405.20308420714</v>
      </c>
      <c r="F10" s="33">
        <v>0</v>
      </c>
      <c r="G10" s="33">
        <v>0</v>
      </c>
      <c r="H10" s="33">
        <f>+pt_oilgas!AH62</f>
        <v>158.72668782986713</v>
      </c>
      <c r="I10" s="33">
        <f>+np_oilgas!AG62</f>
        <v>715939.5345608393</v>
      </c>
      <c r="J10" s="33">
        <f>+np_oilgas!AH62</f>
        <v>79548.825879550277</v>
      </c>
      <c r="K10" s="33">
        <f>+np_oilgas!AN62</f>
        <v>0</v>
      </c>
      <c r="L10" s="33">
        <f>+np_oilgas!AP62</f>
        <v>0</v>
      </c>
      <c r="M10" s="33">
        <f>+np_oilgas!AR62</f>
        <v>1216.265159106242</v>
      </c>
      <c r="N10" s="33">
        <f>+np_oilgas!AV62</f>
        <v>5682.7964932646391</v>
      </c>
      <c r="O10" s="33">
        <f>+np_oilgas!AW62</f>
        <v>15684.215252115951</v>
      </c>
      <c r="P10" s="33">
        <f>+np_oilgas!BD62</f>
        <v>59.303726555592576</v>
      </c>
      <c r="Q10" s="33">
        <f>+np_oilgas!BE62</f>
        <v>754.77457379784892</v>
      </c>
      <c r="R10" s="33">
        <f>+np_oilgas!BG62</f>
        <v>5067.7722063923638</v>
      </c>
      <c r="S10" s="33">
        <f>+np_oilgas!BH62</f>
        <v>0</v>
      </c>
      <c r="T10" s="33">
        <f>+np_oilgas!BI62</f>
        <v>25487.698702115191</v>
      </c>
      <c r="U10" s="33">
        <f>+np_oilgas!BJ62</f>
        <v>0</v>
      </c>
    </row>
    <row r="11" spans="1:21" s="35" customFormat="1" x14ac:dyDescent="0.25">
      <c r="A11" s="33" t="s">
        <v>288</v>
      </c>
      <c r="B11" s="33">
        <f>+rwc!Q61</f>
        <v>55797.62831623949</v>
      </c>
      <c r="C11" s="33">
        <f>+rwc!R61</f>
        <v>20915.686275680098</v>
      </c>
      <c r="D11" s="33">
        <f>+rwc!K61</f>
        <v>154.8181587</v>
      </c>
      <c r="E11" s="33">
        <f>+rwc!U61</f>
        <v>2742131.3960433095</v>
      </c>
      <c r="F11" s="33"/>
      <c r="G11" s="33"/>
      <c r="H11" s="33">
        <f>+rwc!AE61</f>
        <v>21548.955570646795</v>
      </c>
      <c r="I11" s="33">
        <f>+rwc!AG61</f>
        <v>34673.949798739588</v>
      </c>
      <c r="J11" s="33">
        <f>+rwc!AH61</f>
        <v>3852.6612136345893</v>
      </c>
      <c r="K11" s="33">
        <f>+rwc!AN61</f>
        <v>41.368805171729598</v>
      </c>
      <c r="L11" s="33">
        <f>+rwc!AP61</f>
        <v>23083.790442896792</v>
      </c>
      <c r="M11" s="33">
        <f>+rwc!AR61</f>
        <v>0</v>
      </c>
      <c r="N11" s="33">
        <f>+rwc!AV61</f>
        <v>744.35538365607817</v>
      </c>
      <c r="O11" s="33">
        <f>+rwc!AW61</f>
        <v>169623.88159919201</v>
      </c>
      <c r="P11" s="33">
        <f>+rwc!BD61</f>
        <v>786.00723704974973</v>
      </c>
      <c r="Q11" s="33">
        <f>+rwc!BE61</f>
        <v>218510.00187747102</v>
      </c>
      <c r="R11" s="33">
        <f>+rwc!BG61</f>
        <v>1696.1208703018897</v>
      </c>
      <c r="S11" s="33">
        <f>+rwc!BH61</f>
        <v>0</v>
      </c>
      <c r="T11" s="33">
        <f>+rwc!BI61</f>
        <v>10032.617892660399</v>
      </c>
      <c r="U11" s="33">
        <f>+rwc!BJ61</f>
        <v>0</v>
      </c>
    </row>
    <row r="12" spans="1:21" x14ac:dyDescent="0.25">
      <c r="A12" s="41" t="s">
        <v>291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40"/>
      <c r="U12" s="40"/>
    </row>
    <row r="13" spans="1:21" x14ac:dyDescent="0.25">
      <c r="A13" s="42" t="s">
        <v>292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</row>
    <row r="14" spans="1:21" x14ac:dyDescent="0.25">
      <c r="A14" s="42" t="s">
        <v>293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x14ac:dyDescent="0.25">
      <c r="A15" s="43" t="s">
        <v>294</v>
      </c>
      <c r="B15" s="33">
        <f>+'onroad_rfl RPD'!D62</f>
        <v>84.329987344745618</v>
      </c>
      <c r="C15" s="43">
        <f>'onroad_rfl RPD'!E62</f>
        <v>180.06941264794693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spans="1:21" x14ac:dyDescent="0.25">
      <c r="A16" s="47" t="s">
        <v>433</v>
      </c>
      <c r="B16" s="33">
        <f>+'onroad_rfl RPV'!D62</f>
        <v>3.2589949795042714</v>
      </c>
      <c r="C16" s="43">
        <f>'onroad_rfl RPV'!E62</f>
        <v>8.4820686334322009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</row>
    <row r="17" spans="1:21" x14ac:dyDescent="0.25">
      <c r="A17" s="43" t="s">
        <v>295</v>
      </c>
      <c r="B17" s="43">
        <f>+'onroad RPD'!F62+'onroad RPP'!D62+'onroad RPV'!F62</f>
        <v>3947.6009762856033</v>
      </c>
      <c r="C17" s="43">
        <f>+'onroad RPD'!G62+'onroad RPP'!E62+'onroad RPV'!AB62</f>
        <v>27930.359518252088</v>
      </c>
      <c r="D17" s="43"/>
      <c r="E17" s="37">
        <f>+'onroad RPD'!L62+'onroad RPV'!AE62</f>
        <v>16063457.24255107</v>
      </c>
      <c r="F17" s="43">
        <v>0</v>
      </c>
      <c r="G17" s="43">
        <f>+'onroad RPD'!AW62+'onroad RPV'!CK62</f>
        <v>21476.299484888055</v>
      </c>
      <c r="H17" s="43">
        <f>+'onroad RPD'!BB62+'onroad RPV'!CP62</f>
        <v>87336.28959779501</v>
      </c>
      <c r="I17" s="43">
        <f>+'onroad RPD'!BD62+'onroad RPV'!CR62</f>
        <v>2282696.24374707</v>
      </c>
      <c r="J17" s="43">
        <f>+'onroad RPD'!BE62+'onroad RPV'!CS62</f>
        <v>380364.80937611312</v>
      </c>
      <c r="K17" s="43">
        <f>+'onroad RPD'!BJ62+'onroad RPV'!CX62</f>
        <v>308.95548580154002</v>
      </c>
      <c r="L17" s="43">
        <f>+'onroad RPD'!BL62+'onroad RPV'!CZ62</f>
        <v>44938.595712438575</v>
      </c>
      <c r="M17" s="43">
        <f>+'onroad RPD'!BN62</f>
        <v>209.88047219798904</v>
      </c>
      <c r="N17" s="43">
        <f>+'onroad RPD'!BP62+'onroad RPV'!DC62</f>
        <v>83427.474771008376</v>
      </c>
      <c r="O17" s="43">
        <f>+'onroad RPD'!BQ62+'onroad RPV'!DD62</f>
        <v>27263.79400772259</v>
      </c>
      <c r="P17" s="43">
        <f>+'onroad RPD'!BX62+'onroad RPV'!DK62</f>
        <v>118.82664951856866</v>
      </c>
      <c r="Q17" s="43">
        <f>+'onroad RPD'!BY62+'onroad RPV'!DL62</f>
        <v>44572.989019792061</v>
      </c>
      <c r="R17" s="43">
        <f>+'onroad RPD'!CA62+'onroad RPV'!DN62</f>
        <v>7982.045416160292</v>
      </c>
      <c r="S17" s="47">
        <f>+'onroad RPD'!CB62+'onroad RPV'!DO62</f>
        <v>78.126635022934437</v>
      </c>
      <c r="T17" s="43">
        <f>+'onroad RPD'!CC62+'onroad RPV'!DP62</f>
        <v>12597.314190874115</v>
      </c>
      <c r="U17" s="43">
        <v>0</v>
      </c>
    </row>
    <row r="18" spans="1:21" x14ac:dyDescent="0.25">
      <c r="A18" s="37" t="s">
        <v>283</v>
      </c>
      <c r="B18" s="37">
        <f>+nonroad!P61</f>
        <v>4536.3822938395097</v>
      </c>
      <c r="C18" s="37">
        <f>+nonroad!Q61</f>
        <v>26987.221220600008</v>
      </c>
      <c r="D18" s="37"/>
      <c r="E18" s="33">
        <f>+nonroad!S61</f>
        <v>12409683.613975506</v>
      </c>
      <c r="F18" s="33"/>
      <c r="G18" s="33">
        <f>+nonroad!Y61</f>
        <v>8538.2213956621981</v>
      </c>
      <c r="H18" s="33">
        <f>+nonroad!AC61</f>
        <v>2885.9053673067206</v>
      </c>
      <c r="I18" s="33">
        <f>+nonroad!AE61</f>
        <v>960550.04294737009</v>
      </c>
      <c r="J18" s="33">
        <f>+nonroad!AF61</f>
        <v>98189.572649235983</v>
      </c>
      <c r="K18" s="33">
        <f>+nonroad!AL61</f>
        <v>65.101672441570088</v>
      </c>
      <c r="L18" s="33">
        <f>+nonroad!AN61</f>
        <v>47855.396336524798</v>
      </c>
      <c r="M18" s="33">
        <f>+nonroad!AP61</f>
        <v>0</v>
      </c>
      <c r="N18" s="33">
        <f>+nonroad!AT61</f>
        <v>6060.1860896237968</v>
      </c>
      <c r="O18" s="33">
        <f>+nonroad!AU61</f>
        <v>20763.352737454199</v>
      </c>
      <c r="P18" s="33">
        <f>+nonroad!BB61</f>
        <v>158.70906963922394</v>
      </c>
      <c r="Q18" s="33">
        <f>+nonroad!BC61</f>
        <v>31318.897134089497</v>
      </c>
      <c r="R18" s="33">
        <f>+nonroad!BE61</f>
        <v>425.82005528593402</v>
      </c>
      <c r="S18" s="33">
        <f>+nonroad!BF61</f>
        <v>2.1389411102186098</v>
      </c>
      <c r="T18" s="33">
        <f>+nonroad!BG61</f>
        <v>1861.3605543640099</v>
      </c>
      <c r="U18" s="33">
        <f>+nonroad!BH61</f>
        <v>0</v>
      </c>
    </row>
    <row r="19" spans="1:21" x14ac:dyDescent="0.25">
      <c r="A19" s="37" t="s">
        <v>296</v>
      </c>
      <c r="B19" s="37">
        <f>+othar!M49</f>
        <v>25937.10568067144</v>
      </c>
      <c r="C19" s="37">
        <f>+othar!N49</f>
        <v>52058.972085035122</v>
      </c>
      <c r="D19" s="37"/>
      <c r="E19" s="37">
        <f>+othar!P49</f>
        <v>3338266.3075855812</v>
      </c>
      <c r="F19" s="37"/>
      <c r="G19" s="37">
        <f>+othar!V49</f>
        <v>4535.9808921325275</v>
      </c>
      <c r="H19" s="37">
        <f>+othar!Z49</f>
        <v>495987.03086058277</v>
      </c>
      <c r="I19" s="37">
        <f>+othar!AB49</f>
        <v>620396.7123033544</v>
      </c>
      <c r="J19" s="37">
        <f>+othar!AC49</f>
        <v>64404.387128753122</v>
      </c>
      <c r="K19" s="33">
        <f>+othar!AI49</f>
        <v>6088.2370514974818</v>
      </c>
      <c r="L19" s="37">
        <f>+othar!AK49</f>
        <v>41203.574466060141</v>
      </c>
      <c r="M19" s="37">
        <f>+othar!AM49</f>
        <v>475.28274190647346</v>
      </c>
      <c r="N19" s="37">
        <f>+othar!AQ49</f>
        <v>585564.31905958941</v>
      </c>
      <c r="O19" s="37">
        <f>+othar!AR49</f>
        <v>161909.984570117</v>
      </c>
      <c r="P19" s="37">
        <f>+othar!AY49</f>
        <v>611.93818386181408</v>
      </c>
      <c r="Q19" s="37">
        <f>+othar!AZ49</f>
        <v>85815.325445578492</v>
      </c>
      <c r="R19" s="37">
        <f>+othar!BB49</f>
        <v>6557.9193258052064</v>
      </c>
      <c r="S19" s="37">
        <f>+othar!BC49</f>
        <v>377.43941680414827</v>
      </c>
      <c r="T19" s="37">
        <f>+othar!BD49</f>
        <v>80464.393157560422</v>
      </c>
      <c r="U19" s="37">
        <f>+othar!BE49</f>
        <v>736.57867873426699</v>
      </c>
    </row>
    <row r="20" spans="1:21" x14ac:dyDescent="0.25">
      <c r="A20" s="37" t="s">
        <v>297</v>
      </c>
      <c r="B20" s="37">
        <f>+othon!M49</f>
        <v>2068.85221863982</v>
      </c>
      <c r="C20" s="37">
        <f>+othon!N49</f>
        <v>12019.280344643201</v>
      </c>
      <c r="D20" s="37"/>
      <c r="E20" s="37">
        <f>+othon!P49</f>
        <v>3700436.1270633405</v>
      </c>
      <c r="F20" s="37"/>
      <c r="G20" s="37">
        <f>+othon!V49</f>
        <v>3512.01715035705</v>
      </c>
      <c r="H20" s="37">
        <f>+othon!Z49</f>
        <v>22037.528413537897</v>
      </c>
      <c r="I20" s="37">
        <f>+othon!AB49</f>
        <v>395102.56005249993</v>
      </c>
      <c r="J20" s="37">
        <f>+othon!AC49</f>
        <v>40388.23268033089</v>
      </c>
      <c r="K20" s="33">
        <f>+othon!AI49</f>
        <v>25.880516823533696</v>
      </c>
      <c r="L20" s="37">
        <f>+othon!AK49</f>
        <v>8256.1074599330987</v>
      </c>
      <c r="M20" s="37">
        <f>+othon!AM49</f>
        <v>0</v>
      </c>
      <c r="N20" s="37">
        <f>+othon!AQ49</f>
        <v>4192.2308852089109</v>
      </c>
      <c r="O20" s="37">
        <f>+othon!AR49</f>
        <v>2291.4903050091802</v>
      </c>
      <c r="P20" s="37">
        <f>+othon!AY49</f>
        <v>21.834648668573198</v>
      </c>
      <c r="Q20" s="37">
        <f>+othon!AZ49</f>
        <v>5645.7687338091991</v>
      </c>
      <c r="R20" s="37">
        <f>+othon!BB49</f>
        <v>87.895919347358998</v>
      </c>
      <c r="S20" s="37">
        <f>+othon!BC49</f>
        <v>0.43399643969889995</v>
      </c>
      <c r="T20" s="37">
        <f>+othon!BD49</f>
        <v>4704.4136453225692</v>
      </c>
      <c r="U20" s="37">
        <f>+othon!BE49</f>
        <v>0</v>
      </c>
    </row>
    <row r="21" spans="1:21" x14ac:dyDescent="0.25">
      <c r="A21" s="37" t="s">
        <v>277</v>
      </c>
      <c r="B21" s="33"/>
      <c r="C21" s="33"/>
      <c r="D21" s="33"/>
      <c r="E21" s="33"/>
      <c r="F21" s="33"/>
      <c r="G21" s="33"/>
      <c r="H21" s="33">
        <f>+ag!E61</f>
        <v>3601811.1305075181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</row>
    <row r="22" spans="1:21" x14ac:dyDescent="0.25">
      <c r="A22" s="37" t="s">
        <v>280</v>
      </c>
      <c r="B22" s="33">
        <f>+'c1c2rail'!P61</f>
        <v>547.11703001170804</v>
      </c>
      <c r="C22" s="33">
        <f>+'c1c2rail'!Q61</f>
        <v>312.21618326239661</v>
      </c>
      <c r="D22" s="36"/>
      <c r="E22" s="33">
        <f>+'c1c2rail'!S61</f>
        <v>243618.51080244285</v>
      </c>
      <c r="F22" s="33"/>
      <c r="G22" s="33">
        <f>+'c1c2rail'!Y61</f>
        <v>8661.7255427443197</v>
      </c>
      <c r="H22" s="33">
        <f>+'c1c2rail'!AC61</f>
        <v>674.68637187846684</v>
      </c>
      <c r="I22" s="33">
        <f>+'c1c2rail'!AE61</f>
        <v>974439.05178541399</v>
      </c>
      <c r="J22" s="33">
        <f>+'c1c2rail'!AF61</f>
        <v>99611.528697055415</v>
      </c>
      <c r="K22" s="33">
        <f>+'c1c2rail'!AL61</f>
        <v>16.661095534394331</v>
      </c>
      <c r="L22" s="33">
        <f>+'c1c2rail'!AN61</f>
        <v>22039.794860381891</v>
      </c>
      <c r="M22" s="33">
        <f>+'c1c2rail'!AP61</f>
        <v>0</v>
      </c>
      <c r="N22" s="33">
        <f>+'c1c2rail'!AT61</f>
        <v>2025.3617774547506</v>
      </c>
      <c r="O22" s="33">
        <f>+'c1c2rail'!AU61</f>
        <v>1402.721479177731</v>
      </c>
      <c r="P22" s="33">
        <f>+'c1c2rail'!BB61</f>
        <v>32.607239208479967</v>
      </c>
      <c r="Q22" s="33">
        <f>+'c1c2rail'!BC61</f>
        <v>5018.1936733821394</v>
      </c>
      <c r="R22" s="33">
        <f>+'c1c2rail'!BE61</f>
        <v>84.306463718207397</v>
      </c>
      <c r="S22" s="36">
        <f>+'c1c2rail'!BF61</f>
        <v>0.11431456703574153</v>
      </c>
      <c r="T22" s="36">
        <f>+'c1c2rail'!BG61</f>
        <v>3067.50803210097</v>
      </c>
      <c r="U22" s="36">
        <f>+'c1c2rail'!BH61</f>
        <v>0</v>
      </c>
    </row>
    <row r="23" spans="1:21" x14ac:dyDescent="0.25">
      <c r="A23" s="37" t="s">
        <v>298</v>
      </c>
      <c r="B23" s="33"/>
      <c r="C23" s="33"/>
      <c r="D23" s="33"/>
      <c r="E23" s="37"/>
      <c r="F23" s="37"/>
      <c r="G23" s="37"/>
      <c r="H23" s="37"/>
      <c r="I23" s="37"/>
      <c r="J23" s="37"/>
      <c r="K23" s="33">
        <f>+afdust!AF62</f>
        <v>45964.831817635357</v>
      </c>
      <c r="L23" s="37">
        <f>+afdust!AH62</f>
        <v>1381.8491923557856</v>
      </c>
      <c r="M23" s="37">
        <f>+afdust!AJ62</f>
        <v>1218.1130783797496</v>
      </c>
      <c r="N23" s="37">
        <f>+afdust!AL62</f>
        <v>5872205.4136344055</v>
      </c>
      <c r="O23" s="37">
        <f>+afdust!AM62</f>
        <v>882101.06755729136</v>
      </c>
      <c r="P23" s="37">
        <f>+afdust!AT62</f>
        <v>793.8301843018196</v>
      </c>
      <c r="Q23" s="37">
        <f>+afdust!AU62</f>
        <v>43901.629066943795</v>
      </c>
      <c r="R23" s="37">
        <f>+afdust!AW62</f>
        <v>4553.3480779359525</v>
      </c>
      <c r="S23" s="37">
        <f>+afdust!AX62</f>
        <v>3891.5194306179505</v>
      </c>
      <c r="T23" s="37"/>
      <c r="U23" s="37"/>
    </row>
    <row r="24" spans="1:21" x14ac:dyDescent="0.25">
      <c r="A24" s="33" t="s">
        <v>281</v>
      </c>
      <c r="B24" s="37">
        <f>+'c3marine'!O61</f>
        <v>47.238340773295342</v>
      </c>
      <c r="C24" s="44">
        <f>+'c3marine'!P61</f>
        <v>6.5408539480216424E-2</v>
      </c>
      <c r="D24" s="37"/>
      <c r="E24" s="33">
        <f>+'c3marine'!R61</f>
        <v>17518.130642279139</v>
      </c>
      <c r="F24" s="33"/>
      <c r="G24" s="33">
        <f>+'c3marine'!X61</f>
        <v>1089.1790813925297</v>
      </c>
      <c r="H24" s="33"/>
      <c r="I24" s="33">
        <f>+'c3marine'!AB61</f>
        <v>122532.58855068605</v>
      </c>
      <c r="J24" s="33">
        <f>+'c3marine'!AC61</f>
        <v>12525.552312878142</v>
      </c>
      <c r="K24" s="33">
        <f>+'c3marine'!AI61</f>
        <v>5.5178094451941435</v>
      </c>
      <c r="L24" s="33">
        <f>+'c3marine'!AK61</f>
        <v>10.647220028133773</v>
      </c>
      <c r="M24" s="33">
        <f>+'c3marine'!AM61</f>
        <v>787.89387397849407</v>
      </c>
      <c r="N24" s="33">
        <f>+'c3marine'!AQ61</f>
        <v>208.47086233064141</v>
      </c>
      <c r="O24" s="33">
        <f>+'c3marine'!AR61</f>
        <v>1069.4167043315931</v>
      </c>
      <c r="P24" s="33">
        <f>+'c3marine'!AY61</f>
        <v>0</v>
      </c>
      <c r="Q24" s="33">
        <f>+'c3marine'!AZ61</f>
        <v>239.56220313519935</v>
      </c>
      <c r="R24" s="33">
        <f>+'c3marine'!BB61</f>
        <v>809.82690463266897</v>
      </c>
      <c r="S24" s="36">
        <f>+'c3marine'!BC61</f>
        <v>0.10647217675951945</v>
      </c>
      <c r="T24" s="33">
        <f>+'c3marine'!BD61</f>
        <v>5353.7703157852002</v>
      </c>
      <c r="U24" s="33">
        <f>+'c3marine'!BE61</f>
        <v>0</v>
      </c>
    </row>
    <row r="25" spans="1:21" x14ac:dyDescent="0.25">
      <c r="A25" s="33" t="s">
        <v>299</v>
      </c>
      <c r="B25" s="33">
        <v>254854.15888916186</v>
      </c>
      <c r="C25" s="33"/>
      <c r="D25" s="33"/>
      <c r="E25" s="33">
        <v>8324177.1346483892</v>
      </c>
      <c r="F25" s="33"/>
      <c r="G25" s="33"/>
      <c r="H25" s="33"/>
      <c r="I25" s="33">
        <v>1859206.9811085504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</row>
    <row r="26" spans="1:21" x14ac:dyDescent="0.25">
      <c r="A26" s="33" t="s">
        <v>300</v>
      </c>
      <c r="B26" s="33"/>
      <c r="C26" s="33"/>
      <c r="D26" s="43">
        <v>40810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</row>
    <row r="27" spans="1:21" x14ac:dyDescent="0.25">
      <c r="A27" s="45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5"/>
      <c r="U27" s="45"/>
    </row>
    <row r="28" spans="1:21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</row>
    <row r="29" spans="1:21" x14ac:dyDescent="0.25">
      <c r="A29" s="46" t="s">
        <v>301</v>
      </c>
      <c r="B29" s="33">
        <f t="shared" ref="B29:U29" si="0">SUM(B3:B26)-SUM(B12:B14)</f>
        <v>549760.66489501542</v>
      </c>
      <c r="C29" s="33">
        <f t="shared" si="0"/>
        <v>366157.79513828637</v>
      </c>
      <c r="D29" s="33">
        <f t="shared" si="0"/>
        <v>46515.816198067077</v>
      </c>
      <c r="E29" s="33">
        <f t="shared" si="0"/>
        <v>77353243.70874317</v>
      </c>
      <c r="F29" s="33">
        <f t="shared" si="0"/>
        <v>33497.346219823266</v>
      </c>
      <c r="G29" s="33">
        <f t="shared" si="0"/>
        <v>55603.393957793742</v>
      </c>
      <c r="H29" s="33">
        <f t="shared" si="0"/>
        <v>4869332.4206233164</v>
      </c>
      <c r="I29" s="33">
        <f t="shared" si="0"/>
        <v>13603301.603519797</v>
      </c>
      <c r="J29" s="33">
        <f t="shared" si="0"/>
        <v>1397539.791654682</v>
      </c>
      <c r="K29" s="33">
        <f t="shared" si="0"/>
        <v>75523.408854853318</v>
      </c>
      <c r="L29" s="33">
        <f t="shared" si="0"/>
        <v>487881.51121181546</v>
      </c>
      <c r="M29" s="33">
        <f t="shared" si="0"/>
        <v>19692.316786254651</v>
      </c>
      <c r="N29" s="33">
        <f t="shared" si="0"/>
        <v>7380411.1413752139</v>
      </c>
      <c r="O29" s="33">
        <f t="shared" si="0"/>
        <v>2839531.1348651387</v>
      </c>
      <c r="P29" s="33">
        <f t="shared" si="0"/>
        <v>19501.988961781339</v>
      </c>
      <c r="Q29" s="33">
        <f t="shared" si="0"/>
        <v>1690898.607214496</v>
      </c>
      <c r="R29" s="33">
        <f t="shared" si="0"/>
        <v>155452.604192956</v>
      </c>
      <c r="S29" s="33">
        <f t="shared" si="0"/>
        <v>8774.8446015348309</v>
      </c>
      <c r="T29" s="33">
        <f t="shared" si="0"/>
        <v>4933304.279084838</v>
      </c>
      <c r="U29" s="33">
        <f t="shared" si="0"/>
        <v>56306.911524949166</v>
      </c>
    </row>
    <row r="30" spans="1:21" x14ac:dyDescent="0.25">
      <c r="A30" s="46" t="s">
        <v>302</v>
      </c>
      <c r="B30" s="33">
        <f t="shared" ref="B30:H30" si="1">+B3+B4+B5+B6+B8+B9+B10+B11+B17+B18+B21+B22+B23+B24</f>
        <v>265089.59471277444</v>
      </c>
      <c r="C30" s="33">
        <f t="shared" si="1"/>
        <v>283205.33208051272</v>
      </c>
      <c r="D30" s="33">
        <f t="shared" si="1"/>
        <v>5705.8161980670775</v>
      </c>
      <c r="E30" s="33">
        <f t="shared" si="1"/>
        <v>61110526.722538181</v>
      </c>
      <c r="F30" s="33">
        <f t="shared" si="1"/>
        <v>33497.346219823266</v>
      </c>
      <c r="G30" s="33">
        <f t="shared" si="1"/>
        <v>40816.072784294753</v>
      </c>
      <c r="H30" s="33">
        <f t="shared" si="1"/>
        <v>4335764.3825551299</v>
      </c>
      <c r="I30" s="33">
        <f>+I3+I4+I5+I6+I8+I9+I10+I11+I17+I18+I21+I22+I23+I24</f>
        <v>9110614.2384740151</v>
      </c>
      <c r="J30" s="33">
        <f t="shared" ref="J30:U30" si="2">+J3+J4+J5+J6+J8+J9+J10+J11+J17+J18+J21+J22+J23+J24</f>
        <v>1119685.007253167</v>
      </c>
      <c r="K30" s="33">
        <f t="shared" si="2"/>
        <v>67055.892335622673</v>
      </c>
      <c r="L30" s="33">
        <f t="shared" si="2"/>
        <v>429119.45292924636</v>
      </c>
      <c r="M30" s="33">
        <f t="shared" si="2"/>
        <v>6885.6378821097915</v>
      </c>
      <c r="N30" s="33">
        <f t="shared" si="2"/>
        <v>6718917.813417295</v>
      </c>
      <c r="O30" s="33">
        <f t="shared" si="2"/>
        <v>2541579.9584540534</v>
      </c>
      <c r="P30" s="33">
        <f t="shared" si="2"/>
        <v>18168.366390442348</v>
      </c>
      <c r="Q30" s="33">
        <f t="shared" si="2"/>
        <v>1579964.0613436215</v>
      </c>
      <c r="R30" s="33">
        <f t="shared" si="2"/>
        <v>114626.17743312813</v>
      </c>
      <c r="S30" s="33">
        <f t="shared" si="2"/>
        <v>7164.093442090978</v>
      </c>
      <c r="T30" s="33">
        <f t="shared" si="2"/>
        <v>2771409.7163405693</v>
      </c>
      <c r="U30" s="33">
        <f t="shared" si="2"/>
        <v>40273.38539452375</v>
      </c>
    </row>
    <row r="31" spans="1:21" x14ac:dyDescent="0.25">
      <c r="A31" s="37" t="s">
        <v>303</v>
      </c>
      <c r="B31" s="33">
        <v>383487</v>
      </c>
      <c r="C31" s="33">
        <v>203769</v>
      </c>
      <c r="D31" s="33">
        <v>41844</v>
      </c>
      <c r="E31" s="33">
        <v>51332388</v>
      </c>
      <c r="F31" s="33">
        <v>6729</v>
      </c>
      <c r="G31" s="33">
        <v>47800</v>
      </c>
      <c r="H31" s="33">
        <v>4390465</v>
      </c>
      <c r="I31" s="33">
        <v>8882966</v>
      </c>
      <c r="J31" s="33">
        <v>880827</v>
      </c>
      <c r="K31" s="33">
        <v>54877</v>
      </c>
      <c r="L31" s="33">
        <v>243834</v>
      </c>
      <c r="M31" s="33">
        <v>3918</v>
      </c>
      <c r="N31" s="33">
        <v>6788347</v>
      </c>
      <c r="O31" s="33">
        <v>1578957</v>
      </c>
      <c r="P31" s="33">
        <v>4794</v>
      </c>
      <c r="Q31" s="33">
        <v>662303</v>
      </c>
      <c r="R31" s="33">
        <v>48453</v>
      </c>
      <c r="S31" s="33">
        <v>5246</v>
      </c>
      <c r="T31" s="33">
        <v>477502</v>
      </c>
      <c r="U31" s="33">
        <v>5360.7559050502678</v>
      </c>
    </row>
    <row r="32" spans="1:21" s="35" customFormat="1" x14ac:dyDescent="0.25">
      <c r="A32" s="47" t="s">
        <v>325</v>
      </c>
      <c r="B32" s="33">
        <v>4.4917423583617468</v>
      </c>
      <c r="C32" s="33">
        <v>2548.1046012772208</v>
      </c>
      <c r="D32" s="33">
        <v>0</v>
      </c>
      <c r="E32" s="33">
        <v>746713.28922766494</v>
      </c>
      <c r="F32" s="33">
        <v>7219.3169946419739</v>
      </c>
      <c r="G32" s="33">
        <v>0</v>
      </c>
      <c r="H32" s="33">
        <v>39215.225714975451</v>
      </c>
      <c r="I32" s="33">
        <v>1315477.3171884443</v>
      </c>
      <c r="J32" s="33">
        <v>146164.15471472751</v>
      </c>
      <c r="K32" s="33">
        <v>8598.8210619884576</v>
      </c>
      <c r="L32" s="33">
        <v>8249.6031073265185</v>
      </c>
      <c r="M32" s="33">
        <v>8.6870643099257574</v>
      </c>
      <c r="N32" s="33">
        <v>57388.682140908393</v>
      </c>
      <c r="O32" s="33">
        <v>158230.85656839557</v>
      </c>
      <c r="P32" s="33">
        <v>185.50200643264597</v>
      </c>
      <c r="Q32" s="33">
        <v>12243.680188627453</v>
      </c>
      <c r="R32" s="33">
        <v>19527.200871575245</v>
      </c>
      <c r="S32" s="33">
        <v>875.54557316093178</v>
      </c>
      <c r="T32" s="33">
        <v>1440718.1652712517</v>
      </c>
      <c r="U32" s="33">
        <v>32232.487470123517</v>
      </c>
    </row>
    <row r="33" spans="1:21" s="35" customFormat="1" x14ac:dyDescent="0.25">
      <c r="A33" s="47" t="s">
        <v>324</v>
      </c>
      <c r="B33" s="33">
        <v>4.0723760706702655E-4</v>
      </c>
      <c r="C33" s="33">
        <v>19.114415439682194</v>
      </c>
      <c r="D33" s="33">
        <v>0</v>
      </c>
      <c r="E33" s="33">
        <v>11260.149400428843</v>
      </c>
      <c r="F33" s="33">
        <v>258.39891011487362</v>
      </c>
      <c r="G33" s="47">
        <v>0</v>
      </c>
      <c r="H33" s="33">
        <v>439.41804420036505</v>
      </c>
      <c r="I33" s="33">
        <v>8963.7853454112137</v>
      </c>
      <c r="J33" s="33">
        <v>995.97621556587637</v>
      </c>
      <c r="K33" s="33">
        <v>6.4665716640826325</v>
      </c>
      <c r="L33" s="33">
        <v>18.511125310360029</v>
      </c>
      <c r="M33" s="33">
        <v>0</v>
      </c>
      <c r="N33" s="33">
        <v>32.341268907332278</v>
      </c>
      <c r="O33" s="33">
        <v>161.64517067901426</v>
      </c>
      <c r="P33" s="33">
        <v>0.63219967597647864</v>
      </c>
      <c r="Q33" s="33">
        <v>12.929287792158837</v>
      </c>
      <c r="R33" s="33">
        <v>21.297821827874021</v>
      </c>
      <c r="S33" s="33">
        <v>0.80722229439113302</v>
      </c>
      <c r="T33" s="33">
        <v>3433.1446025506953</v>
      </c>
      <c r="U33" s="33">
        <v>77.421720769267679</v>
      </c>
    </row>
    <row r="34" spans="1:21" x14ac:dyDescent="0.25">
      <c r="A34" s="37" t="s">
        <v>304</v>
      </c>
      <c r="B34" s="33">
        <v>3790.5228062260153</v>
      </c>
      <c r="C34" s="33">
        <v>18259.942794940584</v>
      </c>
      <c r="D34" s="33">
        <v>4671.9014659909035</v>
      </c>
      <c r="E34" s="33">
        <v>1790402.8858547737</v>
      </c>
      <c r="F34" s="33">
        <v>19290.894412465765</v>
      </c>
      <c r="G34" s="33">
        <v>0.30492979425093103</v>
      </c>
      <c r="H34" s="33">
        <v>61087.852867812973</v>
      </c>
      <c r="I34" s="33">
        <v>1326636.5893456035</v>
      </c>
      <c r="J34" s="33">
        <v>147403.77059413781</v>
      </c>
      <c r="K34" s="33">
        <v>4830.9314065751505</v>
      </c>
      <c r="L34" s="33">
        <v>22697.876571696717</v>
      </c>
      <c r="M34" s="33">
        <v>2646.4524657730203</v>
      </c>
      <c r="N34" s="33">
        <v>106593.52122113435</v>
      </c>
      <c r="O34" s="33">
        <v>156419.4731685048</v>
      </c>
      <c r="P34" s="33">
        <v>2528.8774813909445</v>
      </c>
      <c r="Q34" s="33">
        <v>33784.101344473187</v>
      </c>
      <c r="R34" s="33">
        <v>35670.834507075859</v>
      </c>
      <c r="S34" s="33">
        <v>640.81292370520327</v>
      </c>
      <c r="T34" s="33">
        <v>692555.32886013831</v>
      </c>
      <c r="U34" s="33">
        <v>3339.4354299971587</v>
      </c>
    </row>
    <row r="35" spans="1:21" s="35" customFormat="1" x14ac:dyDescent="0.25">
      <c r="A35" s="33" t="s">
        <v>319</v>
      </c>
      <c r="B35" s="33">
        <v>0.2124484294771582</v>
      </c>
      <c r="C35" s="33">
        <v>155.16498592939425</v>
      </c>
      <c r="D35" s="33">
        <v>0.18478760767711541</v>
      </c>
      <c r="E35" s="33">
        <v>19908.807886478549</v>
      </c>
      <c r="F35" s="33">
        <v>1.4069131603029615E-3</v>
      </c>
      <c r="G35" s="33">
        <v>0</v>
      </c>
      <c r="H35" s="33">
        <v>138.05869440512592</v>
      </c>
      <c r="I35" s="33">
        <v>20266.304248147233</v>
      </c>
      <c r="J35" s="33">
        <v>2251.8117403357328</v>
      </c>
      <c r="K35" s="33">
        <v>16.160816891247485</v>
      </c>
      <c r="L35" s="33">
        <v>414.48666845915278</v>
      </c>
      <c r="M35" s="33">
        <v>1.9506766475453394E-4</v>
      </c>
      <c r="N35" s="33">
        <v>21.306024996765842</v>
      </c>
      <c r="O35" s="33">
        <v>617.33793090073664</v>
      </c>
      <c r="P35" s="33">
        <v>22.687955939157487</v>
      </c>
      <c r="Q35" s="33">
        <v>355.84122291422051</v>
      </c>
      <c r="R35" s="33">
        <v>94.722625995397962</v>
      </c>
      <c r="S35" s="33">
        <v>107.5598586237582</v>
      </c>
      <c r="T35" s="33">
        <v>60175.37689391461</v>
      </c>
      <c r="U35" s="33">
        <v>0</v>
      </c>
    </row>
    <row r="36" spans="1:21" x14ac:dyDescent="0.25">
      <c r="A36" s="37" t="s">
        <v>305</v>
      </c>
      <c r="B36" s="33">
        <f>+B24</f>
        <v>47.238340773295342</v>
      </c>
      <c r="C36" s="33">
        <f t="shared" ref="C36:U36" si="3">+C24</f>
        <v>6.5408539480216424E-2</v>
      </c>
      <c r="D36" s="33">
        <f t="shared" si="3"/>
        <v>0</v>
      </c>
      <c r="E36" s="33">
        <f t="shared" si="3"/>
        <v>17518.130642279139</v>
      </c>
      <c r="F36" s="33">
        <f t="shared" si="3"/>
        <v>0</v>
      </c>
      <c r="G36" s="33">
        <f t="shared" si="3"/>
        <v>1089.1790813925297</v>
      </c>
      <c r="H36" s="33">
        <f t="shared" si="3"/>
        <v>0</v>
      </c>
      <c r="I36" s="33">
        <f t="shared" si="3"/>
        <v>122532.58855068605</v>
      </c>
      <c r="J36" s="33">
        <f t="shared" si="3"/>
        <v>12525.552312878142</v>
      </c>
      <c r="K36" s="33">
        <f t="shared" si="3"/>
        <v>5.5178094451941435</v>
      </c>
      <c r="L36" s="33">
        <f t="shared" si="3"/>
        <v>10.647220028133773</v>
      </c>
      <c r="M36" s="33">
        <f t="shared" si="3"/>
        <v>787.89387397849407</v>
      </c>
      <c r="N36" s="33">
        <f t="shared" si="3"/>
        <v>208.47086233064141</v>
      </c>
      <c r="O36" s="33">
        <f t="shared" si="3"/>
        <v>1069.4167043315931</v>
      </c>
      <c r="P36" s="33">
        <f t="shared" si="3"/>
        <v>0</v>
      </c>
      <c r="Q36" s="33">
        <f t="shared" si="3"/>
        <v>239.56220313519935</v>
      </c>
      <c r="R36" s="33">
        <f t="shared" si="3"/>
        <v>809.82690463266897</v>
      </c>
      <c r="S36" s="33">
        <f t="shared" si="3"/>
        <v>0.10647217675951945</v>
      </c>
      <c r="T36" s="33">
        <f t="shared" si="3"/>
        <v>5353.7703157852002</v>
      </c>
      <c r="U36" s="33">
        <f t="shared" si="3"/>
        <v>0</v>
      </c>
    </row>
    <row r="37" spans="1:21" x14ac:dyDescent="0.25">
      <c r="A37" s="37" t="s">
        <v>306</v>
      </c>
      <c r="B37" s="33">
        <f>+B7</f>
        <v>1723.3644114436643</v>
      </c>
      <c r="C37" s="33">
        <f t="shared" ref="C37:U37" si="4">+C7</f>
        <v>18685.659146813941</v>
      </c>
      <c r="D37" s="33">
        <f t="shared" si="4"/>
        <v>0</v>
      </c>
      <c r="E37" s="33">
        <f t="shared" si="4"/>
        <v>879837.41690767289</v>
      </c>
      <c r="F37" s="33">
        <f t="shared" si="4"/>
        <v>0</v>
      </c>
      <c r="G37" s="33">
        <f t="shared" si="4"/>
        <v>6739.3231310094006</v>
      </c>
      <c r="H37" s="33">
        <f t="shared" si="4"/>
        <v>15543.478794065</v>
      </c>
      <c r="I37" s="33">
        <f t="shared" si="4"/>
        <v>1617981.1115813802</v>
      </c>
      <c r="J37" s="33">
        <f t="shared" si="4"/>
        <v>173062.16459243099</v>
      </c>
      <c r="K37" s="33">
        <f t="shared" si="4"/>
        <v>2353.3989509096264</v>
      </c>
      <c r="L37" s="33">
        <f t="shared" si="4"/>
        <v>9302.3763565758491</v>
      </c>
      <c r="M37" s="33">
        <f t="shared" si="4"/>
        <v>12331.396162238387</v>
      </c>
      <c r="N37" s="33">
        <f t="shared" si="4"/>
        <v>71736.778013121395</v>
      </c>
      <c r="O37" s="33">
        <f t="shared" si="4"/>
        <v>133749.70153595941</v>
      </c>
      <c r="P37" s="33">
        <f t="shared" si="4"/>
        <v>699.84973880860116</v>
      </c>
      <c r="Q37" s="33">
        <f t="shared" si="4"/>
        <v>19473.451691486895</v>
      </c>
      <c r="R37" s="33">
        <f t="shared" si="4"/>
        <v>34180.6115146753</v>
      </c>
      <c r="S37" s="33">
        <f t="shared" si="4"/>
        <v>1232.8777462000076</v>
      </c>
      <c r="T37" s="33">
        <f t="shared" si="4"/>
        <v>2076725.7559413866</v>
      </c>
      <c r="U37" s="33">
        <f t="shared" si="4"/>
        <v>15296.947451691152</v>
      </c>
    </row>
    <row r="38" spans="1:21" x14ac:dyDescent="0.25">
      <c r="A38" s="37" t="s">
        <v>307</v>
      </c>
      <c r="B38" s="33">
        <f>+B8</f>
        <v>161328.91568395961</v>
      </c>
      <c r="C38" s="33">
        <f t="shared" ref="C38:U38" si="5">+C8</f>
        <v>123003.7735176628</v>
      </c>
      <c r="D38" s="33">
        <f t="shared" si="5"/>
        <v>0</v>
      </c>
      <c r="E38" s="33">
        <f t="shared" si="5"/>
        <v>22584186.89651037</v>
      </c>
      <c r="F38" s="33">
        <f t="shared" si="5"/>
        <v>0</v>
      </c>
      <c r="G38" s="33">
        <f t="shared" si="5"/>
        <v>0</v>
      </c>
      <c r="H38" s="33">
        <f t="shared" si="5"/>
        <v>362977.4958662343</v>
      </c>
      <c r="I38" s="33">
        <f t="shared" si="5"/>
        <v>312397.38376921206</v>
      </c>
      <c r="J38" s="33">
        <f t="shared" si="5"/>
        <v>34710.823692399681</v>
      </c>
      <c r="K38" s="33">
        <f t="shared" si="5"/>
        <v>4852.2779109256362</v>
      </c>
      <c r="L38" s="33">
        <f t="shared" si="5"/>
        <v>203554.88509780497</v>
      </c>
      <c r="M38" s="33">
        <f t="shared" si="5"/>
        <v>0</v>
      </c>
      <c r="N38" s="33">
        <f t="shared" si="5"/>
        <v>357047.01470296836</v>
      </c>
      <c r="O38" s="33">
        <f t="shared" si="5"/>
        <v>810977.34628774691</v>
      </c>
      <c r="P38" s="33">
        <f t="shared" si="5"/>
        <v>11273.421564757573</v>
      </c>
      <c r="Q38" s="33">
        <f t="shared" si="5"/>
        <v>962979.80770321004</v>
      </c>
      <c r="R38" s="33">
        <f t="shared" si="5"/>
        <v>16719.224074570368</v>
      </c>
      <c r="S38" s="33">
        <f t="shared" si="5"/>
        <v>671.86347946587375</v>
      </c>
      <c r="T38" s="33">
        <f t="shared" si="5"/>
        <v>177122.98546008792</v>
      </c>
      <c r="U38" s="33">
        <f t="shared" si="5"/>
        <v>0</v>
      </c>
    </row>
    <row r="39" spans="1:21" x14ac:dyDescent="0.25">
      <c r="A39" s="46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</row>
    <row r="40" spans="1:21" x14ac:dyDescent="0.25">
      <c r="A40" s="46" t="s">
        <v>308</v>
      </c>
      <c r="B40" s="33">
        <f t="shared" ref="B40:U40" si="6">+B31+B32+B33+B34+B35+B36+B37+B38</f>
        <v>550381.74584042805</v>
      </c>
      <c r="C40" s="33">
        <f t="shared" si="6"/>
        <v>366440.8248706031</v>
      </c>
      <c r="D40" s="33">
        <f t="shared" si="6"/>
        <v>46516.08625359858</v>
      </c>
      <c r="E40" s="33">
        <f t="shared" si="6"/>
        <v>77382215.576429665</v>
      </c>
      <c r="F40" s="33">
        <f t="shared" si="6"/>
        <v>33497.611724135772</v>
      </c>
      <c r="G40" s="33">
        <f t="shared" si="6"/>
        <v>55628.807142196179</v>
      </c>
      <c r="H40" s="33">
        <f t="shared" si="6"/>
        <v>4869866.5299816933</v>
      </c>
      <c r="I40" s="33">
        <f t="shared" si="6"/>
        <v>13607221.080028884</v>
      </c>
      <c r="J40" s="33">
        <f t="shared" si="6"/>
        <v>1397941.253862476</v>
      </c>
      <c r="K40" s="33">
        <f t="shared" si="6"/>
        <v>75540.574528399404</v>
      </c>
      <c r="L40" s="33">
        <f t="shared" si="6"/>
        <v>488082.38614720176</v>
      </c>
      <c r="M40" s="33">
        <f t="shared" si="6"/>
        <v>19692.429761367493</v>
      </c>
      <c r="N40" s="33">
        <f t="shared" si="6"/>
        <v>7381375.1142343674</v>
      </c>
      <c r="O40" s="33">
        <f t="shared" si="6"/>
        <v>2840182.777366518</v>
      </c>
      <c r="P40" s="33">
        <f t="shared" si="6"/>
        <v>19504.970947004898</v>
      </c>
      <c r="Q40" s="33">
        <f t="shared" si="6"/>
        <v>1691392.373641639</v>
      </c>
      <c r="R40" s="33">
        <f t="shared" si="6"/>
        <v>155476.71832035275</v>
      </c>
      <c r="S40" s="33">
        <f t="shared" si="6"/>
        <v>8775.5732756269263</v>
      </c>
      <c r="T40" s="33">
        <f t="shared" si="6"/>
        <v>4933586.5273451153</v>
      </c>
      <c r="U40" s="33">
        <f t="shared" si="6"/>
        <v>56307.047977631366</v>
      </c>
    </row>
    <row r="41" spans="1:21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17"/>
  <sheetViews>
    <sheetView zoomScale="85" zoomScaleNormal="85" workbookViewId="0">
      <pane xSplit="1" ySplit="2" topLeftCell="D3" activePane="bottomRight" state="frozen"/>
      <selection pane="topRight" activeCell="B1" sqref="B1"/>
      <selection pane="bottomLeft" activeCell="A3" sqref="A3"/>
      <selection pane="bottomRight" activeCell="G10" sqref="G10"/>
    </sheetView>
  </sheetViews>
  <sheetFormatPr defaultRowHeight="15" x14ac:dyDescent="0.25"/>
  <cols>
    <col min="1" max="1" width="19.7109375" customWidth="1"/>
    <col min="2" max="2" width="12.140625" customWidth="1"/>
    <col min="3" max="3" width="12.5703125" customWidth="1"/>
    <col min="5" max="5" width="15.42578125" bestFit="1" customWidth="1"/>
    <col min="6" max="27" width="12" style="33" bestFit="1" customWidth="1"/>
    <col min="28" max="53" width="9.140625" style="33"/>
    <col min="54" max="54" width="10.85546875" style="33" bestFit="1" customWidth="1"/>
    <col min="55" max="55" width="9.85546875" style="33" bestFit="1" customWidth="1"/>
  </cols>
  <sheetData>
    <row r="1" spans="1:58" x14ac:dyDescent="0.25">
      <c r="B1" s="35" t="s">
        <v>343</v>
      </c>
      <c r="E1" s="35" t="s">
        <v>459</v>
      </c>
      <c r="AE1" s="33" t="s">
        <v>461</v>
      </c>
      <c r="BE1" s="35" t="s">
        <v>345</v>
      </c>
    </row>
    <row r="2" spans="1:58" x14ac:dyDescent="0.25">
      <c r="A2" t="s">
        <v>52</v>
      </c>
      <c r="B2" t="s">
        <v>428</v>
      </c>
      <c r="C2" t="s">
        <v>429</v>
      </c>
      <c r="D2" s="35" t="s">
        <v>334</v>
      </c>
      <c r="E2" s="35" t="s">
        <v>310</v>
      </c>
      <c r="F2" s="35" t="s">
        <v>149</v>
      </c>
      <c r="G2" s="35" t="s">
        <v>151</v>
      </c>
      <c r="H2" s="35" t="s">
        <v>152</v>
      </c>
      <c r="I2" s="35" t="s">
        <v>153</v>
      </c>
      <c r="J2" s="35" t="s">
        <v>154</v>
      </c>
      <c r="K2" s="35" t="s">
        <v>155</v>
      </c>
      <c r="L2" s="35" t="s">
        <v>156</v>
      </c>
      <c r="M2" s="35" t="s">
        <v>54</v>
      </c>
      <c r="N2" s="35" t="s">
        <v>53</v>
      </c>
      <c r="O2" s="35" t="s">
        <v>157</v>
      </c>
      <c r="P2" s="35" t="s">
        <v>158</v>
      </c>
      <c r="Q2" s="35" t="s">
        <v>159</v>
      </c>
      <c r="R2" s="35" t="s">
        <v>160</v>
      </c>
      <c r="S2" s="35" t="s">
        <v>161</v>
      </c>
      <c r="T2" s="35" t="s">
        <v>162</v>
      </c>
      <c r="U2" s="35" t="s">
        <v>163</v>
      </c>
      <c r="V2" s="35" t="s">
        <v>164</v>
      </c>
      <c r="W2" s="35" t="s">
        <v>165</v>
      </c>
      <c r="X2" s="35" t="s">
        <v>166</v>
      </c>
      <c r="Y2" s="35" t="s">
        <v>167</v>
      </c>
      <c r="Z2" s="35" t="s">
        <v>168</v>
      </c>
      <c r="AA2" s="35" t="s">
        <v>169</v>
      </c>
      <c r="AC2" s="33" t="s">
        <v>460</v>
      </c>
      <c r="AD2" s="33" t="s">
        <v>178</v>
      </c>
      <c r="AE2" s="33" t="s">
        <v>149</v>
      </c>
      <c r="AF2" s="33" t="s">
        <v>151</v>
      </c>
      <c r="AG2" s="33" t="s">
        <v>152</v>
      </c>
      <c r="AH2" s="33" t="s">
        <v>153</v>
      </c>
      <c r="AI2" s="33" t="s">
        <v>154</v>
      </c>
      <c r="AJ2" s="33" t="s">
        <v>155</v>
      </c>
      <c r="AK2" s="33" t="s">
        <v>156</v>
      </c>
      <c r="AL2" s="33" t="s">
        <v>157</v>
      </c>
      <c r="AM2" s="33" t="s">
        <v>158</v>
      </c>
      <c r="AN2" s="33" t="s">
        <v>159</v>
      </c>
      <c r="AO2" s="33" t="s">
        <v>160</v>
      </c>
      <c r="AP2" s="33" t="s">
        <v>161</v>
      </c>
      <c r="AQ2" s="33" t="s">
        <v>162</v>
      </c>
      <c r="AR2" s="33" t="s">
        <v>163</v>
      </c>
      <c r="AS2" s="33" t="s">
        <v>164</v>
      </c>
      <c r="AT2" s="33" t="s">
        <v>165</v>
      </c>
      <c r="AU2" s="33" t="s">
        <v>166</v>
      </c>
      <c r="AV2" s="33" t="s">
        <v>167</v>
      </c>
      <c r="AW2" s="33" t="s">
        <v>168</v>
      </c>
      <c r="AX2" s="33" t="s">
        <v>169</v>
      </c>
      <c r="AY2" s="33" t="s">
        <v>54</v>
      </c>
      <c r="AZ2" s="33" t="s">
        <v>53</v>
      </c>
      <c r="BB2" s="33" t="s">
        <v>54</v>
      </c>
      <c r="BC2" s="33" t="s">
        <v>53</v>
      </c>
      <c r="BE2" s="33" t="s">
        <v>54</v>
      </c>
      <c r="BF2" s="33" t="s">
        <v>53</v>
      </c>
    </row>
    <row r="3" spans="1:58" x14ac:dyDescent="0.25">
      <c r="A3" s="6" t="s">
        <v>0</v>
      </c>
      <c r="B3" s="33">
        <v>379097.84115155059</v>
      </c>
      <c r="C3" s="33">
        <v>47202.633396011959</v>
      </c>
      <c r="D3" s="35" t="s">
        <v>335</v>
      </c>
      <c r="E3" s="35" t="s">
        <v>0</v>
      </c>
      <c r="F3" s="33">
        <v>2470.4806334999998</v>
      </c>
      <c r="G3" s="33">
        <v>2816.29402239</v>
      </c>
      <c r="H3" s="33">
        <v>70.411770983899999</v>
      </c>
      <c r="I3" s="33">
        <v>139.833560409</v>
      </c>
      <c r="J3" s="33">
        <v>2026.2453783999999</v>
      </c>
      <c r="K3" s="33">
        <v>81.1541705936</v>
      </c>
      <c r="L3" s="33">
        <v>779.92988177699999</v>
      </c>
      <c r="M3" s="33">
        <v>380451.09655800002</v>
      </c>
      <c r="N3" s="33">
        <v>47342.754101600003</v>
      </c>
      <c r="O3" s="33">
        <v>333108.34245599998</v>
      </c>
      <c r="P3" s="33">
        <v>44006.194076400003</v>
      </c>
      <c r="Q3" s="33">
        <v>266.70217463900002</v>
      </c>
      <c r="R3" s="33">
        <v>52.769382132600001</v>
      </c>
      <c r="S3" s="33">
        <v>26441.708890599999</v>
      </c>
      <c r="T3" s="33">
        <v>50.370231871100003</v>
      </c>
      <c r="U3" s="33">
        <v>1135.79529258</v>
      </c>
      <c r="V3" s="33">
        <v>26.664920132100001</v>
      </c>
      <c r="W3" s="33">
        <v>43.934619168099999</v>
      </c>
      <c r="X3" s="33">
        <v>2841.3136530000002</v>
      </c>
      <c r="Y3" s="33">
        <v>7612.74679509</v>
      </c>
      <c r="Z3" s="33">
        <v>311.47819265099997</v>
      </c>
      <c r="AA3" s="33">
        <v>174.91981690599999</v>
      </c>
      <c r="AC3" s="33">
        <v>1</v>
      </c>
      <c r="AD3" s="33" t="s">
        <v>0</v>
      </c>
      <c r="AE3" s="33">
        <v>455.65176377400002</v>
      </c>
      <c r="AF3" s="33">
        <v>503.90422642099998</v>
      </c>
      <c r="AG3" s="33">
        <v>12.569057468800001</v>
      </c>
      <c r="AH3" s="33">
        <v>24.356099883700001</v>
      </c>
      <c r="AI3" s="33">
        <v>371.33927979800001</v>
      </c>
      <c r="AJ3" s="33">
        <v>14.4203646263</v>
      </c>
      <c r="AK3" s="33">
        <v>142.39107507400001</v>
      </c>
      <c r="AL3" s="33">
        <v>59603.464379199999</v>
      </c>
      <c r="AM3" s="33">
        <v>7975.62374628</v>
      </c>
      <c r="AN3" s="33">
        <v>46.546963586099999</v>
      </c>
      <c r="AO3" s="33">
        <v>9.5962052632799999</v>
      </c>
      <c r="AP3" s="33">
        <v>4772.4432443100004</v>
      </c>
      <c r="AQ3" s="33">
        <v>8.9249618792900005</v>
      </c>
      <c r="AR3" s="33">
        <v>202.838287423</v>
      </c>
      <c r="AS3" s="33">
        <v>4.8568967079599998</v>
      </c>
      <c r="AT3" s="33">
        <v>7.8385858861899997</v>
      </c>
      <c r="AU3" s="33">
        <v>507.427750124</v>
      </c>
      <c r="AV3" s="33">
        <v>1397.99667604</v>
      </c>
      <c r="AW3" s="33">
        <v>55.228421839799999</v>
      </c>
      <c r="AX3" s="33">
        <v>32.164135140299997</v>
      </c>
      <c r="AY3" s="33">
        <f>+AZ3+AL3</f>
        <v>68173.938983213695</v>
      </c>
      <c r="AZ3" s="33">
        <f>+AW3+AU3+AT3+AM3+AH3</f>
        <v>8570.4746040136906</v>
      </c>
      <c r="BB3" s="33">
        <f>AY3-B3</f>
        <v>-310923.90216833691</v>
      </c>
      <c r="BC3" s="33">
        <f>AZ3-C3</f>
        <v>-38632.15879199827</v>
      </c>
      <c r="BE3" s="30">
        <f>BB3/B3</f>
        <v>-0.8201679577595905</v>
      </c>
      <c r="BF3" s="30">
        <f>BC3/C3</f>
        <v>-0.81843227829874021</v>
      </c>
    </row>
    <row r="4" spans="1:58" x14ac:dyDescent="0.25">
      <c r="A4" s="6" t="s">
        <v>2</v>
      </c>
      <c r="B4" s="33">
        <v>237517.838000099</v>
      </c>
      <c r="C4" s="33">
        <v>30044.577762637797</v>
      </c>
      <c r="D4" s="35"/>
      <c r="E4" s="35" t="s">
        <v>2</v>
      </c>
      <c r="F4" s="33">
        <v>1777.1129064100001</v>
      </c>
      <c r="G4" s="33">
        <v>1549.90844161</v>
      </c>
      <c r="H4" s="33">
        <v>49.604697862099997</v>
      </c>
      <c r="I4" s="33">
        <v>61.924225830499999</v>
      </c>
      <c r="J4" s="33">
        <v>1185.76692957</v>
      </c>
      <c r="K4" s="33">
        <v>46.1043939439</v>
      </c>
      <c r="L4" s="33">
        <v>477.88765081000003</v>
      </c>
      <c r="M4" s="33">
        <v>236831.99660700001</v>
      </c>
      <c r="N4" s="33">
        <v>29958.8852893</v>
      </c>
      <c r="O4" s="33">
        <v>206873.111317</v>
      </c>
      <c r="P4" s="33">
        <v>28387.130985600001</v>
      </c>
      <c r="Q4" s="33">
        <v>124.75072262</v>
      </c>
      <c r="R4" s="33">
        <v>34.6275722703</v>
      </c>
      <c r="S4" s="33">
        <v>17422.8182285</v>
      </c>
      <c r="T4" s="33">
        <v>57.907461774600002</v>
      </c>
      <c r="U4" s="33">
        <v>524.18045183699996</v>
      </c>
      <c r="V4" s="33">
        <v>13.714555322200001</v>
      </c>
      <c r="W4" s="33">
        <v>20.695902368300001</v>
      </c>
      <c r="X4" s="33">
        <v>1310.74172159</v>
      </c>
      <c r="Y4" s="33">
        <v>5018.4916721500003</v>
      </c>
      <c r="Z4" s="33">
        <v>178.39245391</v>
      </c>
      <c r="AA4" s="33">
        <v>104.238852792</v>
      </c>
      <c r="AC4" s="33">
        <v>4</v>
      </c>
      <c r="AD4" s="33" t="s">
        <v>2</v>
      </c>
      <c r="AE4" s="33">
        <v>1206.00539577</v>
      </c>
      <c r="AF4" s="33">
        <v>1040.0837364199999</v>
      </c>
      <c r="AG4" s="33">
        <v>33.848769997600002</v>
      </c>
      <c r="AH4" s="33">
        <v>43.397368749400002</v>
      </c>
      <c r="AI4" s="33">
        <v>800.43854418900003</v>
      </c>
      <c r="AJ4" s="33">
        <v>31.068883660400001</v>
      </c>
      <c r="AK4" s="33">
        <v>322.89922224899999</v>
      </c>
      <c r="AL4" s="33">
        <v>138690.44798600001</v>
      </c>
      <c r="AM4" s="33">
        <v>19191.070212800001</v>
      </c>
      <c r="AN4" s="33">
        <v>84.284351372700002</v>
      </c>
      <c r="AO4" s="33">
        <v>23.403392437000001</v>
      </c>
      <c r="AP4" s="33">
        <v>11773.606350399999</v>
      </c>
      <c r="AQ4" s="33">
        <v>39.964416636099998</v>
      </c>
      <c r="AR4" s="33">
        <v>355.00914359699999</v>
      </c>
      <c r="AS4" s="33">
        <v>9.2545296822599994</v>
      </c>
      <c r="AT4" s="33">
        <v>13.7916755175</v>
      </c>
      <c r="AU4" s="33">
        <v>887.67888116300003</v>
      </c>
      <c r="AV4" s="33">
        <v>3400.8121916499999</v>
      </c>
      <c r="AW4" s="33">
        <v>120.20310786500001</v>
      </c>
      <c r="AX4" s="33">
        <v>70.384075064100003</v>
      </c>
      <c r="AY4" s="33">
        <f t="shared" ref="AY4:AY51" si="0">+AZ4+AL4</f>
        <v>158946.58923209491</v>
      </c>
      <c r="AZ4" s="33">
        <f t="shared" ref="AZ4:AZ51" si="1">+AW4+AU4+AT4+AM4+AH4</f>
        <v>20256.1412460949</v>
      </c>
      <c r="BB4" s="33">
        <f t="shared" ref="BB4:BB51" si="2">AY4-B4</f>
        <v>-78571.248768004094</v>
      </c>
      <c r="BC4" s="33">
        <f t="shared" ref="BC4:BC51" si="3">AZ4-C4</f>
        <v>-9788.4365165428972</v>
      </c>
      <c r="BE4" s="30">
        <f t="shared" ref="BE4:BE51" si="4">BB4/B4</f>
        <v>-0.33080146497448054</v>
      </c>
      <c r="BF4" s="30">
        <f t="shared" ref="BF4:BF51" si="5">BC4/C4</f>
        <v>-0.32579710701461062</v>
      </c>
    </row>
    <row r="5" spans="1:58" x14ac:dyDescent="0.25">
      <c r="A5" s="6" t="s">
        <v>3</v>
      </c>
      <c r="B5" s="33">
        <v>423034.72055276495</v>
      </c>
      <c r="C5" s="33">
        <v>58863.888608779802</v>
      </c>
      <c r="D5" s="35" t="s">
        <v>335</v>
      </c>
      <c r="E5" s="35" t="s">
        <v>3</v>
      </c>
      <c r="F5" s="33">
        <v>3882.3856452700002</v>
      </c>
      <c r="G5" s="33">
        <v>2771.83900902</v>
      </c>
      <c r="H5" s="33">
        <v>81.5428235806</v>
      </c>
      <c r="I5" s="33">
        <v>80.238994769499996</v>
      </c>
      <c r="J5" s="33">
        <v>2854.0041594600002</v>
      </c>
      <c r="K5" s="33">
        <v>71.162559885799993</v>
      </c>
      <c r="L5" s="33">
        <v>1058.49137144</v>
      </c>
      <c r="M5" s="33">
        <v>423086.44793899998</v>
      </c>
      <c r="N5" s="33">
        <v>58737.773407599998</v>
      </c>
      <c r="O5" s="33">
        <v>364348.67453100003</v>
      </c>
      <c r="P5" s="33">
        <v>55614.469057599999</v>
      </c>
      <c r="Q5" s="33">
        <v>222.648100884</v>
      </c>
      <c r="R5" s="33">
        <v>70.497484691699995</v>
      </c>
      <c r="S5" s="33">
        <v>31891.770950099999</v>
      </c>
      <c r="T5" s="33">
        <v>62.619747647899999</v>
      </c>
      <c r="U5" s="33">
        <v>1090.3519922600001</v>
      </c>
      <c r="V5" s="33">
        <v>32.244474853500002</v>
      </c>
      <c r="W5" s="33">
        <v>49.653708934800001</v>
      </c>
      <c r="X5" s="33">
        <v>2729.1452887800001</v>
      </c>
      <c r="Y5" s="33">
        <v>11274.158042200001</v>
      </c>
      <c r="Z5" s="33">
        <v>264.26635757899999</v>
      </c>
      <c r="AA5" s="33">
        <v>250.75122067699999</v>
      </c>
      <c r="AC5" s="33">
        <v>5</v>
      </c>
      <c r="AD5" s="33" t="s">
        <v>3</v>
      </c>
      <c r="AE5" s="33">
        <v>1317.0347319099999</v>
      </c>
      <c r="AF5" s="33">
        <v>723.18185801899995</v>
      </c>
      <c r="AG5" s="33">
        <v>24.7553490801</v>
      </c>
      <c r="AH5" s="33">
        <v>18.989294885500001</v>
      </c>
      <c r="AI5" s="33">
        <v>923.46077309099996</v>
      </c>
      <c r="AJ5" s="33">
        <v>17.329268971200001</v>
      </c>
      <c r="AK5" s="33">
        <v>337.77670214300002</v>
      </c>
      <c r="AL5" s="33">
        <v>98810.140233099999</v>
      </c>
      <c r="AM5" s="33">
        <v>17132.0708691</v>
      </c>
      <c r="AN5" s="33">
        <v>51.0968911959</v>
      </c>
      <c r="AO5" s="33">
        <v>22.101097701899999</v>
      </c>
      <c r="AP5" s="33">
        <v>9560.1290638600003</v>
      </c>
      <c r="AQ5" s="33">
        <v>21.102921541099999</v>
      </c>
      <c r="AR5" s="33">
        <v>301.088647864</v>
      </c>
      <c r="AS5" s="33">
        <v>9.9131286764799995</v>
      </c>
      <c r="AT5" s="33">
        <v>13.531111649</v>
      </c>
      <c r="AU5" s="33">
        <v>753.66380561899996</v>
      </c>
      <c r="AV5" s="33">
        <v>3741.2024359299999</v>
      </c>
      <c r="AW5" s="33">
        <v>62.292897773999997</v>
      </c>
      <c r="AX5" s="33">
        <v>81.960862654099998</v>
      </c>
      <c r="AY5" s="33">
        <f t="shared" si="0"/>
        <v>116790.6882121275</v>
      </c>
      <c r="AZ5" s="33">
        <f t="shared" si="1"/>
        <v>17980.547979027502</v>
      </c>
      <c r="BB5" s="33">
        <f t="shared" si="2"/>
        <v>-306244.03234063747</v>
      </c>
      <c r="BC5" s="33">
        <f t="shared" si="3"/>
        <v>-40883.340629752303</v>
      </c>
      <c r="BE5" s="30">
        <f t="shared" si="4"/>
        <v>-0.7239217432093491</v>
      </c>
      <c r="BF5" s="30">
        <f t="shared" si="5"/>
        <v>-0.69454026222206422</v>
      </c>
    </row>
    <row r="6" spans="1:58" x14ac:dyDescent="0.25">
      <c r="A6" s="6" t="s">
        <v>4</v>
      </c>
      <c r="B6" s="33">
        <v>256103.05567710599</v>
      </c>
      <c r="C6" s="33">
        <v>38701.457536349102</v>
      </c>
      <c r="D6" s="35"/>
      <c r="E6" s="35" t="s">
        <v>4</v>
      </c>
      <c r="F6" s="33">
        <v>1993.3332232099999</v>
      </c>
      <c r="G6" s="33">
        <v>2438.6126448300001</v>
      </c>
      <c r="H6" s="33">
        <v>50.739703114599997</v>
      </c>
      <c r="I6" s="33">
        <v>104.94178464399999</v>
      </c>
      <c r="J6" s="33">
        <v>1568.04504572</v>
      </c>
      <c r="K6" s="33">
        <v>72.476519375899997</v>
      </c>
      <c r="L6" s="33">
        <v>623.02354525299995</v>
      </c>
      <c r="M6" s="33">
        <v>256073.608538</v>
      </c>
      <c r="N6" s="33">
        <v>38613.670535999998</v>
      </c>
      <c r="O6" s="33">
        <v>217459.93800200001</v>
      </c>
      <c r="P6" s="33">
        <v>36052.4604464</v>
      </c>
      <c r="Q6" s="33">
        <v>137.84227933700001</v>
      </c>
      <c r="R6" s="33">
        <v>42.0102225125</v>
      </c>
      <c r="S6" s="33">
        <v>22072.759619299999</v>
      </c>
      <c r="T6" s="33">
        <v>44.657962121300002</v>
      </c>
      <c r="U6" s="33">
        <v>861.31146337300004</v>
      </c>
      <c r="V6" s="33">
        <v>22.662177439000001</v>
      </c>
      <c r="W6" s="33">
        <v>24.085598189999999</v>
      </c>
      <c r="X6" s="33">
        <v>2152.8597411800001</v>
      </c>
      <c r="Y6" s="33">
        <v>5982.5553917899997</v>
      </c>
      <c r="Z6" s="33">
        <v>279.32296554700002</v>
      </c>
      <c r="AA6" s="33">
        <v>142.411163434</v>
      </c>
      <c r="AC6" s="33">
        <v>6</v>
      </c>
      <c r="AD6" s="33" t="s">
        <v>4</v>
      </c>
      <c r="AE6" s="33">
        <v>1082.6860182400001</v>
      </c>
      <c r="AF6" s="33">
        <v>1294.68433114</v>
      </c>
      <c r="AG6" s="33">
        <v>27.638413399400001</v>
      </c>
      <c r="AH6" s="33">
        <v>58.087436074300001</v>
      </c>
      <c r="AI6" s="33">
        <v>842.50122837399999</v>
      </c>
      <c r="AJ6" s="33">
        <v>38.609540390799999</v>
      </c>
      <c r="AK6" s="33">
        <v>335.10665814100003</v>
      </c>
      <c r="AL6" s="33">
        <v>116218.518475</v>
      </c>
      <c r="AM6" s="33">
        <v>19380.134343599999</v>
      </c>
      <c r="AN6" s="33">
        <v>72.964133134400001</v>
      </c>
      <c r="AO6" s="33">
        <v>22.5648310182</v>
      </c>
      <c r="AP6" s="33">
        <v>11850.807370500001</v>
      </c>
      <c r="AQ6" s="33">
        <v>25.2192467729</v>
      </c>
      <c r="AR6" s="33">
        <v>462.21598113900001</v>
      </c>
      <c r="AS6" s="33">
        <v>12.143226309299999</v>
      </c>
      <c r="AT6" s="33">
        <v>12.5554469514</v>
      </c>
      <c r="AU6" s="33">
        <v>1155.24866077</v>
      </c>
      <c r="AV6" s="33">
        <v>3236.40149135</v>
      </c>
      <c r="AW6" s="33">
        <v>148.72971578799999</v>
      </c>
      <c r="AX6" s="33">
        <v>76.597645720800003</v>
      </c>
      <c r="AY6" s="33">
        <f t="shared" si="0"/>
        <v>136973.27407818369</v>
      </c>
      <c r="AZ6" s="33">
        <f t="shared" si="1"/>
        <v>20754.755603183698</v>
      </c>
      <c r="BB6" s="33">
        <f t="shared" si="2"/>
        <v>-119129.7815989223</v>
      </c>
      <c r="BC6" s="33">
        <f t="shared" si="3"/>
        <v>-17946.701933165405</v>
      </c>
      <c r="BE6" s="30">
        <f t="shared" si="4"/>
        <v>-0.46516345259511777</v>
      </c>
      <c r="BF6" s="30">
        <f t="shared" si="5"/>
        <v>-0.46372160315433963</v>
      </c>
    </row>
    <row r="7" spans="1:58" x14ac:dyDescent="0.25">
      <c r="A7" s="6" t="s">
        <v>5</v>
      </c>
      <c r="B7" s="33">
        <v>245453.97893363799</v>
      </c>
      <c r="C7" s="33">
        <v>40585.637183588202</v>
      </c>
      <c r="D7" s="35"/>
      <c r="E7" s="35" t="s">
        <v>5</v>
      </c>
      <c r="F7" s="33">
        <v>2717.4976697100001</v>
      </c>
      <c r="G7" s="33">
        <v>1919.19672272</v>
      </c>
      <c r="H7" s="33">
        <v>52.191453065300003</v>
      </c>
      <c r="I7" s="33">
        <v>52.437422841</v>
      </c>
      <c r="J7" s="33">
        <v>1973.0469210799999</v>
      </c>
      <c r="K7" s="33">
        <v>49.623053766300004</v>
      </c>
      <c r="L7" s="33">
        <v>733.84321378799996</v>
      </c>
      <c r="M7" s="33">
        <v>244338.05416299999</v>
      </c>
      <c r="N7" s="33">
        <v>40398.804557700001</v>
      </c>
      <c r="O7" s="33">
        <v>203939.24960499999</v>
      </c>
      <c r="P7" s="33">
        <v>38311.148003100003</v>
      </c>
      <c r="Q7" s="33">
        <v>111.035514156</v>
      </c>
      <c r="R7" s="33">
        <v>48.176991166100002</v>
      </c>
      <c r="S7" s="33">
        <v>21913.076495900001</v>
      </c>
      <c r="T7" s="33">
        <v>42.344359450399999</v>
      </c>
      <c r="U7" s="33">
        <v>728.66866229000004</v>
      </c>
      <c r="V7" s="33">
        <v>23.154258623099999</v>
      </c>
      <c r="W7" s="33">
        <v>28.511375555200001</v>
      </c>
      <c r="X7" s="33">
        <v>1823.0995078200001</v>
      </c>
      <c r="Y7" s="33">
        <v>7822.3212737200001</v>
      </c>
      <c r="Z7" s="33">
        <v>183.60824832899999</v>
      </c>
      <c r="AA7" s="33">
        <v>176.980647046</v>
      </c>
      <c r="AC7" s="33">
        <v>8</v>
      </c>
      <c r="AD7" s="33" t="s">
        <v>5</v>
      </c>
      <c r="AE7" s="33">
        <v>1398.1760048599999</v>
      </c>
      <c r="AF7" s="33">
        <v>841.60220009700004</v>
      </c>
      <c r="AG7" s="33">
        <v>25.309198534099998</v>
      </c>
      <c r="AH7" s="33">
        <v>20.258061207800001</v>
      </c>
      <c r="AI7" s="33">
        <v>987.08233027899996</v>
      </c>
      <c r="AJ7" s="33">
        <v>20.824987677999999</v>
      </c>
      <c r="AK7" s="33">
        <v>363.62663001999999</v>
      </c>
      <c r="AL7" s="33">
        <v>94977.269318199993</v>
      </c>
      <c r="AM7" s="33">
        <v>18593.267991000001</v>
      </c>
      <c r="AN7" s="33">
        <v>45.316135393800003</v>
      </c>
      <c r="AO7" s="33">
        <v>23.710238182699999</v>
      </c>
      <c r="AP7" s="33">
        <v>10464.2834361</v>
      </c>
      <c r="AQ7" s="33">
        <v>21.6354171027</v>
      </c>
      <c r="AR7" s="33">
        <v>328.198467671</v>
      </c>
      <c r="AS7" s="33">
        <v>11.100935653200001</v>
      </c>
      <c r="AT7" s="33">
        <v>13.2190965912</v>
      </c>
      <c r="AU7" s="33">
        <v>821.24520749800001</v>
      </c>
      <c r="AV7" s="33">
        <v>3973.7099046600001</v>
      </c>
      <c r="AW7" s="33">
        <v>75.669902211199997</v>
      </c>
      <c r="AX7" s="33">
        <v>88.716770633199999</v>
      </c>
      <c r="AY7" s="33">
        <f t="shared" si="0"/>
        <v>114500.92957670819</v>
      </c>
      <c r="AZ7" s="33">
        <f t="shared" si="1"/>
        <v>19523.660258508204</v>
      </c>
      <c r="BB7" s="33">
        <f t="shared" si="2"/>
        <v>-130953.0493569298</v>
      </c>
      <c r="BC7" s="33">
        <f t="shared" si="3"/>
        <v>-21061.976925079998</v>
      </c>
      <c r="BE7" s="30">
        <f t="shared" si="4"/>
        <v>-0.53351365468120948</v>
      </c>
      <c r="BF7" s="30">
        <f t="shared" si="5"/>
        <v>-0.51895149088842996</v>
      </c>
    </row>
    <row r="8" spans="1:58" x14ac:dyDescent="0.25">
      <c r="A8" s="6" t="s">
        <v>6</v>
      </c>
      <c r="B8" s="33">
        <v>29072.777955579862</v>
      </c>
      <c r="C8" s="33">
        <v>4393.9893701749152</v>
      </c>
      <c r="D8" s="35" t="s">
        <v>335</v>
      </c>
      <c r="E8" s="35" t="s">
        <v>6</v>
      </c>
      <c r="F8" s="33">
        <v>225.31343265199999</v>
      </c>
      <c r="G8" s="33">
        <v>251.511413769</v>
      </c>
      <c r="H8" s="33">
        <v>7.5043254793700003</v>
      </c>
      <c r="I8" s="33">
        <v>25.2481374802</v>
      </c>
      <c r="J8" s="33">
        <v>179.17343672999999</v>
      </c>
      <c r="K8" s="33">
        <v>8.0381835017099998</v>
      </c>
      <c r="L8" s="33">
        <v>70.862041149299998</v>
      </c>
      <c r="M8" s="33">
        <v>29109.085428599999</v>
      </c>
      <c r="N8" s="33">
        <v>4404.9658429900001</v>
      </c>
      <c r="O8" s="33">
        <v>24704.119585600001</v>
      </c>
      <c r="P8" s="33">
        <v>4025.3298709699998</v>
      </c>
      <c r="Q8" s="33">
        <v>24.381975010600001</v>
      </c>
      <c r="R8" s="33">
        <v>4.51805543522</v>
      </c>
      <c r="S8" s="33">
        <v>2403.2171322300001</v>
      </c>
      <c r="T8" s="33">
        <v>7.48215038829</v>
      </c>
      <c r="U8" s="33">
        <v>128.39075855499999</v>
      </c>
      <c r="V8" s="33">
        <v>2.6912459310900001</v>
      </c>
      <c r="W8" s="33">
        <v>2.7558640960799998</v>
      </c>
      <c r="X8" s="33">
        <v>320.83067610199998</v>
      </c>
      <c r="Y8" s="33">
        <v>696.44428809999999</v>
      </c>
      <c r="Z8" s="33">
        <v>30.801294333600001</v>
      </c>
      <c r="AA8" s="33">
        <v>15.8015043238</v>
      </c>
      <c r="AC8" s="33">
        <v>9</v>
      </c>
      <c r="AD8" s="33" t="s">
        <v>6</v>
      </c>
      <c r="AE8" s="33">
        <v>24.2994665885</v>
      </c>
      <c r="AF8" s="33">
        <v>28.020751548300002</v>
      </c>
      <c r="AG8" s="33">
        <v>0.80566599413399997</v>
      </c>
      <c r="AH8" s="33">
        <v>2.74729034924</v>
      </c>
      <c r="AI8" s="33">
        <v>19.2748408717</v>
      </c>
      <c r="AJ8" s="33">
        <v>0.90033736365000006</v>
      </c>
      <c r="AK8" s="33">
        <v>7.6804300234199996</v>
      </c>
      <c r="AL8" s="33">
        <v>2709.8106858400001</v>
      </c>
      <c r="AM8" s="33">
        <v>439.709310421</v>
      </c>
      <c r="AN8" s="33">
        <v>2.52412818617</v>
      </c>
      <c r="AO8" s="33">
        <v>0.49012043118300003</v>
      </c>
      <c r="AP8" s="33">
        <v>263.977069685</v>
      </c>
      <c r="AQ8" s="33">
        <v>0.82189240939499997</v>
      </c>
      <c r="AR8" s="33">
        <v>13.938226267699999</v>
      </c>
      <c r="AS8" s="33">
        <v>0.295605242544</v>
      </c>
      <c r="AT8" s="33">
        <v>0.278781906528</v>
      </c>
      <c r="AU8" s="33">
        <v>34.825558365799999</v>
      </c>
      <c r="AV8" s="33">
        <v>74.967241209799994</v>
      </c>
      <c r="AW8" s="33">
        <v>3.4558142515700001</v>
      </c>
      <c r="AX8" s="33">
        <v>1.7138091362500001</v>
      </c>
      <c r="AY8" s="33">
        <f t="shared" si="0"/>
        <v>3190.8274411341381</v>
      </c>
      <c r="AZ8" s="33">
        <f t="shared" si="1"/>
        <v>481.01675529413802</v>
      </c>
      <c r="BB8" s="33">
        <f t="shared" si="2"/>
        <v>-25881.950514445725</v>
      </c>
      <c r="BC8" s="33">
        <f t="shared" si="3"/>
        <v>-3912.9726148807772</v>
      </c>
      <c r="BE8" s="30">
        <f t="shared" si="4"/>
        <v>-0.89024690223929115</v>
      </c>
      <c r="BF8" s="30">
        <f t="shared" si="5"/>
        <v>-0.89052846632740268</v>
      </c>
    </row>
    <row r="9" spans="1:58" x14ac:dyDescent="0.25">
      <c r="A9" s="6" t="s">
        <v>7</v>
      </c>
      <c r="B9" s="33">
        <v>11490.351929467399</v>
      </c>
      <c r="C9" s="33">
        <v>2048.9125689443399</v>
      </c>
      <c r="D9" s="35" t="s">
        <v>335</v>
      </c>
      <c r="E9" s="35" t="s">
        <v>7</v>
      </c>
      <c r="F9" s="33">
        <v>115.415193152</v>
      </c>
      <c r="G9" s="33">
        <v>108.31998181199999</v>
      </c>
      <c r="H9" s="33">
        <v>3.3169140803700001</v>
      </c>
      <c r="I9" s="33">
        <v>12.0703407794</v>
      </c>
      <c r="J9" s="33">
        <v>88.624580432900004</v>
      </c>
      <c r="K9" s="33">
        <v>3.4547967614099999</v>
      </c>
      <c r="L9" s="33">
        <v>34.454290359700003</v>
      </c>
      <c r="M9" s="33">
        <v>11457.0145041</v>
      </c>
      <c r="N9" s="33">
        <v>2047.57033396</v>
      </c>
      <c r="O9" s="33">
        <v>9409.44417015</v>
      </c>
      <c r="P9" s="33">
        <v>1873.6154953</v>
      </c>
      <c r="Q9" s="33">
        <v>8.6344835948600007</v>
      </c>
      <c r="R9" s="33">
        <v>2.1022146530199999</v>
      </c>
      <c r="S9" s="33">
        <v>1087.9563976500001</v>
      </c>
      <c r="T9" s="33">
        <v>3.4902633972100001</v>
      </c>
      <c r="U9" s="33">
        <v>59.208241317899997</v>
      </c>
      <c r="V9" s="33">
        <v>1.33869422444</v>
      </c>
      <c r="W9" s="33">
        <v>0.91976477785699995</v>
      </c>
      <c r="X9" s="33">
        <v>147.90841834899999</v>
      </c>
      <c r="Y9" s="33">
        <v>349.27383168799997</v>
      </c>
      <c r="Z9" s="33">
        <v>13.056314753900001</v>
      </c>
      <c r="AA9" s="33">
        <v>8.0258032264600008</v>
      </c>
      <c r="AC9" s="33">
        <v>10</v>
      </c>
      <c r="AD9" s="33" t="s">
        <v>7</v>
      </c>
      <c r="AE9" s="33">
        <v>34.811383028100003</v>
      </c>
      <c r="AF9" s="33">
        <v>32.852835245000001</v>
      </c>
      <c r="AG9" s="33">
        <v>0.97602514361500003</v>
      </c>
      <c r="AH9" s="33">
        <v>3.4545423987600001</v>
      </c>
      <c r="AI9" s="33">
        <v>26.713228378499998</v>
      </c>
      <c r="AJ9" s="33">
        <v>1.0385062645900001</v>
      </c>
      <c r="AK9" s="33">
        <v>10.3798517011</v>
      </c>
      <c r="AL9" s="33">
        <v>2897.12819623</v>
      </c>
      <c r="AM9" s="33">
        <v>564.78013509699997</v>
      </c>
      <c r="AN9" s="33">
        <v>2.49467935298</v>
      </c>
      <c r="AO9" s="33">
        <v>0.63654998283899999</v>
      </c>
      <c r="AP9" s="33">
        <v>328.52406391300002</v>
      </c>
      <c r="AQ9" s="33">
        <v>1.0163716953799999</v>
      </c>
      <c r="AR9" s="33">
        <v>17.419247250400002</v>
      </c>
      <c r="AS9" s="33">
        <v>0.40133566251399999</v>
      </c>
      <c r="AT9" s="33">
        <v>0.27900572265599999</v>
      </c>
      <c r="AU9" s="33">
        <v>43.516200592499999</v>
      </c>
      <c r="AV9" s="33">
        <v>105.09168309099999</v>
      </c>
      <c r="AW9" s="33">
        <v>3.92581496167</v>
      </c>
      <c r="AX9" s="33">
        <v>2.42386555035</v>
      </c>
      <c r="AY9" s="33">
        <f t="shared" si="0"/>
        <v>3513.0838950025859</v>
      </c>
      <c r="AZ9" s="33">
        <f t="shared" si="1"/>
        <v>615.95569877258606</v>
      </c>
      <c r="BB9" s="33">
        <f t="shared" si="2"/>
        <v>-7977.2680344648124</v>
      </c>
      <c r="BC9" s="33">
        <f t="shared" si="3"/>
        <v>-1432.956870171754</v>
      </c>
      <c r="BE9" s="30">
        <f t="shared" si="4"/>
        <v>-0.69425793774051747</v>
      </c>
      <c r="BF9" s="30">
        <f t="shared" si="5"/>
        <v>-0.69937433733937004</v>
      </c>
    </row>
    <row r="10" spans="1:58" x14ac:dyDescent="0.25">
      <c r="A10" s="6" t="s">
        <v>8</v>
      </c>
      <c r="B10" s="33">
        <v>2115.09285009</v>
      </c>
      <c r="C10" s="33">
        <v>337.27548752000001</v>
      </c>
      <c r="D10" s="35"/>
      <c r="E10" s="35" t="s">
        <v>8</v>
      </c>
      <c r="F10" s="33">
        <v>15.9547906987</v>
      </c>
      <c r="G10" s="33">
        <v>21.305832107000001</v>
      </c>
      <c r="H10" s="33">
        <v>0.52026874342100005</v>
      </c>
      <c r="I10" s="33">
        <v>2.1934888694099999</v>
      </c>
      <c r="J10" s="33">
        <v>13.2512208645</v>
      </c>
      <c r="K10" s="33">
        <v>0.70080501772000003</v>
      </c>
      <c r="L10" s="33">
        <v>5.3416663635299999</v>
      </c>
      <c r="M10" s="33">
        <v>2107.2219006400001</v>
      </c>
      <c r="N10" s="33">
        <v>337.27846958399999</v>
      </c>
      <c r="O10" s="33">
        <v>1769.9434310500001</v>
      </c>
      <c r="P10" s="33">
        <v>305.88405110299999</v>
      </c>
      <c r="Q10" s="33">
        <v>1.4586717152499999</v>
      </c>
      <c r="R10" s="33">
        <v>0.32633370260799999</v>
      </c>
      <c r="S10" s="33">
        <v>184.277160888</v>
      </c>
      <c r="T10" s="33">
        <v>0.53782844734000002</v>
      </c>
      <c r="U10" s="33">
        <v>10.563153822</v>
      </c>
      <c r="V10" s="33">
        <v>0.23007147384500001</v>
      </c>
      <c r="W10" s="33">
        <v>0.130485215254</v>
      </c>
      <c r="X10" s="33">
        <v>26.3804811587</v>
      </c>
      <c r="Y10" s="33">
        <v>50.196183468599997</v>
      </c>
      <c r="Z10" s="33">
        <v>2.6899632379299998</v>
      </c>
      <c r="AA10" s="33">
        <v>1.2201047195400001</v>
      </c>
      <c r="AC10" s="33">
        <v>11</v>
      </c>
      <c r="AD10" s="33" t="s">
        <v>8</v>
      </c>
      <c r="AE10" s="33">
        <v>3.9248780568999999</v>
      </c>
      <c r="AF10" s="33">
        <v>5.2455604357699999</v>
      </c>
      <c r="AG10" s="33">
        <v>0.127911014229</v>
      </c>
      <c r="AH10" s="33">
        <v>0.53907112132500001</v>
      </c>
      <c r="AI10" s="33">
        <v>3.2602865463000001</v>
      </c>
      <c r="AJ10" s="33">
        <v>0.17250926480600001</v>
      </c>
      <c r="AK10" s="33">
        <v>1.31432215863</v>
      </c>
      <c r="AL10" s="33">
        <v>435.915708967</v>
      </c>
      <c r="AM10" s="33">
        <v>75.272364994399993</v>
      </c>
      <c r="AN10" s="33">
        <v>0.35848260952599997</v>
      </c>
      <c r="AO10" s="33">
        <v>8.0309040173599994E-2</v>
      </c>
      <c r="AP10" s="33">
        <v>45.352849738400003</v>
      </c>
      <c r="AQ10" s="33">
        <v>0.13217645828999999</v>
      </c>
      <c r="AR10" s="33">
        <v>2.59792563321</v>
      </c>
      <c r="AS10" s="33">
        <v>5.66125421824E-2</v>
      </c>
      <c r="AT10" s="33">
        <v>3.2106535401400002E-2</v>
      </c>
      <c r="AU10" s="33">
        <v>6.4880727145900003</v>
      </c>
      <c r="AV10" s="33">
        <v>12.3481898862</v>
      </c>
      <c r="AW10" s="33">
        <v>0.66217748307299995</v>
      </c>
      <c r="AX10" s="33">
        <v>0.30022255008499998</v>
      </c>
      <c r="AY10" s="33">
        <f t="shared" si="0"/>
        <v>518.90950181578933</v>
      </c>
      <c r="AZ10" s="33">
        <f t="shared" si="1"/>
        <v>82.993792848789383</v>
      </c>
      <c r="BB10" s="33">
        <f t="shared" si="2"/>
        <v>-1596.1833482742106</v>
      </c>
      <c r="BC10" s="33">
        <f t="shared" si="3"/>
        <v>-254.28169467121063</v>
      </c>
      <c r="BE10" s="30">
        <f t="shared" si="4"/>
        <v>-0.75466348827489582</v>
      </c>
      <c r="BF10" s="30">
        <f t="shared" si="5"/>
        <v>-0.75392877359974775</v>
      </c>
    </row>
    <row r="11" spans="1:58" x14ac:dyDescent="0.25">
      <c r="A11" s="6" t="s">
        <v>9</v>
      </c>
      <c r="B11" s="33">
        <v>292876.50574381981</v>
      </c>
      <c r="C11" s="33">
        <v>39652.394609304873</v>
      </c>
      <c r="D11" s="35" t="s">
        <v>335</v>
      </c>
      <c r="E11" s="35" t="s">
        <v>9</v>
      </c>
      <c r="F11" s="33">
        <v>2047.9857789800001</v>
      </c>
      <c r="G11" s="33">
        <v>2303.5710082300002</v>
      </c>
      <c r="H11" s="33">
        <v>65.217960669500002</v>
      </c>
      <c r="I11" s="33">
        <v>174.39674316700001</v>
      </c>
      <c r="J11" s="33">
        <v>1636.2988559099999</v>
      </c>
      <c r="K11" s="33">
        <v>70.361617520099998</v>
      </c>
      <c r="L11" s="33">
        <v>641.82989180799996</v>
      </c>
      <c r="M11" s="33">
        <v>293668.05705200002</v>
      </c>
      <c r="N11" s="33">
        <v>39770.487876400002</v>
      </c>
      <c r="O11" s="33">
        <v>253897.56917500001</v>
      </c>
      <c r="P11" s="33">
        <v>36668.011721499999</v>
      </c>
      <c r="Q11" s="33">
        <v>229.29409491999999</v>
      </c>
      <c r="R11" s="33">
        <v>42.5702891472</v>
      </c>
      <c r="S11" s="33">
        <v>22055.059841599999</v>
      </c>
      <c r="T11" s="33">
        <v>58.590331387799999</v>
      </c>
      <c r="U11" s="33">
        <v>1050.5202530900001</v>
      </c>
      <c r="V11" s="33">
        <v>22.793000986599999</v>
      </c>
      <c r="W11" s="33">
        <v>31.279393166799998</v>
      </c>
      <c r="X11" s="33">
        <v>2626.41854539</v>
      </c>
      <c r="Y11" s="33">
        <v>6301.8430662999999</v>
      </c>
      <c r="Z11" s="33">
        <v>270.38147312799998</v>
      </c>
      <c r="AA11" s="33">
        <v>142.07609360800001</v>
      </c>
      <c r="AC11" s="33">
        <v>12</v>
      </c>
      <c r="AD11" s="33" t="s">
        <v>9</v>
      </c>
      <c r="AE11" s="33">
        <v>781.15920564600003</v>
      </c>
      <c r="AF11" s="33">
        <v>890.594451252</v>
      </c>
      <c r="AG11" s="33">
        <v>25.279294686499998</v>
      </c>
      <c r="AH11" s="33">
        <v>70.675450745999996</v>
      </c>
      <c r="AI11" s="33">
        <v>626.45518847100004</v>
      </c>
      <c r="AJ11" s="33">
        <v>27.424099795</v>
      </c>
      <c r="AK11" s="33">
        <v>246.280230977</v>
      </c>
      <c r="AL11" s="33">
        <v>96494.884503299996</v>
      </c>
      <c r="AM11" s="33">
        <v>14088.5233663</v>
      </c>
      <c r="AN11" s="33">
        <v>88.706540653700003</v>
      </c>
      <c r="AO11" s="33">
        <v>16.2541974293</v>
      </c>
      <c r="AP11" s="33">
        <v>8476.3039052399999</v>
      </c>
      <c r="AQ11" s="33">
        <v>22.988063045899999</v>
      </c>
      <c r="AR11" s="33">
        <v>412.72907937000002</v>
      </c>
      <c r="AS11" s="33">
        <v>8.8614261517799999</v>
      </c>
      <c r="AT11" s="33">
        <v>11.7579865944</v>
      </c>
      <c r="AU11" s="33">
        <v>1031.7875746699999</v>
      </c>
      <c r="AV11" s="33">
        <v>2411.0166973</v>
      </c>
      <c r="AW11" s="33">
        <v>105.40610600799999</v>
      </c>
      <c r="AX11" s="33">
        <v>54.470020675199997</v>
      </c>
      <c r="AY11" s="33">
        <f t="shared" si="0"/>
        <v>111803.03498761839</v>
      </c>
      <c r="AZ11" s="33">
        <f t="shared" si="1"/>
        <v>15308.150484318399</v>
      </c>
      <c r="BB11" s="33">
        <f t="shared" si="2"/>
        <v>-181073.47075620142</v>
      </c>
      <c r="BC11" s="33">
        <f t="shared" si="3"/>
        <v>-24344.244124986471</v>
      </c>
      <c r="BE11" s="30">
        <f t="shared" si="4"/>
        <v>-0.61825877871742663</v>
      </c>
      <c r="BF11" s="30">
        <f t="shared" si="5"/>
        <v>-0.6139413360744127</v>
      </c>
    </row>
    <row r="12" spans="1:58" x14ac:dyDescent="0.25">
      <c r="A12" s="6" t="s">
        <v>10</v>
      </c>
      <c r="B12" s="33">
        <v>733903.26260087895</v>
      </c>
      <c r="C12" s="33">
        <v>90132.959009317303</v>
      </c>
      <c r="D12" s="35" t="s">
        <v>335</v>
      </c>
      <c r="E12" s="35" t="s">
        <v>10</v>
      </c>
      <c r="F12" s="33">
        <v>4886.8136961</v>
      </c>
      <c r="G12" s="33">
        <v>5146.0618762399999</v>
      </c>
      <c r="H12" s="33">
        <v>135.281772714</v>
      </c>
      <c r="I12" s="33">
        <v>246.515815694</v>
      </c>
      <c r="J12" s="33">
        <v>3800.5550623099998</v>
      </c>
      <c r="K12" s="33">
        <v>175.40778267900001</v>
      </c>
      <c r="L12" s="33">
        <v>1495.9525606100001</v>
      </c>
      <c r="M12" s="33">
        <v>735575.55640300002</v>
      </c>
      <c r="N12" s="33">
        <v>90220.672179500005</v>
      </c>
      <c r="O12" s="33">
        <v>645354.88422400004</v>
      </c>
      <c r="P12" s="33">
        <v>84041.213986000002</v>
      </c>
      <c r="Q12" s="33">
        <v>451.11419248599998</v>
      </c>
      <c r="R12" s="33">
        <v>102.801502957</v>
      </c>
      <c r="S12" s="33">
        <v>50667.415617300001</v>
      </c>
      <c r="T12" s="33">
        <v>106.612000209</v>
      </c>
      <c r="U12" s="33">
        <v>2022.9845835199999</v>
      </c>
      <c r="V12" s="33">
        <v>103.691821296</v>
      </c>
      <c r="W12" s="33">
        <v>243.713901652</v>
      </c>
      <c r="X12" s="33">
        <v>5062.0830802999999</v>
      </c>
      <c r="Y12" s="33">
        <v>14618.973487400001</v>
      </c>
      <c r="Z12" s="33">
        <v>627.14539588900004</v>
      </c>
      <c r="AA12" s="33">
        <v>327.54742659999999</v>
      </c>
      <c r="AC12" s="33">
        <v>13</v>
      </c>
      <c r="AD12" s="33" t="s">
        <v>10</v>
      </c>
      <c r="AE12" s="33">
        <v>1052.4977893800001</v>
      </c>
      <c r="AF12" s="33">
        <v>957.66436840599999</v>
      </c>
      <c r="AG12" s="33">
        <v>26.856675531400001</v>
      </c>
      <c r="AH12" s="33">
        <v>45.546978293700001</v>
      </c>
      <c r="AI12" s="33">
        <v>791.36362214200005</v>
      </c>
      <c r="AJ12" s="33">
        <v>32.176904145500004</v>
      </c>
      <c r="AK12" s="33">
        <v>307.48461037099997</v>
      </c>
      <c r="AL12" s="33">
        <v>121943.54088</v>
      </c>
      <c r="AM12" s="33">
        <v>16875.720617999999</v>
      </c>
      <c r="AN12" s="33">
        <v>80.655757988600001</v>
      </c>
      <c r="AO12" s="33">
        <v>20.869635615300002</v>
      </c>
      <c r="AP12" s="33">
        <v>10012.4361704</v>
      </c>
      <c r="AQ12" s="33">
        <v>22.1691640996</v>
      </c>
      <c r="AR12" s="33">
        <v>385.61160996000001</v>
      </c>
      <c r="AS12" s="33">
        <v>20.189485514200001</v>
      </c>
      <c r="AT12" s="33">
        <v>46.093996167500002</v>
      </c>
      <c r="AU12" s="33">
        <v>964.92428157500001</v>
      </c>
      <c r="AV12" s="33">
        <v>3096.9884760199998</v>
      </c>
      <c r="AW12" s="33">
        <v>113.875096566</v>
      </c>
      <c r="AX12" s="33">
        <v>68.738424224699997</v>
      </c>
      <c r="AY12" s="33">
        <f t="shared" si="0"/>
        <v>139989.7018506022</v>
      </c>
      <c r="AZ12" s="33">
        <f t="shared" si="1"/>
        <v>18046.160970602199</v>
      </c>
      <c r="BB12" s="33">
        <f t="shared" si="2"/>
        <v>-593913.56075027678</v>
      </c>
      <c r="BC12" s="33">
        <f t="shared" si="3"/>
        <v>-72086.798038715104</v>
      </c>
      <c r="BE12" s="30">
        <f t="shared" si="4"/>
        <v>-0.80925319591237022</v>
      </c>
      <c r="BF12" s="30">
        <f t="shared" si="5"/>
        <v>-0.79978288553983101</v>
      </c>
    </row>
    <row r="13" spans="1:58" x14ac:dyDescent="0.25">
      <c r="A13" s="6" t="s">
        <v>12</v>
      </c>
      <c r="B13" s="33">
        <v>432869.11907979997</v>
      </c>
      <c r="C13" s="33">
        <v>49429.665092695599</v>
      </c>
      <c r="D13" s="35"/>
      <c r="E13" s="35" t="s">
        <v>12</v>
      </c>
      <c r="F13" s="33">
        <v>2996.3604214100001</v>
      </c>
      <c r="G13" s="33">
        <v>2629.9920917999998</v>
      </c>
      <c r="H13" s="33">
        <v>66.997347597200005</v>
      </c>
      <c r="I13" s="33">
        <v>52.955259787099997</v>
      </c>
      <c r="J13" s="33">
        <v>2314.2971275999998</v>
      </c>
      <c r="K13" s="33">
        <v>68.554376384099996</v>
      </c>
      <c r="L13" s="33">
        <v>864.65641759899995</v>
      </c>
      <c r="M13" s="33">
        <v>433899.95506399998</v>
      </c>
      <c r="N13" s="33">
        <v>49437.140947799999</v>
      </c>
      <c r="O13" s="33">
        <v>384462.81411600002</v>
      </c>
      <c r="P13" s="33">
        <v>46723.365457899999</v>
      </c>
      <c r="Q13" s="33">
        <v>225.93042014599999</v>
      </c>
      <c r="R13" s="33">
        <v>59.0569715659</v>
      </c>
      <c r="S13" s="33">
        <v>27406.207071699999</v>
      </c>
      <c r="T13" s="33">
        <v>42.277500410599998</v>
      </c>
      <c r="U13" s="33">
        <v>939.91468785300003</v>
      </c>
      <c r="V13" s="33">
        <v>26.590067296099999</v>
      </c>
      <c r="W13" s="33">
        <v>48.406207983999998</v>
      </c>
      <c r="X13" s="33">
        <v>2353.36067671</v>
      </c>
      <c r="Y13" s="33">
        <v>8881.7819128400006</v>
      </c>
      <c r="Z13" s="33">
        <v>259.05334545900001</v>
      </c>
      <c r="AA13" s="33">
        <v>200.74099218999999</v>
      </c>
      <c r="AC13" s="33">
        <v>16</v>
      </c>
      <c r="AD13" s="33" t="s">
        <v>12</v>
      </c>
      <c r="AE13" s="33">
        <v>1040.99435561</v>
      </c>
      <c r="AF13" s="33">
        <v>830.28888503300004</v>
      </c>
      <c r="AG13" s="33">
        <v>22.321060806399998</v>
      </c>
      <c r="AH13" s="33">
        <v>17.5574195698</v>
      </c>
      <c r="AI13" s="33">
        <v>786.93363542300006</v>
      </c>
      <c r="AJ13" s="33">
        <v>21.328324393700001</v>
      </c>
      <c r="AK13" s="33">
        <v>292.43739885399998</v>
      </c>
      <c r="AL13" s="33">
        <v>124079.15999099999</v>
      </c>
      <c r="AM13" s="33">
        <v>15571.7677074</v>
      </c>
      <c r="AN13" s="33">
        <v>69.168785346500002</v>
      </c>
      <c r="AO13" s="33">
        <v>19.771748539600001</v>
      </c>
      <c r="AP13" s="33">
        <v>9034.8134407399994</v>
      </c>
      <c r="AQ13" s="33">
        <v>15.0185216096</v>
      </c>
      <c r="AR13" s="33">
        <v>305.397847437</v>
      </c>
      <c r="AS13" s="33">
        <v>8.9131908314100006</v>
      </c>
      <c r="AT13" s="33">
        <v>15.342698319</v>
      </c>
      <c r="AU13" s="33">
        <v>764.62007372599999</v>
      </c>
      <c r="AV13" s="33">
        <v>3055.71746463</v>
      </c>
      <c r="AW13" s="33">
        <v>79.954418431700006</v>
      </c>
      <c r="AX13" s="33">
        <v>68.620258626799995</v>
      </c>
      <c r="AY13" s="33">
        <f t="shared" si="0"/>
        <v>140528.4023084465</v>
      </c>
      <c r="AZ13" s="33">
        <f t="shared" si="1"/>
        <v>16449.2423174465</v>
      </c>
      <c r="BB13" s="33">
        <f t="shared" si="2"/>
        <v>-292340.7167713535</v>
      </c>
      <c r="BC13" s="33">
        <f t="shared" si="3"/>
        <v>-32980.422775249099</v>
      </c>
      <c r="BE13" s="30">
        <f t="shared" si="4"/>
        <v>-0.67535590756119546</v>
      </c>
      <c r="BF13" s="30">
        <f t="shared" si="5"/>
        <v>-0.66721922378799881</v>
      </c>
    </row>
    <row r="14" spans="1:58" x14ac:dyDescent="0.25">
      <c r="A14" s="6" t="s">
        <v>13</v>
      </c>
      <c r="B14" s="33">
        <v>766705.61705538095</v>
      </c>
      <c r="C14" s="33">
        <v>124287.9860646475</v>
      </c>
      <c r="D14" s="35" t="s">
        <v>335</v>
      </c>
      <c r="E14" s="35" t="s">
        <v>13</v>
      </c>
      <c r="F14" s="33">
        <v>8876.7068651900008</v>
      </c>
      <c r="G14" s="33">
        <v>5315.2743461399996</v>
      </c>
      <c r="H14" s="33">
        <v>158.46077555299999</v>
      </c>
      <c r="I14" s="33">
        <v>133.40719944700001</v>
      </c>
      <c r="J14" s="33">
        <v>6242.0335644899997</v>
      </c>
      <c r="K14" s="33">
        <v>132.18638418800001</v>
      </c>
      <c r="L14" s="33">
        <v>2302.2256855000001</v>
      </c>
      <c r="M14" s="33">
        <v>762784.20200199995</v>
      </c>
      <c r="N14" s="33">
        <v>123483.33008</v>
      </c>
      <c r="O14" s="33">
        <v>639300.87192199996</v>
      </c>
      <c r="P14" s="33">
        <v>117606.867833</v>
      </c>
      <c r="Q14" s="33">
        <v>259.68533694899997</v>
      </c>
      <c r="R14" s="33">
        <v>149.56791332500001</v>
      </c>
      <c r="S14" s="33">
        <v>66147.943748000005</v>
      </c>
      <c r="T14" s="33">
        <v>138.84320692</v>
      </c>
      <c r="U14" s="33">
        <v>2071.9675629600001</v>
      </c>
      <c r="V14" s="33">
        <v>70.849912057599994</v>
      </c>
      <c r="W14" s="33">
        <v>79.183215364000006</v>
      </c>
      <c r="X14" s="33">
        <v>5183.9458296800003</v>
      </c>
      <c r="Y14" s="33">
        <v>25177.634070200002</v>
      </c>
      <c r="Z14" s="33">
        <v>479.92600186300001</v>
      </c>
      <c r="AA14" s="33">
        <v>563.47993242799998</v>
      </c>
      <c r="AC14" s="33">
        <v>17</v>
      </c>
      <c r="AD14" s="33" t="s">
        <v>13</v>
      </c>
      <c r="AE14" s="33">
        <v>3496.1321185400002</v>
      </c>
      <c r="AF14" s="33">
        <v>2004.52189529</v>
      </c>
      <c r="AG14" s="33">
        <v>61.241301320399998</v>
      </c>
      <c r="AH14" s="33">
        <v>46.709424444200003</v>
      </c>
      <c r="AI14" s="33">
        <v>2440.9186300400002</v>
      </c>
      <c r="AJ14" s="33">
        <v>49.108934047600002</v>
      </c>
      <c r="AK14" s="33">
        <v>897.98720851500002</v>
      </c>
      <c r="AL14" s="33">
        <v>244240.06437199999</v>
      </c>
      <c r="AM14" s="33">
        <v>45623.5165882</v>
      </c>
      <c r="AN14" s="33">
        <v>94.044932189700006</v>
      </c>
      <c r="AO14" s="33">
        <v>58.263141138999998</v>
      </c>
      <c r="AP14" s="33">
        <v>25553.474967400001</v>
      </c>
      <c r="AQ14" s="33">
        <v>54.265066896599997</v>
      </c>
      <c r="AR14" s="33">
        <v>783.18113218500002</v>
      </c>
      <c r="AS14" s="33">
        <v>27.377368831199998</v>
      </c>
      <c r="AT14" s="33">
        <v>30.312126433700001</v>
      </c>
      <c r="AU14" s="33">
        <v>1959.5661562299999</v>
      </c>
      <c r="AV14" s="33">
        <v>9882.5378514700005</v>
      </c>
      <c r="AW14" s="33">
        <v>177.24323057699999</v>
      </c>
      <c r="AX14" s="33">
        <v>220.501198098</v>
      </c>
      <c r="AY14" s="33">
        <f t="shared" si="0"/>
        <v>292077.41189788491</v>
      </c>
      <c r="AZ14" s="33">
        <f t="shared" si="1"/>
        <v>47837.347525884899</v>
      </c>
      <c r="BB14" s="33">
        <f t="shared" si="2"/>
        <v>-474628.20515749604</v>
      </c>
      <c r="BC14" s="33">
        <f t="shared" si="3"/>
        <v>-76450.638538762607</v>
      </c>
      <c r="BE14" s="30">
        <f t="shared" si="4"/>
        <v>-0.61904881691144897</v>
      </c>
      <c r="BF14" s="30">
        <f t="shared" si="5"/>
        <v>-0.61510883681868789</v>
      </c>
    </row>
    <row r="15" spans="1:58" x14ac:dyDescent="0.25">
      <c r="A15" s="6" t="s">
        <v>14</v>
      </c>
      <c r="B15" s="33">
        <v>604742.55441155098</v>
      </c>
      <c r="C15" s="33">
        <v>85469.177022120508</v>
      </c>
      <c r="D15" s="35" t="s">
        <v>335</v>
      </c>
      <c r="E15" s="35" t="s">
        <v>14</v>
      </c>
      <c r="F15" s="33">
        <v>5675.67291897</v>
      </c>
      <c r="G15" s="33">
        <v>3990.3616417799999</v>
      </c>
      <c r="H15" s="33">
        <v>117.821645629</v>
      </c>
      <c r="I15" s="33">
        <v>121.09872560700001</v>
      </c>
      <c r="J15" s="33">
        <v>4126.1917550400003</v>
      </c>
      <c r="K15" s="33">
        <v>103.232080634</v>
      </c>
      <c r="L15" s="33">
        <v>1535.07149534</v>
      </c>
      <c r="M15" s="33">
        <v>604077.82056499994</v>
      </c>
      <c r="N15" s="33">
        <v>85209.052224700004</v>
      </c>
      <c r="O15" s="33">
        <v>518868.76834100002</v>
      </c>
      <c r="P15" s="33">
        <v>80717.666523399996</v>
      </c>
      <c r="Q15" s="33">
        <v>298.29076197199998</v>
      </c>
      <c r="R15" s="33">
        <v>101.959961937</v>
      </c>
      <c r="S15" s="33">
        <v>46294.632260600003</v>
      </c>
      <c r="T15" s="33">
        <v>95.720588920699996</v>
      </c>
      <c r="U15" s="33">
        <v>1566.1979923599999</v>
      </c>
      <c r="V15" s="33">
        <v>46.986941098000003</v>
      </c>
      <c r="W15" s="33">
        <v>67.622027678999999</v>
      </c>
      <c r="X15" s="33">
        <v>3919.5181373099999</v>
      </c>
      <c r="Y15" s="33">
        <v>16400.856928099998</v>
      </c>
      <c r="Z15" s="33">
        <v>383.14681073899999</v>
      </c>
      <c r="AA15" s="33">
        <v>364.66817077000002</v>
      </c>
      <c r="AC15" s="33">
        <v>18</v>
      </c>
      <c r="AD15" s="33" t="s">
        <v>14</v>
      </c>
      <c r="AE15" s="33">
        <v>1698.9306583</v>
      </c>
      <c r="AF15" s="33">
        <v>1094.05985278</v>
      </c>
      <c r="AG15" s="33">
        <v>33.813907709200002</v>
      </c>
      <c r="AH15" s="33">
        <v>31.534441761</v>
      </c>
      <c r="AI15" s="33">
        <v>1214.22674983</v>
      </c>
      <c r="AJ15" s="33">
        <v>27.7065645946</v>
      </c>
      <c r="AK15" s="33">
        <v>449.527754399</v>
      </c>
      <c r="AL15" s="33">
        <v>144042.416662</v>
      </c>
      <c r="AM15" s="33">
        <v>23353.449756900001</v>
      </c>
      <c r="AN15" s="33">
        <v>77.497200747500003</v>
      </c>
      <c r="AO15" s="33">
        <v>29.689854952200001</v>
      </c>
      <c r="AP15" s="33">
        <v>13273.9698754</v>
      </c>
      <c r="AQ15" s="33">
        <v>28.425599674699999</v>
      </c>
      <c r="AR15" s="33">
        <v>434.730753779</v>
      </c>
      <c r="AS15" s="33">
        <v>13.5727436797</v>
      </c>
      <c r="AT15" s="33">
        <v>18.7221224396</v>
      </c>
      <c r="AU15" s="33">
        <v>1087.96549903</v>
      </c>
      <c r="AV15" s="33">
        <v>4869.4488412500004</v>
      </c>
      <c r="AW15" s="33">
        <v>101.869987972</v>
      </c>
      <c r="AX15" s="33">
        <v>107.718839727</v>
      </c>
      <c r="AY15" s="33">
        <f t="shared" si="0"/>
        <v>168635.9584701026</v>
      </c>
      <c r="AZ15" s="33">
        <f t="shared" si="1"/>
        <v>24593.5418081026</v>
      </c>
      <c r="BB15" s="33">
        <f t="shared" si="2"/>
        <v>-436106.59594144835</v>
      </c>
      <c r="BC15" s="33">
        <f t="shared" si="3"/>
        <v>-60875.635214017908</v>
      </c>
      <c r="BE15" s="30">
        <f t="shared" si="4"/>
        <v>-0.72114421708888166</v>
      </c>
      <c r="BF15" s="30">
        <f t="shared" si="5"/>
        <v>-0.71225250242274496</v>
      </c>
    </row>
    <row r="16" spans="1:58" x14ac:dyDescent="0.25">
      <c r="A16" s="6" t="s">
        <v>15</v>
      </c>
      <c r="B16" s="33">
        <v>593232.19733299699</v>
      </c>
      <c r="C16" s="33">
        <v>96611.190465221211</v>
      </c>
      <c r="D16" s="35" t="s">
        <v>335</v>
      </c>
      <c r="E16" s="35" t="s">
        <v>15</v>
      </c>
      <c r="F16" s="33">
        <v>7376.1870720999996</v>
      </c>
      <c r="G16" s="33">
        <v>3526.5196148499999</v>
      </c>
      <c r="H16" s="33">
        <v>131.83834887</v>
      </c>
      <c r="I16" s="33">
        <v>86.111552483799997</v>
      </c>
      <c r="J16" s="33">
        <v>5057.8583798199998</v>
      </c>
      <c r="K16" s="33">
        <v>80.731832096000005</v>
      </c>
      <c r="L16" s="33">
        <v>1839.14969152</v>
      </c>
      <c r="M16" s="33">
        <v>590836.915545</v>
      </c>
      <c r="N16" s="33">
        <v>96021.580549100006</v>
      </c>
      <c r="O16" s="33">
        <v>494815.33499599999</v>
      </c>
      <c r="P16" s="33">
        <v>91789.104457399997</v>
      </c>
      <c r="Q16" s="33">
        <v>226.64623599399999</v>
      </c>
      <c r="R16" s="33">
        <v>119.41407454900001</v>
      </c>
      <c r="S16" s="33">
        <v>50549.640339199999</v>
      </c>
      <c r="T16" s="33">
        <v>118.701263623</v>
      </c>
      <c r="U16" s="33">
        <v>1516.1863704800001</v>
      </c>
      <c r="V16" s="33">
        <v>52.9415860051</v>
      </c>
      <c r="W16" s="33">
        <v>67.614391000699996</v>
      </c>
      <c r="X16" s="33">
        <v>3795.3087335</v>
      </c>
      <c r="Y16" s="33">
        <v>20742.249913899999</v>
      </c>
      <c r="Z16" s="33">
        <v>283.44141470599999</v>
      </c>
      <c r="AA16" s="33">
        <v>451.03332517600001</v>
      </c>
      <c r="AC16" s="33">
        <v>19</v>
      </c>
      <c r="AD16" s="33" t="s">
        <v>15</v>
      </c>
      <c r="AE16" s="33">
        <v>3214.2376044799998</v>
      </c>
      <c r="AF16" s="33">
        <v>1493.7044610400001</v>
      </c>
      <c r="AG16" s="33">
        <v>56.838916695100004</v>
      </c>
      <c r="AH16" s="33">
        <v>35.391933997899997</v>
      </c>
      <c r="AI16" s="33">
        <v>2195.0414688800001</v>
      </c>
      <c r="AJ16" s="33">
        <v>33.8046041801</v>
      </c>
      <c r="AK16" s="33">
        <v>797.13942943300003</v>
      </c>
      <c r="AL16" s="33">
        <v>210909.19477</v>
      </c>
      <c r="AM16" s="33">
        <v>39653.054969999997</v>
      </c>
      <c r="AN16" s="33">
        <v>93.877480368500002</v>
      </c>
      <c r="AO16" s="33">
        <v>51.686147433999999</v>
      </c>
      <c r="AP16" s="33">
        <v>21779.023294300001</v>
      </c>
      <c r="AQ16" s="33">
        <v>51.6249726084</v>
      </c>
      <c r="AR16" s="33">
        <v>645.87201368199999</v>
      </c>
      <c r="AS16" s="33">
        <v>22.851026105500001</v>
      </c>
      <c r="AT16" s="33">
        <v>28.8447190531</v>
      </c>
      <c r="AU16" s="33">
        <v>1616.7678188100001</v>
      </c>
      <c r="AV16" s="33">
        <v>9021.5059103099993</v>
      </c>
      <c r="AW16" s="33">
        <v>118.00173077399999</v>
      </c>
      <c r="AX16" s="33">
        <v>195.90668239300001</v>
      </c>
      <c r="AY16" s="33">
        <f t="shared" si="0"/>
        <v>252361.25594263501</v>
      </c>
      <c r="AZ16" s="33">
        <f t="shared" si="1"/>
        <v>41452.061172634996</v>
      </c>
      <c r="BB16" s="33">
        <f t="shared" si="2"/>
        <v>-340870.94139036199</v>
      </c>
      <c r="BC16" s="33">
        <f t="shared" si="3"/>
        <v>-55159.129292586214</v>
      </c>
      <c r="BE16" s="30">
        <f t="shared" si="4"/>
        <v>-0.57459952936273628</v>
      </c>
      <c r="BF16" s="30">
        <f t="shared" si="5"/>
        <v>-0.57093933970767907</v>
      </c>
    </row>
    <row r="17" spans="1:58" x14ac:dyDescent="0.25">
      <c r="A17" s="6" t="s">
        <v>16</v>
      </c>
      <c r="B17" s="33">
        <v>751937.91809835099</v>
      </c>
      <c r="C17" s="33">
        <v>119559.66585355</v>
      </c>
      <c r="D17" s="35" t="s">
        <v>335</v>
      </c>
      <c r="E17" s="35" t="s">
        <v>16</v>
      </c>
      <c r="F17" s="33">
        <v>9021.8133053300007</v>
      </c>
      <c r="G17" s="33">
        <v>4515.7402073399999</v>
      </c>
      <c r="H17" s="33">
        <v>160.31955298</v>
      </c>
      <c r="I17" s="33">
        <v>92.051120256600001</v>
      </c>
      <c r="J17" s="33">
        <v>6235.8931424100001</v>
      </c>
      <c r="K17" s="33">
        <v>103.826671881</v>
      </c>
      <c r="L17" s="33">
        <v>2268.7271630400001</v>
      </c>
      <c r="M17" s="33">
        <v>749153.88296199997</v>
      </c>
      <c r="N17" s="33">
        <v>118851.52326</v>
      </c>
      <c r="O17" s="33">
        <v>630302.35970200005</v>
      </c>
      <c r="P17" s="33">
        <v>113621.27727599999</v>
      </c>
      <c r="Q17" s="33">
        <v>285.365348192</v>
      </c>
      <c r="R17" s="33">
        <v>147.80580365599999</v>
      </c>
      <c r="S17" s="33">
        <v>62817.606329599999</v>
      </c>
      <c r="T17" s="33">
        <v>139.156052117</v>
      </c>
      <c r="U17" s="33">
        <v>1871.5860839899999</v>
      </c>
      <c r="V17" s="33">
        <v>65.606404261500003</v>
      </c>
      <c r="W17" s="33">
        <v>85.891765692800007</v>
      </c>
      <c r="X17" s="33">
        <v>4685.2982552599997</v>
      </c>
      <c r="Y17" s="33">
        <v>25431.954388099999</v>
      </c>
      <c r="Z17" s="33">
        <v>367.00484256200002</v>
      </c>
      <c r="AA17" s="33">
        <v>555.88111465700001</v>
      </c>
      <c r="AC17" s="33">
        <v>20</v>
      </c>
      <c r="AD17" s="33" t="s">
        <v>16</v>
      </c>
      <c r="AE17" s="33">
        <v>4984.1787680699999</v>
      </c>
      <c r="AF17" s="33">
        <v>2352.7561180600001</v>
      </c>
      <c r="AG17" s="33">
        <v>86.9333988164</v>
      </c>
      <c r="AH17" s="33">
        <v>45.627242884399998</v>
      </c>
      <c r="AI17" s="33">
        <v>3416.1905601499998</v>
      </c>
      <c r="AJ17" s="33">
        <v>52.895309916000002</v>
      </c>
      <c r="AK17" s="33">
        <v>1239.57394998</v>
      </c>
      <c r="AL17" s="33">
        <v>332770.35521499999</v>
      </c>
      <c r="AM17" s="33">
        <v>61662.623024300003</v>
      </c>
      <c r="AN17" s="33">
        <v>143.810069107</v>
      </c>
      <c r="AO17" s="33">
        <v>80.521730904099996</v>
      </c>
      <c r="AP17" s="33">
        <v>33900.570647100001</v>
      </c>
      <c r="AQ17" s="33">
        <v>76.964894519300003</v>
      </c>
      <c r="AR17" s="33">
        <v>990.06994173400005</v>
      </c>
      <c r="AS17" s="33">
        <v>35.528537788400001</v>
      </c>
      <c r="AT17" s="33">
        <v>45.568264405100003</v>
      </c>
      <c r="AU17" s="33">
        <v>2478.6042013000001</v>
      </c>
      <c r="AV17" s="33">
        <v>13997.707592500001</v>
      </c>
      <c r="AW17" s="33">
        <v>184.86863026399999</v>
      </c>
      <c r="AX17" s="33">
        <v>304.92502955800001</v>
      </c>
      <c r="AY17" s="33">
        <f t="shared" si="0"/>
        <v>397187.64657815348</v>
      </c>
      <c r="AZ17" s="33">
        <f t="shared" si="1"/>
        <v>64417.291363153505</v>
      </c>
      <c r="BB17" s="33">
        <f t="shared" si="2"/>
        <v>-354750.27152019751</v>
      </c>
      <c r="BC17" s="33">
        <f t="shared" si="3"/>
        <v>-55142.374490396498</v>
      </c>
      <c r="BE17" s="30">
        <f t="shared" si="4"/>
        <v>-0.47178133058824856</v>
      </c>
      <c r="BF17" s="30">
        <f t="shared" si="5"/>
        <v>-0.46121218302785338</v>
      </c>
    </row>
    <row r="18" spans="1:58" x14ac:dyDescent="0.25">
      <c r="A18" s="6" t="s">
        <v>17</v>
      </c>
      <c r="B18" s="33">
        <v>200178.73622853489</v>
      </c>
      <c r="C18" s="33">
        <v>29583.0451899912</v>
      </c>
      <c r="D18" s="35" t="s">
        <v>335</v>
      </c>
      <c r="E18" s="35" t="s">
        <v>17</v>
      </c>
      <c r="F18" s="33">
        <v>1905.6429016100001</v>
      </c>
      <c r="G18" s="33">
        <v>1389.93044704</v>
      </c>
      <c r="H18" s="33">
        <v>44.517082389999999</v>
      </c>
      <c r="I18" s="33">
        <v>73.945675832399999</v>
      </c>
      <c r="J18" s="33">
        <v>1358.09757977</v>
      </c>
      <c r="K18" s="33">
        <v>38.762294470299999</v>
      </c>
      <c r="L18" s="33">
        <v>515.89596591700001</v>
      </c>
      <c r="M18" s="33">
        <v>199743.75531000001</v>
      </c>
      <c r="N18" s="33">
        <v>29499.1954167</v>
      </c>
      <c r="O18" s="33">
        <v>170244.559893</v>
      </c>
      <c r="P18" s="33">
        <v>27773.451898200001</v>
      </c>
      <c r="Q18" s="33">
        <v>108.788451033</v>
      </c>
      <c r="R18" s="33">
        <v>34.130429337999999</v>
      </c>
      <c r="S18" s="33">
        <v>16103.951770600001</v>
      </c>
      <c r="T18" s="33">
        <v>43.532488146299997</v>
      </c>
      <c r="U18" s="33">
        <v>594.320910465</v>
      </c>
      <c r="V18" s="33">
        <v>16.2206147192</v>
      </c>
      <c r="W18" s="33">
        <v>20.194944312400001</v>
      </c>
      <c r="X18" s="33">
        <v>1486.3136261100001</v>
      </c>
      <c r="Y18" s="33">
        <v>5499.1422586400004</v>
      </c>
      <c r="Z18" s="33">
        <v>145.289272243</v>
      </c>
      <c r="AA18" s="33">
        <v>120.517672812</v>
      </c>
      <c r="AC18" s="33">
        <v>21</v>
      </c>
      <c r="AD18" s="33" t="s">
        <v>17</v>
      </c>
      <c r="AE18" s="33">
        <v>405.29128897700002</v>
      </c>
      <c r="AF18" s="33">
        <v>271.71255132900001</v>
      </c>
      <c r="AG18" s="33">
        <v>8.6156459745799996</v>
      </c>
      <c r="AH18" s="33">
        <v>13.0050218902</v>
      </c>
      <c r="AI18" s="33">
        <v>287.98103270799999</v>
      </c>
      <c r="AJ18" s="33">
        <v>7.3167729659100003</v>
      </c>
      <c r="AK18" s="33">
        <v>107.964992865</v>
      </c>
      <c r="AL18" s="33">
        <v>33207.679052799998</v>
      </c>
      <c r="AM18" s="33">
        <v>5672.3166402099996</v>
      </c>
      <c r="AN18" s="33">
        <v>18.744286816799999</v>
      </c>
      <c r="AO18" s="33">
        <v>7.0451394618099998</v>
      </c>
      <c r="AP18" s="33">
        <v>3240.46806191</v>
      </c>
      <c r="AQ18" s="33">
        <v>8.1454151319600001</v>
      </c>
      <c r="AR18" s="33">
        <v>116.33535012500001</v>
      </c>
      <c r="AS18" s="33">
        <v>3.3983341409399999</v>
      </c>
      <c r="AT18" s="33">
        <v>3.9527087002300001</v>
      </c>
      <c r="AU18" s="33">
        <v>290.96076346199999</v>
      </c>
      <c r="AV18" s="33">
        <v>1163.5861540599999</v>
      </c>
      <c r="AW18" s="33">
        <v>27.088486146000001</v>
      </c>
      <c r="AX18" s="33">
        <v>25.741162982900001</v>
      </c>
      <c r="AY18" s="33">
        <f t="shared" si="0"/>
        <v>39215.00267320843</v>
      </c>
      <c r="AZ18" s="33">
        <f t="shared" si="1"/>
        <v>6007.3236204084296</v>
      </c>
      <c r="BB18" s="33">
        <f t="shared" si="2"/>
        <v>-160963.73355532647</v>
      </c>
      <c r="BC18" s="33">
        <f t="shared" si="3"/>
        <v>-23575.721569582769</v>
      </c>
      <c r="BE18" s="30">
        <f t="shared" si="4"/>
        <v>-0.80410005871733325</v>
      </c>
      <c r="BF18" s="30">
        <f t="shared" si="5"/>
        <v>-0.79693356171321794</v>
      </c>
    </row>
    <row r="19" spans="1:58" x14ac:dyDescent="0.25">
      <c r="A19" s="6" t="s">
        <v>18</v>
      </c>
      <c r="B19" s="33">
        <v>237300.78986282501</v>
      </c>
      <c r="C19" s="33">
        <v>35833.045162589202</v>
      </c>
      <c r="D19" s="35" t="s">
        <v>335</v>
      </c>
      <c r="E19" s="35" t="s">
        <v>18</v>
      </c>
      <c r="F19" s="33">
        <v>2357.7436788499999</v>
      </c>
      <c r="G19" s="33">
        <v>1609.37022305</v>
      </c>
      <c r="H19" s="33">
        <v>56.395506881199999</v>
      </c>
      <c r="I19" s="33">
        <v>75.088835816300005</v>
      </c>
      <c r="J19" s="33">
        <v>1627.2246492199999</v>
      </c>
      <c r="K19" s="33">
        <v>44.352312912999999</v>
      </c>
      <c r="L19" s="33">
        <v>620.89126782300002</v>
      </c>
      <c r="M19" s="33">
        <v>237001.08074599999</v>
      </c>
      <c r="N19" s="33">
        <v>35733.831319700002</v>
      </c>
      <c r="O19" s="33">
        <v>201267.24942599999</v>
      </c>
      <c r="P19" s="33">
        <v>33809.8629172</v>
      </c>
      <c r="Q19" s="33">
        <v>139.29929085000001</v>
      </c>
      <c r="R19" s="33">
        <v>42.087383433399999</v>
      </c>
      <c r="S19" s="33">
        <v>19711.477643499999</v>
      </c>
      <c r="T19" s="33">
        <v>58.087904076900003</v>
      </c>
      <c r="U19" s="33">
        <v>662.07727508699998</v>
      </c>
      <c r="V19" s="33">
        <v>18.200458337600001</v>
      </c>
      <c r="W19" s="33">
        <v>26.088559857100002</v>
      </c>
      <c r="X19" s="33">
        <v>1656.1899052599999</v>
      </c>
      <c r="Y19" s="33">
        <v>6719.6385012999999</v>
      </c>
      <c r="Z19" s="33">
        <v>166.60110162800001</v>
      </c>
      <c r="AA19" s="33">
        <v>143.014725177</v>
      </c>
      <c r="AC19" s="33">
        <v>22</v>
      </c>
      <c r="AD19" s="33" t="s">
        <v>18</v>
      </c>
      <c r="AE19" s="33">
        <v>815.22996069600003</v>
      </c>
      <c r="AF19" s="33">
        <v>488.83909273900002</v>
      </c>
      <c r="AG19" s="33">
        <v>17.949765904500001</v>
      </c>
      <c r="AH19" s="33">
        <v>21.1208300943</v>
      </c>
      <c r="AI19" s="33">
        <v>554.44183631999999</v>
      </c>
      <c r="AJ19" s="33">
        <v>12.9759105735</v>
      </c>
      <c r="AK19" s="33">
        <v>208.91912909199999</v>
      </c>
      <c r="AL19" s="33">
        <v>62533.648434700001</v>
      </c>
      <c r="AM19" s="33">
        <v>11097.997928299999</v>
      </c>
      <c r="AN19" s="33">
        <v>38.8324203528</v>
      </c>
      <c r="AO19" s="33">
        <v>13.9794514003</v>
      </c>
      <c r="AP19" s="33">
        <v>6365.6280271400001</v>
      </c>
      <c r="AQ19" s="33">
        <v>18.6078143517</v>
      </c>
      <c r="AR19" s="33">
        <v>204.79050281799999</v>
      </c>
      <c r="AS19" s="33">
        <v>6.05062718863</v>
      </c>
      <c r="AT19" s="33">
        <v>8.0867818042100001</v>
      </c>
      <c r="AU19" s="33">
        <v>512.32055709700001</v>
      </c>
      <c r="AV19" s="33">
        <v>2302.6874709899998</v>
      </c>
      <c r="AW19" s="33">
        <v>48.015833989400001</v>
      </c>
      <c r="AX19" s="33">
        <v>49.068967312700003</v>
      </c>
      <c r="AY19" s="33">
        <f t="shared" si="0"/>
        <v>74221.190365984905</v>
      </c>
      <c r="AZ19" s="33">
        <f t="shared" si="1"/>
        <v>11687.54193128491</v>
      </c>
      <c r="BB19" s="33">
        <f t="shared" si="2"/>
        <v>-163079.59949684009</v>
      </c>
      <c r="BC19" s="33">
        <f t="shared" si="3"/>
        <v>-24145.50323130429</v>
      </c>
      <c r="BE19" s="30">
        <f t="shared" si="4"/>
        <v>-0.68722737750308582</v>
      </c>
      <c r="BF19" s="30">
        <f t="shared" si="5"/>
        <v>-0.67383341610366221</v>
      </c>
    </row>
    <row r="20" spans="1:58" x14ac:dyDescent="0.25">
      <c r="A20" s="6" t="s">
        <v>19</v>
      </c>
      <c r="B20" s="33">
        <v>50573.999510297421</v>
      </c>
      <c r="C20" s="33">
        <v>7020.8528359885204</v>
      </c>
      <c r="D20" s="35" t="s">
        <v>335</v>
      </c>
      <c r="E20" s="35" t="s">
        <v>19</v>
      </c>
      <c r="F20" s="33">
        <v>373.252018276</v>
      </c>
      <c r="G20" s="33">
        <v>394.40528525100001</v>
      </c>
      <c r="H20" s="33">
        <v>11.670540540199999</v>
      </c>
      <c r="I20" s="33">
        <v>31.451792082099999</v>
      </c>
      <c r="J20" s="33">
        <v>300.25918406900001</v>
      </c>
      <c r="K20" s="33">
        <v>11.8936607197</v>
      </c>
      <c r="L20" s="33">
        <v>116.003120532</v>
      </c>
      <c r="M20" s="33">
        <v>50781.2795472</v>
      </c>
      <c r="N20" s="33">
        <v>7047.1724738000003</v>
      </c>
      <c r="O20" s="33">
        <v>43734.107073400002</v>
      </c>
      <c r="P20" s="33">
        <v>6490.8833815600001</v>
      </c>
      <c r="Q20" s="33">
        <v>42.317526744799999</v>
      </c>
      <c r="R20" s="33">
        <v>7.6038730027500003</v>
      </c>
      <c r="S20" s="33">
        <v>3852.0372411399999</v>
      </c>
      <c r="T20" s="33">
        <v>9.9735582488700008</v>
      </c>
      <c r="U20" s="33">
        <v>189.36355120499999</v>
      </c>
      <c r="V20" s="33">
        <v>4.0896186114199997</v>
      </c>
      <c r="W20" s="33">
        <v>5.8710105876999998</v>
      </c>
      <c r="X20" s="33">
        <v>473.498754389</v>
      </c>
      <c r="Y20" s="33">
        <v>1152.1128845799999</v>
      </c>
      <c r="Z20" s="33">
        <v>45.467535177499997</v>
      </c>
      <c r="AA20" s="33">
        <v>25.900748910099999</v>
      </c>
      <c r="AC20" s="33">
        <v>23</v>
      </c>
      <c r="AD20" s="33" t="s">
        <v>19</v>
      </c>
      <c r="AE20" s="33">
        <v>48.626462246899997</v>
      </c>
      <c r="AF20" s="33">
        <v>53.754290001100003</v>
      </c>
      <c r="AG20" s="33">
        <v>1.5419334623500001</v>
      </c>
      <c r="AH20" s="33">
        <v>4.1383816319499998</v>
      </c>
      <c r="AI20" s="33">
        <v>39.618704791500001</v>
      </c>
      <c r="AJ20" s="33">
        <v>1.6211192998199999</v>
      </c>
      <c r="AK20" s="33">
        <v>15.3425540416</v>
      </c>
      <c r="AL20" s="33">
        <v>5969.1230894999999</v>
      </c>
      <c r="AM20" s="33">
        <v>863.77472666999995</v>
      </c>
      <c r="AN20" s="33">
        <v>5.7301787719800004</v>
      </c>
      <c r="AO20" s="33">
        <v>1.01017711995</v>
      </c>
      <c r="AP20" s="33">
        <v>515.03250927299996</v>
      </c>
      <c r="AQ20" s="33">
        <v>1.2857790843500001</v>
      </c>
      <c r="AR20" s="33">
        <v>25.3046431442</v>
      </c>
      <c r="AS20" s="33">
        <v>0.54406421194999999</v>
      </c>
      <c r="AT20" s="33">
        <v>0.799075073769</v>
      </c>
      <c r="AU20" s="33">
        <v>63.275414263800002</v>
      </c>
      <c r="AV20" s="33">
        <v>150.950278935</v>
      </c>
      <c r="AW20" s="33">
        <v>6.2106268815099996</v>
      </c>
      <c r="AX20" s="33">
        <v>3.4121509270399999</v>
      </c>
      <c r="AY20" s="33">
        <f t="shared" si="0"/>
        <v>6907.3213140210291</v>
      </c>
      <c r="AZ20" s="33">
        <f t="shared" si="1"/>
        <v>938.19822452102892</v>
      </c>
      <c r="BB20" s="33">
        <f t="shared" si="2"/>
        <v>-43666.678196276393</v>
      </c>
      <c r="BC20" s="33">
        <f t="shared" si="3"/>
        <v>-6082.6546114674911</v>
      </c>
      <c r="BE20" s="30">
        <f t="shared" si="4"/>
        <v>-0.86342149363499276</v>
      </c>
      <c r="BF20" s="30">
        <f t="shared" si="5"/>
        <v>-0.86636976355466755</v>
      </c>
    </row>
    <row r="21" spans="1:58" x14ac:dyDescent="0.25">
      <c r="A21" s="6" t="s">
        <v>20</v>
      </c>
      <c r="B21" s="33">
        <v>49336.283755533899</v>
      </c>
      <c r="C21" s="33">
        <v>8382.9604463674095</v>
      </c>
      <c r="D21" s="35" t="s">
        <v>335</v>
      </c>
      <c r="E21" s="35" t="s">
        <v>20</v>
      </c>
      <c r="F21" s="33">
        <v>531.02399929499995</v>
      </c>
      <c r="G21" s="33">
        <v>391.95720983000001</v>
      </c>
      <c r="H21" s="33">
        <v>13.1584666634</v>
      </c>
      <c r="I21" s="33">
        <v>34.869982847999999</v>
      </c>
      <c r="J21" s="33">
        <v>375.63382551500001</v>
      </c>
      <c r="K21" s="33">
        <v>11.834669830299999</v>
      </c>
      <c r="L21" s="33">
        <v>144.65580228900001</v>
      </c>
      <c r="M21" s="33">
        <v>49059.339967300002</v>
      </c>
      <c r="N21" s="33">
        <v>8351.3369401199998</v>
      </c>
      <c r="O21" s="33">
        <v>40708.0030272</v>
      </c>
      <c r="P21" s="33">
        <v>7778.5062940899998</v>
      </c>
      <c r="Q21" s="33">
        <v>27.387951884100001</v>
      </c>
      <c r="R21" s="33">
        <v>9.1606058962599999</v>
      </c>
      <c r="S21" s="33">
        <v>4486.1730862000004</v>
      </c>
      <c r="T21" s="33">
        <v>14.743169033899999</v>
      </c>
      <c r="U21" s="33">
        <v>196.01913159899999</v>
      </c>
      <c r="V21" s="33">
        <v>4.9902068376399997</v>
      </c>
      <c r="W21" s="33">
        <v>3.8607335251400001</v>
      </c>
      <c r="X21" s="33">
        <v>489.77890264899997</v>
      </c>
      <c r="Y21" s="33">
        <v>1537.7323567999999</v>
      </c>
      <c r="Z21" s="33">
        <v>44.321027012099997</v>
      </c>
      <c r="AA21" s="33">
        <v>34.035998434699998</v>
      </c>
      <c r="AC21" s="33">
        <v>24</v>
      </c>
      <c r="AD21" s="33" t="s">
        <v>20</v>
      </c>
      <c r="AE21" s="33">
        <v>136.59784575099999</v>
      </c>
      <c r="AF21" s="33">
        <v>93.4328013083</v>
      </c>
      <c r="AG21" s="33">
        <v>3.2725644327599999</v>
      </c>
      <c r="AH21" s="33">
        <v>8.0983379146499992</v>
      </c>
      <c r="AI21" s="33">
        <v>95.3148293725</v>
      </c>
      <c r="AJ21" s="33">
        <v>2.7733453379299999</v>
      </c>
      <c r="AK21" s="33">
        <v>36.479846272499998</v>
      </c>
      <c r="AL21" s="33">
        <v>9984.4392995800008</v>
      </c>
      <c r="AM21" s="33">
        <v>1943.33342447</v>
      </c>
      <c r="AN21" s="33">
        <v>6.5013942056799996</v>
      </c>
      <c r="AO21" s="33">
        <v>2.3145613941100001</v>
      </c>
      <c r="AP21" s="33">
        <v>1113.4327422599999</v>
      </c>
      <c r="AQ21" s="33">
        <v>3.6840551910900001</v>
      </c>
      <c r="AR21" s="33">
        <v>46.932353884299999</v>
      </c>
      <c r="AS21" s="33">
        <v>1.2270837082099999</v>
      </c>
      <c r="AT21" s="33">
        <v>0.97794989851699998</v>
      </c>
      <c r="AU21" s="33">
        <v>117.27648868</v>
      </c>
      <c r="AV21" s="33">
        <v>392.74720686000001</v>
      </c>
      <c r="AW21" s="33">
        <v>10.3285723032</v>
      </c>
      <c r="AX21" s="33">
        <v>8.6257563489199995</v>
      </c>
      <c r="AY21" s="33">
        <f t="shared" si="0"/>
        <v>12064.454072846369</v>
      </c>
      <c r="AZ21" s="33">
        <f t="shared" si="1"/>
        <v>2080.0147732663672</v>
      </c>
      <c r="BB21" s="33">
        <f t="shared" si="2"/>
        <v>-37271.82968268753</v>
      </c>
      <c r="BC21" s="33">
        <f t="shared" si="3"/>
        <v>-6302.9456731010423</v>
      </c>
      <c r="BE21" s="30">
        <f t="shared" si="4"/>
        <v>-0.75546487991217748</v>
      </c>
      <c r="BF21" s="30">
        <f t="shared" si="5"/>
        <v>-0.751875869321595</v>
      </c>
    </row>
    <row r="22" spans="1:58" x14ac:dyDescent="0.25">
      <c r="A22" s="6" t="s">
        <v>21</v>
      </c>
      <c r="B22" s="33">
        <v>205569.0884474988</v>
      </c>
      <c r="C22" s="33">
        <v>22445.134841513031</v>
      </c>
      <c r="D22" s="35" t="s">
        <v>335</v>
      </c>
      <c r="E22" s="35" t="s">
        <v>129</v>
      </c>
      <c r="F22" s="33">
        <v>1042.2772447699999</v>
      </c>
      <c r="G22" s="33">
        <v>1507.8376728000001</v>
      </c>
      <c r="H22" s="33">
        <v>31.569578322000002</v>
      </c>
      <c r="I22" s="33">
        <v>49.8205539884</v>
      </c>
      <c r="J22" s="33">
        <v>927.321619736</v>
      </c>
      <c r="K22" s="33">
        <v>42.959194530300003</v>
      </c>
      <c r="L22" s="33">
        <v>359.71035676299999</v>
      </c>
      <c r="M22" s="33">
        <v>206624.22775399999</v>
      </c>
      <c r="N22" s="33">
        <v>22558.251317400001</v>
      </c>
      <c r="O22" s="33">
        <v>184065.976437</v>
      </c>
      <c r="P22" s="33">
        <v>20979.372476799999</v>
      </c>
      <c r="Q22" s="33">
        <v>143.242940304</v>
      </c>
      <c r="R22" s="33">
        <v>25.246882179499998</v>
      </c>
      <c r="S22" s="33">
        <v>12934.026489399999</v>
      </c>
      <c r="T22" s="33">
        <v>16.351004767500001</v>
      </c>
      <c r="U22" s="33">
        <v>534.478759459</v>
      </c>
      <c r="V22" s="33">
        <v>12.375371059900001</v>
      </c>
      <c r="W22" s="33">
        <v>24.791990553200002</v>
      </c>
      <c r="X22" s="33">
        <v>1337.64483088</v>
      </c>
      <c r="Y22" s="33">
        <v>3323.2148737000002</v>
      </c>
      <c r="Z22" s="33">
        <v>166.62146519199999</v>
      </c>
      <c r="AA22" s="33">
        <v>78.763482398799994</v>
      </c>
      <c r="AC22" s="33">
        <v>25</v>
      </c>
      <c r="AD22" s="33" t="s">
        <v>129</v>
      </c>
      <c r="AE22" s="33">
        <v>141.42562372800001</v>
      </c>
      <c r="AF22" s="33">
        <v>206.07557475499999</v>
      </c>
      <c r="AG22" s="33">
        <v>4.2962520195899998</v>
      </c>
      <c r="AH22" s="33">
        <v>7.4321417903200002</v>
      </c>
      <c r="AI22" s="33">
        <v>125.64616517899999</v>
      </c>
      <c r="AJ22" s="33">
        <v>5.9230101874300001</v>
      </c>
      <c r="AK22" s="33">
        <v>48.903147976299998</v>
      </c>
      <c r="AL22" s="33">
        <v>24680.1558869</v>
      </c>
      <c r="AM22" s="33">
        <v>2854.7807168600002</v>
      </c>
      <c r="AN22" s="33">
        <v>19.035779101599999</v>
      </c>
      <c r="AO22" s="33">
        <v>3.4110000544700001</v>
      </c>
      <c r="AP22" s="33">
        <v>1760.39502986</v>
      </c>
      <c r="AQ22" s="33">
        <v>2.3427903291500001</v>
      </c>
      <c r="AR22" s="33">
        <v>73.985844123500002</v>
      </c>
      <c r="AS22" s="33">
        <v>1.71121369143</v>
      </c>
      <c r="AT22" s="33">
        <v>3.2428950730200001</v>
      </c>
      <c r="AU22" s="33">
        <v>185.13452171099999</v>
      </c>
      <c r="AV22" s="33">
        <v>450.89640164100001</v>
      </c>
      <c r="AW22" s="33">
        <v>22.968017697800001</v>
      </c>
      <c r="AX22" s="33">
        <v>10.7327542161</v>
      </c>
      <c r="AY22" s="33">
        <f t="shared" si="0"/>
        <v>27753.714180032141</v>
      </c>
      <c r="AZ22" s="33">
        <f t="shared" si="1"/>
        <v>3073.5582931321405</v>
      </c>
      <c r="BB22" s="33">
        <f t="shared" si="2"/>
        <v>-177815.37426746666</v>
      </c>
      <c r="BC22" s="33">
        <f t="shared" si="3"/>
        <v>-19371.57654838089</v>
      </c>
      <c r="BE22" s="30">
        <f t="shared" si="4"/>
        <v>-0.86499081943869061</v>
      </c>
      <c r="BF22" s="30">
        <f t="shared" si="5"/>
        <v>-0.86306349617256517</v>
      </c>
    </row>
    <row r="23" spans="1:58" x14ac:dyDescent="0.25">
      <c r="A23" s="6" t="s">
        <v>22</v>
      </c>
      <c r="B23" s="33">
        <v>463107.22953349299</v>
      </c>
      <c r="C23" s="33">
        <v>62125.986648003105</v>
      </c>
      <c r="D23" s="35" t="s">
        <v>335</v>
      </c>
      <c r="E23" s="35" t="s">
        <v>22</v>
      </c>
      <c r="F23" s="33">
        <v>3769.5458504100002</v>
      </c>
      <c r="G23" s="33">
        <v>3194.1412187199999</v>
      </c>
      <c r="H23" s="33">
        <v>91.021518907399994</v>
      </c>
      <c r="I23" s="33">
        <v>136.75554644299999</v>
      </c>
      <c r="J23" s="33">
        <v>2871.9750855699999</v>
      </c>
      <c r="K23" s="33">
        <v>87.069943120800005</v>
      </c>
      <c r="L23" s="33">
        <v>1080.3879100700001</v>
      </c>
      <c r="M23" s="33">
        <v>463982.01621700003</v>
      </c>
      <c r="N23" s="33">
        <v>62137.324236</v>
      </c>
      <c r="O23" s="33">
        <v>401844.69198100001</v>
      </c>
      <c r="P23" s="33">
        <v>58336.885389499999</v>
      </c>
      <c r="Q23" s="33">
        <v>291.04534401500001</v>
      </c>
      <c r="R23" s="33">
        <v>72.260714536699993</v>
      </c>
      <c r="S23" s="33">
        <v>34033.478814100003</v>
      </c>
      <c r="T23" s="33">
        <v>69.972253950400003</v>
      </c>
      <c r="U23" s="33">
        <v>1311.0467843900001</v>
      </c>
      <c r="V23" s="33">
        <v>34.344826981300002</v>
      </c>
      <c r="W23" s="33">
        <v>54.6651505735</v>
      </c>
      <c r="X23" s="33">
        <v>3280.5708219399999</v>
      </c>
      <c r="Y23" s="33">
        <v>11180.5584346</v>
      </c>
      <c r="Z23" s="33">
        <v>328.447327535</v>
      </c>
      <c r="AA23" s="33">
        <v>250.03956593199999</v>
      </c>
      <c r="AC23" s="33">
        <v>26</v>
      </c>
      <c r="AD23" s="33" t="s">
        <v>22</v>
      </c>
      <c r="AE23" s="33">
        <v>921.53625506699996</v>
      </c>
      <c r="AF23" s="33">
        <v>747.25901190800005</v>
      </c>
      <c r="AG23" s="33">
        <v>21.651147324099998</v>
      </c>
      <c r="AH23" s="33">
        <v>31.412545933299999</v>
      </c>
      <c r="AI23" s="33">
        <v>695.70122831599997</v>
      </c>
      <c r="AJ23" s="33">
        <v>20.1818485368</v>
      </c>
      <c r="AK23" s="33">
        <v>260.84479397400003</v>
      </c>
      <c r="AL23" s="33">
        <v>94430.341321900007</v>
      </c>
      <c r="AM23" s="33">
        <v>13981.633137700001</v>
      </c>
      <c r="AN23" s="33">
        <v>66.774275336399995</v>
      </c>
      <c r="AO23" s="33">
        <v>17.384339162100002</v>
      </c>
      <c r="AP23" s="33">
        <v>8116.1714893099997</v>
      </c>
      <c r="AQ23" s="33">
        <v>16.820497072999999</v>
      </c>
      <c r="AR23" s="33">
        <v>308.27774066000001</v>
      </c>
      <c r="AS23" s="33">
        <v>8.2397416913699999</v>
      </c>
      <c r="AT23" s="33">
        <v>12.849931914300001</v>
      </c>
      <c r="AU23" s="33">
        <v>771.39983393800003</v>
      </c>
      <c r="AV23" s="33">
        <v>2720.11060064</v>
      </c>
      <c r="AW23" s="33">
        <v>75.851648763499995</v>
      </c>
      <c r="AX23" s="33">
        <v>60.720771190500002</v>
      </c>
      <c r="AY23" s="33">
        <f t="shared" si="0"/>
        <v>109303.48842014911</v>
      </c>
      <c r="AZ23" s="33">
        <f t="shared" si="1"/>
        <v>14873.147098249101</v>
      </c>
      <c r="BB23" s="33">
        <f t="shared" si="2"/>
        <v>-353803.74111334386</v>
      </c>
      <c r="BC23" s="33">
        <f t="shared" si="3"/>
        <v>-47252.839549754004</v>
      </c>
      <c r="BE23" s="30">
        <f t="shared" si="4"/>
        <v>-0.76397801319090819</v>
      </c>
      <c r="BF23" s="30">
        <f t="shared" si="5"/>
        <v>-0.76059700777843242</v>
      </c>
    </row>
    <row r="24" spans="1:58" x14ac:dyDescent="0.25">
      <c r="A24" s="6" t="s">
        <v>23</v>
      </c>
      <c r="B24" s="33">
        <v>338947.57288076496</v>
      </c>
      <c r="C24" s="33">
        <v>64684.71153548859</v>
      </c>
      <c r="D24" s="35" t="s">
        <v>335</v>
      </c>
      <c r="E24" s="35" t="s">
        <v>23</v>
      </c>
      <c r="F24" s="33">
        <v>5372.3954792000004</v>
      </c>
      <c r="G24" s="33">
        <v>1863.5158348099999</v>
      </c>
      <c r="H24" s="33">
        <v>91.326940226100007</v>
      </c>
      <c r="I24" s="33">
        <v>67.507795025299998</v>
      </c>
      <c r="J24" s="33">
        <v>3509.0737008400001</v>
      </c>
      <c r="K24" s="33">
        <v>39.019008118499997</v>
      </c>
      <c r="L24" s="33">
        <v>1267.6307982999999</v>
      </c>
      <c r="M24" s="33">
        <v>336078.02246399998</v>
      </c>
      <c r="N24" s="33">
        <v>64123.551818699998</v>
      </c>
      <c r="O24" s="33">
        <v>271954.47064499999</v>
      </c>
      <c r="P24" s="33">
        <v>61541.546937599996</v>
      </c>
      <c r="Q24" s="33">
        <v>95.2523868671</v>
      </c>
      <c r="R24" s="33">
        <v>80.711695550499996</v>
      </c>
      <c r="S24" s="33">
        <v>33008.782021400002</v>
      </c>
      <c r="T24" s="33">
        <v>96.782461155099995</v>
      </c>
      <c r="U24" s="33">
        <v>939.51683284000001</v>
      </c>
      <c r="V24" s="33">
        <v>35.408643035300003</v>
      </c>
      <c r="W24" s="33">
        <v>36.259589608500001</v>
      </c>
      <c r="X24" s="33">
        <v>2351.0666801100001</v>
      </c>
      <c r="Y24" s="33">
        <v>14826.1826065</v>
      </c>
      <c r="Z24" s="33">
        <v>127.170816372</v>
      </c>
      <c r="AA24" s="33">
        <v>315.94655244500001</v>
      </c>
      <c r="AC24" s="33">
        <v>27</v>
      </c>
      <c r="AD24" s="33" t="s">
        <v>23</v>
      </c>
      <c r="AE24" s="33">
        <v>1977.0814246299999</v>
      </c>
      <c r="AF24" s="33">
        <v>655.83799220100002</v>
      </c>
      <c r="AG24" s="33">
        <v>32.616622550499997</v>
      </c>
      <c r="AH24" s="33">
        <v>20.337185386800002</v>
      </c>
      <c r="AI24" s="33">
        <v>1290.2085639300001</v>
      </c>
      <c r="AJ24" s="33">
        <v>13.1322341914</v>
      </c>
      <c r="AK24" s="33">
        <v>464.20548809399997</v>
      </c>
      <c r="AL24" s="33">
        <v>97293.405312400006</v>
      </c>
      <c r="AM24" s="33">
        <v>22366.115791799999</v>
      </c>
      <c r="AN24" s="33">
        <v>30.713894419900001</v>
      </c>
      <c r="AO24" s="33">
        <v>29.4884063756</v>
      </c>
      <c r="AP24" s="33">
        <v>11930.2452791</v>
      </c>
      <c r="AQ24" s="33">
        <v>34.161063141100001</v>
      </c>
      <c r="AR24" s="33">
        <v>330.93140377600002</v>
      </c>
      <c r="AS24" s="33">
        <v>12.9011975846</v>
      </c>
      <c r="AT24" s="33">
        <v>13.170267644400001</v>
      </c>
      <c r="AU24" s="33">
        <v>828.22992660399996</v>
      </c>
      <c r="AV24" s="33">
        <v>5448.4593016299996</v>
      </c>
      <c r="AW24" s="33">
        <v>41.818845550100001</v>
      </c>
      <c r="AX24" s="33">
        <v>116.268553199</v>
      </c>
      <c r="AY24" s="33">
        <f t="shared" si="0"/>
        <v>120563.0773293853</v>
      </c>
      <c r="AZ24" s="33">
        <f t="shared" si="1"/>
        <v>23269.6720169853</v>
      </c>
      <c r="BB24" s="33">
        <f t="shared" si="2"/>
        <v>-218384.49555137966</v>
      </c>
      <c r="BC24" s="33">
        <f t="shared" si="3"/>
        <v>-41415.03951850329</v>
      </c>
      <c r="BE24" s="30">
        <f t="shared" si="4"/>
        <v>-0.64430169449303887</v>
      </c>
      <c r="BF24" s="30">
        <f t="shared" si="5"/>
        <v>-0.64026009447041221</v>
      </c>
    </row>
    <row r="25" spans="1:58" x14ac:dyDescent="0.25">
      <c r="A25" s="6" t="s">
        <v>24</v>
      </c>
      <c r="B25" s="33">
        <v>957416.08978054603</v>
      </c>
      <c r="C25" s="33">
        <v>108107.85207205219</v>
      </c>
      <c r="D25" s="35" t="s">
        <v>335</v>
      </c>
      <c r="E25" s="35" t="s">
        <v>24</v>
      </c>
      <c r="F25" s="33">
        <v>5681.1784315200002</v>
      </c>
      <c r="G25" s="33">
        <v>6670.6324014399997</v>
      </c>
      <c r="H25" s="33">
        <v>145.78643008899999</v>
      </c>
      <c r="I25" s="33">
        <v>147.239210525</v>
      </c>
      <c r="J25" s="33">
        <v>4756.0739318899996</v>
      </c>
      <c r="K25" s="33">
        <v>181.484154467</v>
      </c>
      <c r="L25" s="33">
        <v>1806.95781511</v>
      </c>
      <c r="M25" s="33">
        <v>961466.55642299994</v>
      </c>
      <c r="N25" s="33">
        <v>108428.725156</v>
      </c>
      <c r="O25" s="33">
        <v>853037.83126699994</v>
      </c>
      <c r="P25" s="33">
        <v>101745.86822</v>
      </c>
      <c r="Q25" s="33">
        <v>605.09692532400004</v>
      </c>
      <c r="R25" s="33">
        <v>126.03161220699999</v>
      </c>
      <c r="S25" s="33">
        <v>61453.508860299997</v>
      </c>
      <c r="T25" s="33">
        <v>73.854013073399997</v>
      </c>
      <c r="U25" s="33">
        <v>2284.7666104499999</v>
      </c>
      <c r="V25" s="33">
        <v>58.567661050399998</v>
      </c>
      <c r="W25" s="33">
        <v>117.75533794099999</v>
      </c>
      <c r="X25" s="33">
        <v>5720.2457589100004</v>
      </c>
      <c r="Y25" s="33">
        <v>17494.7823914</v>
      </c>
      <c r="Z25" s="33">
        <v>697.61662880200004</v>
      </c>
      <c r="AA25" s="33">
        <v>407.14520511299997</v>
      </c>
      <c r="AC25" s="33">
        <v>28</v>
      </c>
      <c r="AD25" s="33" t="s">
        <v>24</v>
      </c>
      <c r="AE25" s="33">
        <v>1251.4283050500001</v>
      </c>
      <c r="AF25" s="33">
        <v>1179.65038</v>
      </c>
      <c r="AG25" s="33">
        <v>28.6357822656</v>
      </c>
      <c r="AH25" s="33">
        <v>25.256434305900001</v>
      </c>
      <c r="AI25" s="33">
        <v>984.75703256300005</v>
      </c>
      <c r="AJ25" s="33">
        <v>31.167970692099999</v>
      </c>
      <c r="AK25" s="33">
        <v>369.32209547799999</v>
      </c>
      <c r="AL25" s="33">
        <v>153379.481481</v>
      </c>
      <c r="AM25" s="33">
        <v>20119.763642000002</v>
      </c>
      <c r="AN25" s="33">
        <v>100.59930698399999</v>
      </c>
      <c r="AO25" s="33">
        <v>25.2637238925</v>
      </c>
      <c r="AP25" s="33">
        <v>11875.511925700001</v>
      </c>
      <c r="AQ25" s="33">
        <v>17.212503568300001</v>
      </c>
      <c r="AR25" s="33">
        <v>418.40855588199997</v>
      </c>
      <c r="AS25" s="33">
        <v>11.5930639611</v>
      </c>
      <c r="AT25" s="33">
        <v>21.089020937600001</v>
      </c>
      <c r="AU25" s="33">
        <v>1047.5275559500001</v>
      </c>
      <c r="AV25" s="33">
        <v>3740.8118377999999</v>
      </c>
      <c r="AW25" s="33">
        <v>118.273178531</v>
      </c>
      <c r="AX25" s="33">
        <v>85.380422759200002</v>
      </c>
      <c r="AY25" s="33">
        <f t="shared" si="0"/>
        <v>174711.3913127245</v>
      </c>
      <c r="AZ25" s="33">
        <f t="shared" si="1"/>
        <v>21331.909831724501</v>
      </c>
      <c r="BB25" s="33">
        <f t="shared" si="2"/>
        <v>-782704.69846782158</v>
      </c>
      <c r="BC25" s="33">
        <f t="shared" si="3"/>
        <v>-86775.942240327684</v>
      </c>
      <c r="BE25" s="30">
        <f t="shared" si="4"/>
        <v>-0.81751780320218881</v>
      </c>
      <c r="BF25" s="30">
        <f t="shared" si="5"/>
        <v>-0.80267936673547891</v>
      </c>
    </row>
    <row r="26" spans="1:58" x14ac:dyDescent="0.25">
      <c r="A26" s="6" t="s">
        <v>25</v>
      </c>
      <c r="B26" s="33">
        <v>1065633.21258948</v>
      </c>
      <c r="C26" s="33">
        <v>131292.24931413119</v>
      </c>
      <c r="D26" s="35" t="s">
        <v>335</v>
      </c>
      <c r="E26" s="35" t="s">
        <v>25</v>
      </c>
      <c r="F26" s="33">
        <v>7588.2929804799996</v>
      </c>
      <c r="G26" s="33">
        <v>7353.9235719300004</v>
      </c>
      <c r="H26" s="33">
        <v>178.19202275200001</v>
      </c>
      <c r="I26" s="33">
        <v>191.96481971200001</v>
      </c>
      <c r="J26" s="33">
        <v>6013.3980195900003</v>
      </c>
      <c r="K26" s="33">
        <v>197.04292626099999</v>
      </c>
      <c r="L26" s="33">
        <v>2262.00800686</v>
      </c>
      <c r="M26" s="33">
        <v>1068399.3814399999</v>
      </c>
      <c r="N26" s="33">
        <v>131398.719533</v>
      </c>
      <c r="O26" s="33">
        <v>937000.66191100003</v>
      </c>
      <c r="P26" s="33">
        <v>123644.081821</v>
      </c>
      <c r="Q26" s="33">
        <v>631.05575610300002</v>
      </c>
      <c r="R26" s="33">
        <v>154.144935895</v>
      </c>
      <c r="S26" s="33">
        <v>73106.085923499995</v>
      </c>
      <c r="T26" s="33">
        <v>109.459638883</v>
      </c>
      <c r="U26" s="33">
        <v>2670.9893097899999</v>
      </c>
      <c r="V26" s="33">
        <v>72.235451203400004</v>
      </c>
      <c r="W26" s="33">
        <v>127.892411041</v>
      </c>
      <c r="X26" s="33">
        <v>6686.00321919</v>
      </c>
      <c r="Y26" s="33">
        <v>22785.521646699999</v>
      </c>
      <c r="Z26" s="33">
        <v>748.77726141899996</v>
      </c>
      <c r="AA26" s="33">
        <v>521.72985047199995</v>
      </c>
      <c r="AC26" s="33">
        <v>29</v>
      </c>
      <c r="AD26" s="33" t="s">
        <v>25</v>
      </c>
      <c r="AE26" s="33">
        <v>2232.3590955099999</v>
      </c>
      <c r="AF26" s="33">
        <v>1922.2992021800001</v>
      </c>
      <c r="AG26" s="33">
        <v>49.460692861699997</v>
      </c>
      <c r="AH26" s="33">
        <v>49.392543948399997</v>
      </c>
      <c r="AI26" s="33">
        <v>1716.69673947</v>
      </c>
      <c r="AJ26" s="33">
        <v>50.574117922100001</v>
      </c>
      <c r="AK26" s="33">
        <v>641.46179840399998</v>
      </c>
      <c r="AL26" s="33">
        <v>247546.695118</v>
      </c>
      <c r="AM26" s="33">
        <v>34465.253423100003</v>
      </c>
      <c r="AN26" s="33">
        <v>158.486367976</v>
      </c>
      <c r="AO26" s="33">
        <v>43.294090119400003</v>
      </c>
      <c r="AP26" s="33">
        <v>20126.7212564</v>
      </c>
      <c r="AQ26" s="33">
        <v>32.809572064999998</v>
      </c>
      <c r="AR26" s="33">
        <v>712.64633955700003</v>
      </c>
      <c r="AS26" s="33">
        <v>20.127338614199999</v>
      </c>
      <c r="AT26" s="33">
        <v>33.695393619999997</v>
      </c>
      <c r="AU26" s="33">
        <v>1783.87857267</v>
      </c>
      <c r="AV26" s="33">
        <v>6608.3472926699997</v>
      </c>
      <c r="AW26" s="33">
        <v>190.597187128</v>
      </c>
      <c r="AX26" s="33">
        <v>149.86440995000001</v>
      </c>
      <c r="AY26" s="33">
        <f t="shared" si="0"/>
        <v>284069.51223846641</v>
      </c>
      <c r="AZ26" s="33">
        <f t="shared" si="1"/>
        <v>36522.817120466403</v>
      </c>
      <c r="BB26" s="33">
        <f t="shared" si="2"/>
        <v>-781563.70035101357</v>
      </c>
      <c r="BC26" s="33">
        <f t="shared" si="3"/>
        <v>-94769.432193664776</v>
      </c>
      <c r="BE26" s="30">
        <f t="shared" si="4"/>
        <v>-0.73342655908013621</v>
      </c>
      <c r="BF26" s="30">
        <f t="shared" si="5"/>
        <v>-0.72182046304133651</v>
      </c>
    </row>
    <row r="27" spans="1:58" x14ac:dyDescent="0.25">
      <c r="A27" s="6" t="s">
        <v>26</v>
      </c>
      <c r="B27" s="33">
        <v>386347.77501263598</v>
      </c>
      <c r="C27" s="33">
        <v>50744.303064368702</v>
      </c>
      <c r="D27" s="35"/>
      <c r="E27" s="35" t="s">
        <v>26</v>
      </c>
      <c r="F27" s="33">
        <v>3254.9320048300001</v>
      </c>
      <c r="G27" s="33">
        <v>2484.0860371399999</v>
      </c>
      <c r="H27" s="33">
        <v>71.192267145100004</v>
      </c>
      <c r="I27" s="33">
        <v>55.146262614599998</v>
      </c>
      <c r="J27" s="33">
        <v>2395.9301771999999</v>
      </c>
      <c r="K27" s="33">
        <v>64.262567568899996</v>
      </c>
      <c r="L27" s="33">
        <v>895.88091524900005</v>
      </c>
      <c r="M27" s="33">
        <v>386677.01858500001</v>
      </c>
      <c r="N27" s="33">
        <v>50672.1839511</v>
      </c>
      <c r="O27" s="33">
        <v>336004.83463400003</v>
      </c>
      <c r="P27" s="33">
        <v>48052.218273500002</v>
      </c>
      <c r="Q27" s="33">
        <v>208.53593085200001</v>
      </c>
      <c r="R27" s="33">
        <v>61.007904076899997</v>
      </c>
      <c r="S27" s="33">
        <v>27957.7373873</v>
      </c>
      <c r="T27" s="33">
        <v>54.5261003544</v>
      </c>
      <c r="U27" s="33">
        <v>909.94563754900003</v>
      </c>
      <c r="V27" s="33">
        <v>26.624159008399999</v>
      </c>
      <c r="W27" s="33">
        <v>45.617936870599998</v>
      </c>
      <c r="X27" s="33">
        <v>2278.0647499699999</v>
      </c>
      <c r="Y27" s="33">
        <v>9458.5623854000005</v>
      </c>
      <c r="Z27" s="33">
        <v>241.13672816499999</v>
      </c>
      <c r="AA27" s="33">
        <v>209.005599883</v>
      </c>
      <c r="AC27" s="33">
        <v>30</v>
      </c>
      <c r="AD27" s="33" t="s">
        <v>26</v>
      </c>
      <c r="AE27" s="33">
        <v>1210.6751992100001</v>
      </c>
      <c r="AF27" s="33">
        <v>728.66419326499999</v>
      </c>
      <c r="AG27" s="33">
        <v>24.249293957500001</v>
      </c>
      <c r="AH27" s="33">
        <v>14.6775136048</v>
      </c>
      <c r="AI27" s="33">
        <v>847.15971097299996</v>
      </c>
      <c r="AJ27" s="33">
        <v>17.938318580499999</v>
      </c>
      <c r="AK27" s="33">
        <v>313.49023269899999</v>
      </c>
      <c r="AL27" s="33">
        <v>102723.475486</v>
      </c>
      <c r="AM27" s="33">
        <v>16343.3611621</v>
      </c>
      <c r="AN27" s="33">
        <v>56.348652877600003</v>
      </c>
      <c r="AO27" s="33">
        <v>21.054767051300001</v>
      </c>
      <c r="AP27" s="33">
        <v>9301.2966476599995</v>
      </c>
      <c r="AQ27" s="33">
        <v>21.078643500999998</v>
      </c>
      <c r="AR27" s="33">
        <v>278.40767700800001</v>
      </c>
      <c r="AS27" s="33">
        <v>8.9416673032199991</v>
      </c>
      <c r="AT27" s="33">
        <v>13.8660120901</v>
      </c>
      <c r="AU27" s="33">
        <v>697.01809745499997</v>
      </c>
      <c r="AV27" s="33">
        <v>3439.4679901200002</v>
      </c>
      <c r="AW27" s="33">
        <v>65.801382018200002</v>
      </c>
      <c r="AX27" s="33">
        <v>74.595887216700007</v>
      </c>
      <c r="AY27" s="33">
        <f t="shared" si="0"/>
        <v>119858.19965326809</v>
      </c>
      <c r="AZ27" s="33">
        <f t="shared" si="1"/>
        <v>17134.724167268101</v>
      </c>
      <c r="BB27" s="33">
        <f t="shared" si="2"/>
        <v>-266489.57535936788</v>
      </c>
      <c r="BC27" s="33">
        <f t="shared" si="3"/>
        <v>-33609.578897100597</v>
      </c>
      <c r="BE27" s="30">
        <f t="shared" si="4"/>
        <v>-0.68976604136170327</v>
      </c>
      <c r="BF27" s="30">
        <f t="shared" si="5"/>
        <v>-0.66233206227046104</v>
      </c>
    </row>
    <row r="28" spans="1:58" x14ac:dyDescent="0.25">
      <c r="A28" s="6" t="s">
        <v>27</v>
      </c>
      <c r="B28" s="33">
        <v>593374.87980267499</v>
      </c>
      <c r="C28" s="33">
        <v>85589.073379831098</v>
      </c>
      <c r="D28" s="35" t="s">
        <v>335</v>
      </c>
      <c r="E28" s="35" t="s">
        <v>27</v>
      </c>
      <c r="F28" s="33">
        <v>5987.9379829899999</v>
      </c>
      <c r="G28" s="33">
        <v>3718.3302939300002</v>
      </c>
      <c r="H28" s="33">
        <v>115.46489928699999</v>
      </c>
      <c r="I28" s="33">
        <v>76.1785507763</v>
      </c>
      <c r="J28" s="33">
        <v>4299.1605233800001</v>
      </c>
      <c r="K28" s="33">
        <v>90.571913016600007</v>
      </c>
      <c r="L28" s="33">
        <v>1577.84649812</v>
      </c>
      <c r="M28" s="33">
        <v>592799.53171400004</v>
      </c>
      <c r="N28" s="33">
        <v>85281.489428899993</v>
      </c>
      <c r="O28" s="33">
        <v>507518.04228499997</v>
      </c>
      <c r="P28" s="33">
        <v>81172.454881900005</v>
      </c>
      <c r="Q28" s="33">
        <v>276.823132117</v>
      </c>
      <c r="R28" s="33">
        <v>104.529042279</v>
      </c>
      <c r="S28" s="33">
        <v>45867.629825000004</v>
      </c>
      <c r="T28" s="33">
        <v>89.555410005699997</v>
      </c>
      <c r="U28" s="33">
        <v>1450.65496343</v>
      </c>
      <c r="V28" s="33">
        <v>46.620999038800001</v>
      </c>
      <c r="W28" s="33">
        <v>70.235495201099994</v>
      </c>
      <c r="X28" s="33">
        <v>3631.85831181</v>
      </c>
      <c r="Y28" s="33">
        <v>17167.933448</v>
      </c>
      <c r="Z28" s="33">
        <v>330.762189267</v>
      </c>
      <c r="AA28" s="33">
        <v>379.38733244000002</v>
      </c>
      <c r="AC28" s="33">
        <v>31</v>
      </c>
      <c r="AD28" s="33" t="s">
        <v>27</v>
      </c>
      <c r="AE28" s="33">
        <v>2862.4150953899998</v>
      </c>
      <c r="AF28" s="33">
        <v>1712.4397869899999</v>
      </c>
      <c r="AG28" s="33">
        <v>54.409230634799997</v>
      </c>
      <c r="AH28" s="33">
        <v>34.203486976599997</v>
      </c>
      <c r="AI28" s="33">
        <v>2041.5235616299999</v>
      </c>
      <c r="AJ28" s="33">
        <v>41.271833534700001</v>
      </c>
      <c r="AK28" s="33">
        <v>747.87303775299995</v>
      </c>
      <c r="AL28" s="33">
        <v>235275.87231400001</v>
      </c>
      <c r="AM28" s="33">
        <v>38291.044481800003</v>
      </c>
      <c r="AN28" s="33">
        <v>125.442995505</v>
      </c>
      <c r="AO28" s="33">
        <v>49.4317398118</v>
      </c>
      <c r="AP28" s="33">
        <v>21555.4158661</v>
      </c>
      <c r="AQ28" s="33">
        <v>42.888065051600002</v>
      </c>
      <c r="AR28" s="33">
        <v>673.42321506200005</v>
      </c>
      <c r="AS28" s="33">
        <v>21.9714163079</v>
      </c>
      <c r="AT28" s="33">
        <v>32.6137054123</v>
      </c>
      <c r="AU28" s="33">
        <v>1686.0053275</v>
      </c>
      <c r="AV28" s="33">
        <v>8182.03114551</v>
      </c>
      <c r="AW28" s="33">
        <v>149.99363747000001</v>
      </c>
      <c r="AX28" s="33">
        <v>180.38036172100001</v>
      </c>
      <c r="AY28" s="33">
        <f t="shared" si="0"/>
        <v>275469.73295315891</v>
      </c>
      <c r="AZ28" s="33">
        <f t="shared" si="1"/>
        <v>40193.860639158906</v>
      </c>
      <c r="BB28" s="33">
        <f t="shared" si="2"/>
        <v>-317905.14684951608</v>
      </c>
      <c r="BC28" s="33">
        <f t="shared" si="3"/>
        <v>-45395.212740672192</v>
      </c>
      <c r="BE28" s="30">
        <f t="shared" si="4"/>
        <v>-0.53575767642073835</v>
      </c>
      <c r="BF28" s="30">
        <f t="shared" si="5"/>
        <v>-0.5303856082097681</v>
      </c>
    </row>
    <row r="29" spans="1:58" x14ac:dyDescent="0.25">
      <c r="A29" s="6" t="s">
        <v>28</v>
      </c>
      <c r="B29" s="33">
        <v>152195.51089000399</v>
      </c>
      <c r="C29" s="33">
        <v>19539.09996230889</v>
      </c>
      <c r="D29" s="35"/>
      <c r="E29" s="35" t="s">
        <v>28</v>
      </c>
      <c r="F29" s="33">
        <v>1204.1721839500001</v>
      </c>
      <c r="G29" s="33">
        <v>875.92866328299999</v>
      </c>
      <c r="H29" s="33">
        <v>38.849214636500001</v>
      </c>
      <c r="I29" s="33">
        <v>47.266941086999999</v>
      </c>
      <c r="J29" s="33">
        <v>689.49686535800004</v>
      </c>
      <c r="K29" s="33">
        <v>27.829256634499998</v>
      </c>
      <c r="L29" s="33">
        <v>293.861793901</v>
      </c>
      <c r="M29" s="33">
        <v>151547.01425000001</v>
      </c>
      <c r="N29" s="33">
        <v>19471.847634999998</v>
      </c>
      <c r="O29" s="33">
        <v>132075.16661499999</v>
      </c>
      <c r="P29" s="33">
        <v>18560.404848800001</v>
      </c>
      <c r="Q29" s="33">
        <v>89.677165583600001</v>
      </c>
      <c r="R29" s="33">
        <v>22.4684051654</v>
      </c>
      <c r="S29" s="33">
        <v>11652.289262599999</v>
      </c>
      <c r="T29" s="33">
        <v>55.6357648109</v>
      </c>
      <c r="U29" s="33">
        <v>297.30098623800001</v>
      </c>
      <c r="V29" s="33">
        <v>6.7720445013999999</v>
      </c>
      <c r="W29" s="33">
        <v>11.9248153342</v>
      </c>
      <c r="X29" s="33">
        <v>743.06786135100003</v>
      </c>
      <c r="Y29" s="33">
        <v>3246.7044210399999</v>
      </c>
      <c r="Z29" s="33">
        <v>109.18316835</v>
      </c>
      <c r="AA29" s="33">
        <v>59.462049141000001</v>
      </c>
      <c r="AC29" s="33">
        <v>32</v>
      </c>
      <c r="AD29" s="33" t="s">
        <v>28</v>
      </c>
      <c r="AE29" s="33">
        <v>874.24971801300001</v>
      </c>
      <c r="AF29" s="33">
        <v>643.24320200099999</v>
      </c>
      <c r="AG29" s="33">
        <v>28.430921559000002</v>
      </c>
      <c r="AH29" s="33">
        <v>39.072573245199997</v>
      </c>
      <c r="AI29" s="33">
        <v>507.15955488600002</v>
      </c>
      <c r="AJ29" s="33">
        <v>20.577954229500001</v>
      </c>
      <c r="AK29" s="33">
        <v>215.44416854400001</v>
      </c>
      <c r="AL29" s="33">
        <v>94281.152671200005</v>
      </c>
      <c r="AM29" s="33">
        <v>13526.4726092</v>
      </c>
      <c r="AN29" s="33">
        <v>66.461585799800005</v>
      </c>
      <c r="AO29" s="33">
        <v>16.277955447699998</v>
      </c>
      <c r="AP29" s="33">
        <v>8463.0390898000005</v>
      </c>
      <c r="AQ29" s="33">
        <v>40.417639743999999</v>
      </c>
      <c r="AR29" s="33">
        <v>230.932637376</v>
      </c>
      <c r="AS29" s="33">
        <v>5.1593665620399998</v>
      </c>
      <c r="AT29" s="33">
        <v>8.5405212727900004</v>
      </c>
      <c r="AU29" s="33">
        <v>577.13454739400004</v>
      </c>
      <c r="AV29" s="33">
        <v>2371.2660219700001</v>
      </c>
      <c r="AW29" s="33">
        <v>80.582212155500002</v>
      </c>
      <c r="AX29" s="33">
        <v>43.8111200819</v>
      </c>
      <c r="AY29" s="33">
        <f t="shared" si="0"/>
        <v>108512.9551344675</v>
      </c>
      <c r="AZ29" s="33">
        <f t="shared" si="1"/>
        <v>14231.80246326749</v>
      </c>
      <c r="BB29" s="33">
        <f t="shared" si="2"/>
        <v>-43682.555755536494</v>
      </c>
      <c r="BC29" s="33">
        <f t="shared" si="3"/>
        <v>-5307.2974990414004</v>
      </c>
      <c r="BE29" s="30">
        <f t="shared" si="4"/>
        <v>-0.28701605914715261</v>
      </c>
      <c r="BF29" s="30">
        <f t="shared" si="5"/>
        <v>-0.27162446117166233</v>
      </c>
    </row>
    <row r="30" spans="1:58" x14ac:dyDescent="0.25">
      <c r="A30" s="6" t="s">
        <v>29</v>
      </c>
      <c r="B30" s="33">
        <v>25550.760458114401</v>
      </c>
      <c r="C30" s="33">
        <v>3767.6833537163302</v>
      </c>
      <c r="D30" s="35" t="s">
        <v>335</v>
      </c>
      <c r="E30" s="35" t="s">
        <v>29</v>
      </c>
      <c r="F30" s="33">
        <v>200.360379526</v>
      </c>
      <c r="G30" s="33">
        <v>207.54326923400001</v>
      </c>
      <c r="H30" s="33">
        <v>6.5190662874700003</v>
      </c>
      <c r="I30" s="33">
        <v>19.954501783000001</v>
      </c>
      <c r="J30" s="33">
        <v>158.248996842</v>
      </c>
      <c r="K30" s="33">
        <v>6.4782563424199999</v>
      </c>
      <c r="L30" s="33">
        <v>61.744512640799996</v>
      </c>
      <c r="M30" s="33">
        <v>25628.5468463</v>
      </c>
      <c r="N30" s="33">
        <v>3780.06411867</v>
      </c>
      <c r="O30" s="33">
        <v>21848.4827277</v>
      </c>
      <c r="P30" s="33">
        <v>3466.2821821299999</v>
      </c>
      <c r="Q30" s="33">
        <v>22.199300914399998</v>
      </c>
      <c r="R30" s="33">
        <v>3.9798086718799999</v>
      </c>
      <c r="S30" s="33">
        <v>2054.0108950200001</v>
      </c>
      <c r="T30" s="33">
        <v>6.2076336800099998</v>
      </c>
      <c r="U30" s="33">
        <v>106.549204848</v>
      </c>
      <c r="V30" s="33">
        <v>2.2376742891500001</v>
      </c>
      <c r="W30" s="33">
        <v>2.7415435660899998</v>
      </c>
      <c r="X30" s="33">
        <v>266.33070399100001</v>
      </c>
      <c r="Y30" s="33">
        <v>616.44161896399999</v>
      </c>
      <c r="Z30" s="33">
        <v>24.755187200000002</v>
      </c>
      <c r="AA30" s="33">
        <v>13.7619426027</v>
      </c>
      <c r="AC30" s="33">
        <v>33</v>
      </c>
      <c r="AD30" s="33" t="s">
        <v>29</v>
      </c>
      <c r="AE30" s="33">
        <v>13.1012114423</v>
      </c>
      <c r="AF30" s="33">
        <v>13.998230275699999</v>
      </c>
      <c r="AG30" s="33">
        <v>0.42926430713300001</v>
      </c>
      <c r="AH30" s="33">
        <v>1.3442606535399999</v>
      </c>
      <c r="AI30" s="33">
        <v>10.4422383207</v>
      </c>
      <c r="AJ30" s="33">
        <v>0.43834977271199999</v>
      </c>
      <c r="AK30" s="33">
        <v>4.0819389955399998</v>
      </c>
      <c r="AL30" s="33">
        <v>1453.55011653</v>
      </c>
      <c r="AM30" s="33">
        <v>229.681877098</v>
      </c>
      <c r="AN30" s="33">
        <v>1.4684725837699999</v>
      </c>
      <c r="AO30" s="33">
        <v>0.26245096841400001</v>
      </c>
      <c r="AP30" s="33">
        <v>136.366141973</v>
      </c>
      <c r="AQ30" s="33">
        <v>0.40603413713600001</v>
      </c>
      <c r="AR30" s="33">
        <v>7.1504875545899997</v>
      </c>
      <c r="AS30" s="33">
        <v>0.149985297849</v>
      </c>
      <c r="AT30" s="33">
        <v>0.17955640772100001</v>
      </c>
      <c r="AU30" s="33">
        <v>17.8726750483</v>
      </c>
      <c r="AV30" s="33">
        <v>40.478694667200003</v>
      </c>
      <c r="AW30" s="33">
        <v>1.67648512557</v>
      </c>
      <c r="AX30" s="33">
        <v>0.90995588453499998</v>
      </c>
      <c r="AY30" s="33">
        <f t="shared" si="0"/>
        <v>1704.3049708631311</v>
      </c>
      <c r="AZ30" s="33">
        <f t="shared" si="1"/>
        <v>250.75485433313099</v>
      </c>
      <c r="BB30" s="33">
        <f t="shared" si="2"/>
        <v>-23846.455487251271</v>
      </c>
      <c r="BC30" s="33">
        <f t="shared" si="3"/>
        <v>-3516.9284993831993</v>
      </c>
      <c r="BE30" s="30">
        <f t="shared" si="4"/>
        <v>-0.93329728977511206</v>
      </c>
      <c r="BF30" s="30">
        <f t="shared" si="5"/>
        <v>-0.93344587886192887</v>
      </c>
    </row>
    <row r="31" spans="1:58" x14ac:dyDescent="0.25">
      <c r="A31" s="6" t="s">
        <v>30</v>
      </c>
      <c r="B31" s="33">
        <v>24275.117827475398</v>
      </c>
      <c r="C31" s="33">
        <v>5412.7211451843696</v>
      </c>
      <c r="D31" s="35" t="s">
        <v>335</v>
      </c>
      <c r="E31" s="35" t="s">
        <v>30</v>
      </c>
      <c r="F31" s="33">
        <v>285.02806153099999</v>
      </c>
      <c r="G31" s="33">
        <v>247.974352861</v>
      </c>
      <c r="H31" s="33">
        <v>11.2242578636</v>
      </c>
      <c r="I31" s="33">
        <v>52.885677342500003</v>
      </c>
      <c r="J31" s="33">
        <v>219.22956971299999</v>
      </c>
      <c r="K31" s="33">
        <v>14.681955246199999</v>
      </c>
      <c r="L31" s="33">
        <v>86.203338900000006</v>
      </c>
      <c r="M31" s="33">
        <v>24403.474497200001</v>
      </c>
      <c r="N31" s="33">
        <v>5442.8456529300001</v>
      </c>
      <c r="O31" s="33">
        <v>18960.628844300001</v>
      </c>
      <c r="P31" s="33">
        <v>4834.7239058200003</v>
      </c>
      <c r="Q31" s="33">
        <v>35.459823630199999</v>
      </c>
      <c r="R31" s="33">
        <v>4.9772506379600001</v>
      </c>
      <c r="S31" s="33">
        <v>2806.1991797699998</v>
      </c>
      <c r="T31" s="33">
        <v>13.0886313045</v>
      </c>
      <c r="U31" s="33">
        <v>198.07638607300001</v>
      </c>
      <c r="V31" s="33">
        <v>3.49633436399</v>
      </c>
      <c r="W31" s="33">
        <v>2.79381300396</v>
      </c>
      <c r="X31" s="33">
        <v>494.732273572</v>
      </c>
      <c r="Y31" s="33">
        <v>889.92022718600003</v>
      </c>
      <c r="Z31" s="33">
        <v>57.709983189799999</v>
      </c>
      <c r="AA31" s="33">
        <v>19.164760605600001</v>
      </c>
      <c r="AC31" s="33">
        <v>34</v>
      </c>
      <c r="AD31" s="33" t="s">
        <v>30</v>
      </c>
      <c r="AE31" s="33">
        <v>60.911509032700003</v>
      </c>
      <c r="AF31" s="33">
        <v>52.9564742735</v>
      </c>
      <c r="AG31" s="33">
        <v>2.4091982663499998</v>
      </c>
      <c r="AH31" s="33">
        <v>11.3953845827</v>
      </c>
      <c r="AI31" s="33">
        <v>46.946847428300003</v>
      </c>
      <c r="AJ31" s="33">
        <v>2.9126709691100001</v>
      </c>
      <c r="AK31" s="33">
        <v>18.456380023800001</v>
      </c>
      <c r="AL31" s="33">
        <v>3900.9128894700002</v>
      </c>
      <c r="AM31" s="33">
        <v>1027.72494119</v>
      </c>
      <c r="AN31" s="33">
        <v>7.5947284474799996</v>
      </c>
      <c r="AO31" s="33">
        <v>1.0593818661800001</v>
      </c>
      <c r="AP31" s="33">
        <v>593.62063894000005</v>
      </c>
      <c r="AQ31" s="33">
        <v>2.8160624530799998</v>
      </c>
      <c r="AR31" s="33">
        <v>42.675711130499998</v>
      </c>
      <c r="AS31" s="33">
        <v>0.75416597817499997</v>
      </c>
      <c r="AT31" s="33">
        <v>0.56495951770700004</v>
      </c>
      <c r="AU31" s="33">
        <v>106.587548713</v>
      </c>
      <c r="AV31" s="33">
        <v>190.490388967</v>
      </c>
      <c r="AW31" s="33">
        <v>11.3870565026</v>
      </c>
      <c r="AX31" s="33">
        <v>4.1083352816099996</v>
      </c>
      <c r="AY31" s="33">
        <f t="shared" si="0"/>
        <v>5058.572779976007</v>
      </c>
      <c r="AZ31" s="33">
        <f t="shared" si="1"/>
        <v>1157.6598905060071</v>
      </c>
      <c r="BB31" s="33">
        <f t="shared" si="2"/>
        <v>-19216.545047499392</v>
      </c>
      <c r="BC31" s="33">
        <f t="shared" si="3"/>
        <v>-4255.0612546783623</v>
      </c>
      <c r="BE31" s="30">
        <f t="shared" si="4"/>
        <v>-0.79161490313136429</v>
      </c>
      <c r="BF31" s="30">
        <f t="shared" si="5"/>
        <v>-0.78612238475725604</v>
      </c>
    </row>
    <row r="32" spans="1:58" x14ac:dyDescent="0.25">
      <c r="A32" s="6" t="s">
        <v>31</v>
      </c>
      <c r="B32" s="33">
        <v>924639.33187130152</v>
      </c>
      <c r="C32" s="33">
        <v>95899.346172615245</v>
      </c>
      <c r="D32" s="35"/>
      <c r="E32" s="35" t="s">
        <v>31</v>
      </c>
      <c r="F32" s="33">
        <v>4505.3336279799996</v>
      </c>
      <c r="G32" s="33">
        <v>6506.4361044300003</v>
      </c>
      <c r="H32" s="33">
        <v>128.018895198</v>
      </c>
      <c r="I32" s="33">
        <v>116.262583861</v>
      </c>
      <c r="J32" s="33">
        <v>4011.5949714799999</v>
      </c>
      <c r="K32" s="33">
        <v>179.73350757599999</v>
      </c>
      <c r="L32" s="33">
        <v>1545.9683163899999</v>
      </c>
      <c r="M32" s="33">
        <v>929652.948034</v>
      </c>
      <c r="N32" s="33">
        <v>96380.176000799998</v>
      </c>
      <c r="O32" s="33">
        <v>833272.77203300002</v>
      </c>
      <c r="P32" s="33">
        <v>90231.744964900005</v>
      </c>
      <c r="Q32" s="33">
        <v>606.95077475899996</v>
      </c>
      <c r="R32" s="33">
        <v>110.895731466</v>
      </c>
      <c r="S32" s="33">
        <v>55829.377512899999</v>
      </c>
      <c r="T32" s="33">
        <v>52.215318363999998</v>
      </c>
      <c r="U32" s="33">
        <v>2084.4459799299998</v>
      </c>
      <c r="V32" s="33">
        <v>50.867970976199999</v>
      </c>
      <c r="W32" s="33">
        <v>114.65131535499999</v>
      </c>
      <c r="X32" s="33">
        <v>5219.4955555899996</v>
      </c>
      <c r="Y32" s="33">
        <v>14281.1391143</v>
      </c>
      <c r="Z32" s="33">
        <v>698.02158104499995</v>
      </c>
      <c r="AA32" s="33">
        <v>338.76647486500002</v>
      </c>
      <c r="AC32" s="33">
        <v>35</v>
      </c>
      <c r="AD32" s="33" t="s">
        <v>31</v>
      </c>
      <c r="AE32" s="33">
        <v>2799.2537604300001</v>
      </c>
      <c r="AF32" s="33">
        <v>4003.5099747099998</v>
      </c>
      <c r="AG32" s="33">
        <v>79.170298091399999</v>
      </c>
      <c r="AH32" s="33">
        <v>71.769343119699997</v>
      </c>
      <c r="AI32" s="33">
        <v>2481.7043384200001</v>
      </c>
      <c r="AJ32" s="33">
        <v>110.561852036</v>
      </c>
      <c r="AK32" s="33">
        <v>956.263854165</v>
      </c>
      <c r="AL32" s="33">
        <v>512930.89976300002</v>
      </c>
      <c r="AM32" s="33">
        <v>55760.554440100001</v>
      </c>
      <c r="AN32" s="33">
        <v>372.34815733400001</v>
      </c>
      <c r="AO32" s="33">
        <v>68.549919884399998</v>
      </c>
      <c r="AP32" s="33">
        <v>34476.7465104</v>
      </c>
      <c r="AQ32" s="33">
        <v>32.974035738799998</v>
      </c>
      <c r="AR32" s="33">
        <v>1283.5458108400001</v>
      </c>
      <c r="AS32" s="33">
        <v>31.413384366700001</v>
      </c>
      <c r="AT32" s="33">
        <v>70.438084104699996</v>
      </c>
      <c r="AU32" s="33">
        <v>3213.9974450200002</v>
      </c>
      <c r="AV32" s="33">
        <v>8854.7794160400008</v>
      </c>
      <c r="AW32" s="33">
        <v>429.26104936799999</v>
      </c>
      <c r="AX32" s="33">
        <v>209.74444521199999</v>
      </c>
      <c r="AY32" s="33">
        <f t="shared" si="0"/>
        <v>572476.9201247124</v>
      </c>
      <c r="AZ32" s="33">
        <f t="shared" si="1"/>
        <v>59546.020361712399</v>
      </c>
      <c r="BB32" s="33">
        <f t="shared" si="2"/>
        <v>-352162.41174658912</v>
      </c>
      <c r="BC32" s="33">
        <f t="shared" si="3"/>
        <v>-36353.325810902847</v>
      </c>
      <c r="BE32" s="30">
        <f t="shared" si="4"/>
        <v>-0.38086462430045731</v>
      </c>
      <c r="BF32" s="30">
        <f t="shared" si="5"/>
        <v>-0.37907793182936012</v>
      </c>
    </row>
    <row r="33" spans="1:58" x14ac:dyDescent="0.25">
      <c r="A33" s="6" t="s">
        <v>32</v>
      </c>
      <c r="B33" s="33">
        <v>274410.09109601378</v>
      </c>
      <c r="C33" s="33">
        <v>37552.290747612904</v>
      </c>
      <c r="D33" s="35" t="s">
        <v>335</v>
      </c>
      <c r="E33" s="35" t="s">
        <v>32</v>
      </c>
      <c r="F33" s="33">
        <v>2119.9142328200001</v>
      </c>
      <c r="G33" s="33">
        <v>2047.8348831799999</v>
      </c>
      <c r="H33" s="33">
        <v>57.986802250899999</v>
      </c>
      <c r="I33" s="33">
        <v>126.579543235</v>
      </c>
      <c r="J33" s="33">
        <v>1655.6171512999999</v>
      </c>
      <c r="K33" s="33">
        <v>59.340750276999998</v>
      </c>
      <c r="L33" s="33">
        <v>633.62618220100001</v>
      </c>
      <c r="M33" s="33">
        <v>275008.535432</v>
      </c>
      <c r="N33" s="33">
        <v>37606.935849499998</v>
      </c>
      <c r="O33" s="33">
        <v>237401.599583</v>
      </c>
      <c r="P33" s="33">
        <v>34967.571044600001</v>
      </c>
      <c r="Q33" s="33">
        <v>193.48549775399999</v>
      </c>
      <c r="R33" s="33">
        <v>41.926722719200001</v>
      </c>
      <c r="S33" s="33">
        <v>20640.40393</v>
      </c>
      <c r="T33" s="33">
        <v>48.134886291100003</v>
      </c>
      <c r="U33" s="33">
        <v>902.10002402999999</v>
      </c>
      <c r="V33" s="33">
        <v>21.4693485992</v>
      </c>
      <c r="W33" s="33">
        <v>30.868761600999999</v>
      </c>
      <c r="X33" s="33">
        <v>2256.1321989500002</v>
      </c>
      <c r="Y33" s="33">
        <v>6401.4443657000002</v>
      </c>
      <c r="Z33" s="33">
        <v>225.78430114</v>
      </c>
      <c r="AA33" s="33">
        <v>144.28689783199999</v>
      </c>
      <c r="AC33" s="33">
        <v>36</v>
      </c>
      <c r="AD33" s="33" t="s">
        <v>32</v>
      </c>
      <c r="AE33" s="33">
        <v>313.21397645500002</v>
      </c>
      <c r="AF33" s="33">
        <v>294.27969530399997</v>
      </c>
      <c r="AG33" s="33">
        <v>8.68717239351</v>
      </c>
      <c r="AH33" s="33">
        <v>22.312323727599999</v>
      </c>
      <c r="AI33" s="33">
        <v>242.43796757600001</v>
      </c>
      <c r="AJ33" s="33">
        <v>8.7401461180499993</v>
      </c>
      <c r="AK33" s="33">
        <v>93.049259971400005</v>
      </c>
      <c r="AL33" s="33">
        <v>32214.746891800001</v>
      </c>
      <c r="AM33" s="33">
        <v>5104.7481285900003</v>
      </c>
      <c r="AN33" s="33">
        <v>27.211894551899999</v>
      </c>
      <c r="AO33" s="33">
        <v>6.0292160152800003</v>
      </c>
      <c r="AP33" s="33">
        <v>2994.7811824800001</v>
      </c>
      <c r="AQ33" s="33">
        <v>7.79440963388</v>
      </c>
      <c r="AR33" s="33">
        <v>139.144527665</v>
      </c>
      <c r="AS33" s="33">
        <v>3.2541499093900002</v>
      </c>
      <c r="AT33" s="33">
        <v>4.0051610060799998</v>
      </c>
      <c r="AU33" s="33">
        <v>347.88257935600001</v>
      </c>
      <c r="AV33" s="33">
        <v>944.80963967699995</v>
      </c>
      <c r="AW33" s="33">
        <v>33.1632519777</v>
      </c>
      <c r="AX33" s="33">
        <v>21.3140298874</v>
      </c>
      <c r="AY33" s="33">
        <f t="shared" si="0"/>
        <v>37726.858336457386</v>
      </c>
      <c r="AZ33" s="33">
        <f t="shared" si="1"/>
        <v>5512.1114446573811</v>
      </c>
      <c r="BB33" s="33">
        <f t="shared" si="2"/>
        <v>-236683.23275955638</v>
      </c>
      <c r="BC33" s="33">
        <f t="shared" si="3"/>
        <v>-32040.179302955523</v>
      </c>
      <c r="BE33" s="30">
        <f t="shared" si="4"/>
        <v>-0.862516505184727</v>
      </c>
      <c r="BF33" s="30">
        <f t="shared" si="5"/>
        <v>-0.85321504134850223</v>
      </c>
    </row>
    <row r="34" spans="1:58" x14ac:dyDescent="0.25">
      <c r="A34" s="6" t="s">
        <v>33</v>
      </c>
      <c r="B34" s="33">
        <v>187160.8068852759</v>
      </c>
      <c r="C34" s="33">
        <v>33510.685909386302</v>
      </c>
      <c r="D34" s="35" t="s">
        <v>335</v>
      </c>
      <c r="E34" s="35" t="s">
        <v>33</v>
      </c>
      <c r="F34" s="33">
        <v>2189.7299288499999</v>
      </c>
      <c r="G34" s="33">
        <v>1468.3598472199999</v>
      </c>
      <c r="H34" s="33">
        <v>54.372529627399999</v>
      </c>
      <c r="I34" s="33">
        <v>147.68913614100001</v>
      </c>
      <c r="J34" s="33">
        <v>1566.41246802</v>
      </c>
      <c r="K34" s="33">
        <v>43.554503513599997</v>
      </c>
      <c r="L34" s="33">
        <v>592.62496017900003</v>
      </c>
      <c r="M34" s="33">
        <v>186570.040779</v>
      </c>
      <c r="N34" s="33">
        <v>33431.354438900002</v>
      </c>
      <c r="O34" s="33">
        <v>153138.68633999999</v>
      </c>
      <c r="P34" s="33">
        <v>31068.6843238</v>
      </c>
      <c r="Q34" s="33">
        <v>125.80339538200001</v>
      </c>
      <c r="R34" s="33">
        <v>36.989032180899997</v>
      </c>
      <c r="S34" s="33">
        <v>17576.650497099999</v>
      </c>
      <c r="T34" s="33">
        <v>57.760718651700003</v>
      </c>
      <c r="U34" s="33">
        <v>814.60992906599995</v>
      </c>
      <c r="V34" s="33">
        <v>20.2151501524</v>
      </c>
      <c r="W34" s="33">
        <v>17.825170632199999</v>
      </c>
      <c r="X34" s="33">
        <v>2035.8929059699999</v>
      </c>
      <c r="Y34" s="33">
        <v>6381.3827703300003</v>
      </c>
      <c r="Z34" s="33">
        <v>161.26290237399999</v>
      </c>
      <c r="AA34" s="33">
        <v>140.21839728399999</v>
      </c>
      <c r="AC34" s="33">
        <v>37</v>
      </c>
      <c r="AD34" s="33" t="s">
        <v>33</v>
      </c>
      <c r="AE34" s="33">
        <v>493.74431818599999</v>
      </c>
      <c r="AF34" s="33">
        <v>303.521316372</v>
      </c>
      <c r="AG34" s="33">
        <v>11.536211266900001</v>
      </c>
      <c r="AH34" s="33">
        <v>28.846979457500002</v>
      </c>
      <c r="AI34" s="33">
        <v>348.94432479800003</v>
      </c>
      <c r="AJ34" s="33">
        <v>8.7369110226100002</v>
      </c>
      <c r="AK34" s="33">
        <v>130.888730095</v>
      </c>
      <c r="AL34" s="33">
        <v>32611.571471300002</v>
      </c>
      <c r="AM34" s="33">
        <v>6766.2363003399996</v>
      </c>
      <c r="AN34" s="33">
        <v>24.809726642099999</v>
      </c>
      <c r="AO34" s="33">
        <v>8.1696154301200004</v>
      </c>
      <c r="AP34" s="33">
        <v>3792.9139841800002</v>
      </c>
      <c r="AQ34" s="33">
        <v>12.1708500672</v>
      </c>
      <c r="AR34" s="33">
        <v>167.86121430599999</v>
      </c>
      <c r="AS34" s="33">
        <v>4.3624693529999998</v>
      </c>
      <c r="AT34" s="33">
        <v>3.8796726546800002</v>
      </c>
      <c r="AU34" s="33">
        <v>419.56829336599998</v>
      </c>
      <c r="AV34" s="33">
        <v>1427.2842449300001</v>
      </c>
      <c r="AW34" s="33">
        <v>32.0414252598</v>
      </c>
      <c r="AX34" s="33">
        <v>31.285157550499999</v>
      </c>
      <c r="AY34" s="33">
        <f t="shared" si="0"/>
        <v>39862.144142377983</v>
      </c>
      <c r="AZ34" s="33">
        <f t="shared" si="1"/>
        <v>7250.57267107798</v>
      </c>
      <c r="BB34" s="33">
        <f t="shared" si="2"/>
        <v>-147298.66274289793</v>
      </c>
      <c r="BC34" s="33">
        <f t="shared" si="3"/>
        <v>-26260.113238308324</v>
      </c>
      <c r="BE34" s="30">
        <f t="shared" si="4"/>
        <v>-0.78701660456715006</v>
      </c>
      <c r="BF34" s="30">
        <f t="shared" si="5"/>
        <v>-0.78363401182883274</v>
      </c>
    </row>
    <row r="35" spans="1:58" x14ac:dyDescent="0.25">
      <c r="A35" s="6" t="s">
        <v>34</v>
      </c>
      <c r="B35" s="33">
        <v>355881.05253770098</v>
      </c>
      <c r="C35" s="33">
        <v>59467.6876030477</v>
      </c>
      <c r="D35" s="35" t="s">
        <v>335</v>
      </c>
      <c r="E35" s="35" t="s">
        <v>34</v>
      </c>
      <c r="F35" s="33">
        <v>4685.38826832</v>
      </c>
      <c r="G35" s="33">
        <v>2014.3914863</v>
      </c>
      <c r="H35" s="33">
        <v>81.877659385900003</v>
      </c>
      <c r="I35" s="33">
        <v>40.041888512299998</v>
      </c>
      <c r="J35" s="33">
        <v>3149.79361883</v>
      </c>
      <c r="K35" s="33">
        <v>44.168847401599997</v>
      </c>
      <c r="L35" s="33">
        <v>1142.50950203</v>
      </c>
      <c r="M35" s="33">
        <v>354117.38830599998</v>
      </c>
      <c r="N35" s="33">
        <v>59055.945155900001</v>
      </c>
      <c r="O35" s="33">
        <v>295061.44315000001</v>
      </c>
      <c r="P35" s="33">
        <v>56642.296560100003</v>
      </c>
      <c r="Q35" s="33">
        <v>124.703353065</v>
      </c>
      <c r="R35" s="33">
        <v>74.297777718999995</v>
      </c>
      <c r="S35" s="33">
        <v>30999.1493844</v>
      </c>
      <c r="T35" s="33">
        <v>77.376120394400004</v>
      </c>
      <c r="U35" s="33">
        <v>871.15409139300004</v>
      </c>
      <c r="V35" s="33">
        <v>31.9306211412</v>
      </c>
      <c r="W35" s="33">
        <v>40.540274850199999</v>
      </c>
      <c r="X35" s="33">
        <v>2180.9600855399999</v>
      </c>
      <c r="Y35" s="33">
        <v>13064.4462675</v>
      </c>
      <c r="Z35" s="33">
        <v>152.106346919</v>
      </c>
      <c r="AA35" s="33">
        <v>281.10551810300001</v>
      </c>
      <c r="AC35" s="33">
        <v>38</v>
      </c>
      <c r="AD35" s="33" t="s">
        <v>34</v>
      </c>
      <c r="AE35" s="33">
        <v>1838.2721341399999</v>
      </c>
      <c r="AF35" s="33">
        <v>767.80940633099999</v>
      </c>
      <c r="AG35" s="33">
        <v>31.804948041599999</v>
      </c>
      <c r="AH35" s="33">
        <v>14.7175507783</v>
      </c>
      <c r="AI35" s="33">
        <v>1230.7853790700001</v>
      </c>
      <c r="AJ35" s="33">
        <v>16.623352753599999</v>
      </c>
      <c r="AK35" s="33">
        <v>445.95969505900001</v>
      </c>
      <c r="AL35" s="33">
        <v>113208.35264700001</v>
      </c>
      <c r="AM35" s="33">
        <v>22042.335035799999</v>
      </c>
      <c r="AN35" s="33">
        <v>46.172329453400003</v>
      </c>
      <c r="AO35" s="33">
        <v>28.960645942700001</v>
      </c>
      <c r="AP35" s="33">
        <v>12032.749642700001</v>
      </c>
      <c r="AQ35" s="33">
        <v>30.358621792000001</v>
      </c>
      <c r="AR35" s="33">
        <v>334.09964053200002</v>
      </c>
      <c r="AS35" s="33">
        <v>12.4164574367</v>
      </c>
      <c r="AT35" s="33">
        <v>15.5374801635</v>
      </c>
      <c r="AU35" s="33">
        <v>836.43561909000005</v>
      </c>
      <c r="AV35" s="33">
        <v>5116.2891017100001</v>
      </c>
      <c r="AW35" s="33">
        <v>56.846506069100002</v>
      </c>
      <c r="AX35" s="33">
        <v>109.948817412</v>
      </c>
      <c r="AY35" s="33">
        <f t="shared" si="0"/>
        <v>136174.2248389009</v>
      </c>
      <c r="AZ35" s="33">
        <f t="shared" si="1"/>
        <v>22965.872191900897</v>
      </c>
      <c r="BB35" s="33">
        <f t="shared" si="2"/>
        <v>-219706.82769880007</v>
      </c>
      <c r="BC35" s="33">
        <f t="shared" si="3"/>
        <v>-36501.815411146803</v>
      </c>
      <c r="BE35" s="30">
        <f t="shared" si="4"/>
        <v>-0.61736028409527366</v>
      </c>
      <c r="BF35" s="30">
        <f t="shared" si="5"/>
        <v>-0.61380922787514103</v>
      </c>
    </row>
    <row r="36" spans="1:58" x14ac:dyDescent="0.25">
      <c r="A36" s="6" t="s">
        <v>35</v>
      </c>
      <c r="B36" s="33">
        <v>416180.74014164403</v>
      </c>
      <c r="C36" s="33">
        <v>64864.659561756001</v>
      </c>
      <c r="D36" s="35" t="s">
        <v>335</v>
      </c>
      <c r="E36" s="35" t="s">
        <v>35</v>
      </c>
      <c r="F36" s="33">
        <v>4431.8304887100003</v>
      </c>
      <c r="G36" s="33">
        <v>2829.08773999</v>
      </c>
      <c r="H36" s="33">
        <v>93.615172395900004</v>
      </c>
      <c r="I36" s="33">
        <v>141.06931123199999</v>
      </c>
      <c r="J36" s="33">
        <v>3155.2107891999999</v>
      </c>
      <c r="K36" s="33">
        <v>74.947513009999994</v>
      </c>
      <c r="L36" s="33">
        <v>1174.26979811</v>
      </c>
      <c r="M36" s="33">
        <v>415120.210555</v>
      </c>
      <c r="N36" s="33">
        <v>64623.517985099999</v>
      </c>
      <c r="O36" s="33">
        <v>350496.69257000001</v>
      </c>
      <c r="P36" s="33">
        <v>61010.780641199999</v>
      </c>
      <c r="Q36" s="33">
        <v>210.31632842299999</v>
      </c>
      <c r="R36" s="33">
        <v>76.234624304899995</v>
      </c>
      <c r="S36" s="33">
        <v>34562.944958499997</v>
      </c>
      <c r="T36" s="33">
        <v>86.301921802099997</v>
      </c>
      <c r="U36" s="33">
        <v>1260.00294747</v>
      </c>
      <c r="V36" s="33">
        <v>36.666436945100003</v>
      </c>
      <c r="W36" s="33">
        <v>44.323492925899998</v>
      </c>
      <c r="X36" s="33">
        <v>3151.7292204999999</v>
      </c>
      <c r="Y36" s="33">
        <v>12738.4819929</v>
      </c>
      <c r="Z36" s="33">
        <v>275.61531925700001</v>
      </c>
      <c r="AA36" s="33">
        <v>280.866927782</v>
      </c>
      <c r="AC36" s="33">
        <v>39</v>
      </c>
      <c r="AD36" s="33" t="s">
        <v>35</v>
      </c>
      <c r="AE36" s="33">
        <v>1101.93693682</v>
      </c>
      <c r="AF36" s="33">
        <v>632.44404788700001</v>
      </c>
      <c r="AG36" s="33">
        <v>21.876126097899999</v>
      </c>
      <c r="AH36" s="33">
        <v>28.810152358700002</v>
      </c>
      <c r="AI36" s="33">
        <v>771.00227716300003</v>
      </c>
      <c r="AJ36" s="33">
        <v>16.190755194299999</v>
      </c>
      <c r="AK36" s="33">
        <v>284.882709901</v>
      </c>
      <c r="AL36" s="33">
        <v>80038.809955999997</v>
      </c>
      <c r="AM36" s="33">
        <v>14574.838573000001</v>
      </c>
      <c r="AN36" s="33">
        <v>43.072945958699997</v>
      </c>
      <c r="AO36" s="33">
        <v>18.405288866799999</v>
      </c>
      <c r="AP36" s="33">
        <v>8166.0357462299999</v>
      </c>
      <c r="AQ36" s="33">
        <v>20.522169449900002</v>
      </c>
      <c r="AR36" s="33">
        <v>282.98056656799997</v>
      </c>
      <c r="AS36" s="33">
        <v>8.7263797378600003</v>
      </c>
      <c r="AT36" s="33">
        <v>10.1207766734</v>
      </c>
      <c r="AU36" s="33">
        <v>707.89168262099997</v>
      </c>
      <c r="AV36" s="33">
        <v>3137.9047149500002</v>
      </c>
      <c r="AW36" s="33">
        <v>58.735966936700002</v>
      </c>
      <c r="AX36" s="33">
        <v>68.917415087600006</v>
      </c>
      <c r="AY36" s="33">
        <f t="shared" si="0"/>
        <v>95419.207107589798</v>
      </c>
      <c r="AZ36" s="33">
        <f t="shared" si="1"/>
        <v>15380.397151589801</v>
      </c>
      <c r="BB36" s="33">
        <f t="shared" si="2"/>
        <v>-320761.53303405421</v>
      </c>
      <c r="BC36" s="33">
        <f t="shared" si="3"/>
        <v>-49484.2624101662</v>
      </c>
      <c r="BE36" s="30">
        <f t="shared" si="4"/>
        <v>-0.77072651878336662</v>
      </c>
      <c r="BF36" s="30">
        <f t="shared" si="5"/>
        <v>-0.76288479342211746</v>
      </c>
    </row>
    <row r="37" spans="1:58" x14ac:dyDescent="0.25">
      <c r="A37" s="6" t="s">
        <v>36</v>
      </c>
      <c r="B37" s="33">
        <v>734690.16177459399</v>
      </c>
      <c r="C37" s="33">
        <v>88052.1892872709</v>
      </c>
      <c r="D37" s="35" t="s">
        <v>335</v>
      </c>
      <c r="E37" s="35" t="s">
        <v>36</v>
      </c>
      <c r="F37" s="33">
        <v>5029.9119120100004</v>
      </c>
      <c r="G37" s="33">
        <v>5014.8131995100002</v>
      </c>
      <c r="H37" s="33">
        <v>118.53833246799999</v>
      </c>
      <c r="I37" s="33">
        <v>108.09180300600001</v>
      </c>
      <c r="J37" s="33">
        <v>4002.8882934600001</v>
      </c>
      <c r="K37" s="33">
        <v>133.897693844</v>
      </c>
      <c r="L37" s="33">
        <v>1508.6239373400001</v>
      </c>
      <c r="M37" s="33">
        <v>736747.35626799997</v>
      </c>
      <c r="N37" s="33">
        <v>88140.256700900005</v>
      </c>
      <c r="O37" s="33">
        <v>648607.09956700006</v>
      </c>
      <c r="P37" s="33">
        <v>83044.723574799995</v>
      </c>
      <c r="Q37" s="33">
        <v>431.09356217300001</v>
      </c>
      <c r="R37" s="33">
        <v>103.831233883</v>
      </c>
      <c r="S37" s="33">
        <v>49365.892085799998</v>
      </c>
      <c r="T37" s="33">
        <v>70.102623445099994</v>
      </c>
      <c r="U37" s="33">
        <v>1753.0042981300001</v>
      </c>
      <c r="V37" s="33">
        <v>47.6808704289</v>
      </c>
      <c r="W37" s="33">
        <v>88.4896770008</v>
      </c>
      <c r="X37" s="33">
        <v>4388.7252259500001</v>
      </c>
      <c r="Y37" s="33">
        <v>15118.1491998</v>
      </c>
      <c r="Z37" s="33">
        <v>510.22642019</v>
      </c>
      <c r="AA37" s="33">
        <v>346.29724157700002</v>
      </c>
      <c r="AC37" s="33">
        <v>40</v>
      </c>
      <c r="AD37" s="33" t="s">
        <v>36</v>
      </c>
      <c r="AE37" s="33">
        <v>2605.4736483299998</v>
      </c>
      <c r="AF37" s="33">
        <v>2341.2448513499999</v>
      </c>
      <c r="AG37" s="33">
        <v>58.278985180299998</v>
      </c>
      <c r="AH37" s="33">
        <v>49.276233336399997</v>
      </c>
      <c r="AI37" s="33">
        <v>2018.63357909</v>
      </c>
      <c r="AJ37" s="33">
        <v>61.525023154499998</v>
      </c>
      <c r="AK37" s="33">
        <v>756.18205334499999</v>
      </c>
      <c r="AL37" s="33">
        <v>305586.52977099997</v>
      </c>
      <c r="AM37" s="33">
        <v>40985.337844200003</v>
      </c>
      <c r="AN37" s="33">
        <v>194.514687135</v>
      </c>
      <c r="AO37" s="33">
        <v>51.583069946800002</v>
      </c>
      <c r="AP37" s="33">
        <v>24096.973580999998</v>
      </c>
      <c r="AQ37" s="33">
        <v>36.974907156299999</v>
      </c>
      <c r="AR37" s="33">
        <v>832.56415681399994</v>
      </c>
      <c r="AS37" s="33">
        <v>23.540448148500001</v>
      </c>
      <c r="AT37" s="33">
        <v>41.614978246299998</v>
      </c>
      <c r="AU37" s="33">
        <v>2084.3538123100002</v>
      </c>
      <c r="AV37" s="33">
        <v>7732.2221253300004</v>
      </c>
      <c r="AW37" s="33">
        <v>232.81376272599999</v>
      </c>
      <c r="AX37" s="33">
        <v>175.62060688899999</v>
      </c>
      <c r="AY37" s="33">
        <f t="shared" si="0"/>
        <v>348979.9264018187</v>
      </c>
      <c r="AZ37" s="33">
        <f t="shared" si="1"/>
        <v>43393.396630818701</v>
      </c>
      <c r="BB37" s="33">
        <f t="shared" si="2"/>
        <v>-385710.23537277529</v>
      </c>
      <c r="BC37" s="33">
        <f t="shared" si="3"/>
        <v>-44658.792656452199</v>
      </c>
      <c r="BE37" s="30">
        <f t="shared" si="4"/>
        <v>-0.52499714225261773</v>
      </c>
      <c r="BF37" s="30">
        <f t="shared" si="5"/>
        <v>-0.5071854887191114</v>
      </c>
    </row>
    <row r="38" spans="1:58" x14ac:dyDescent="0.25">
      <c r="A38" s="6" t="s">
        <v>37</v>
      </c>
      <c r="B38" s="33">
        <v>348307.9059510848</v>
      </c>
      <c r="C38" s="33">
        <v>40638.47765453902</v>
      </c>
      <c r="D38" s="35"/>
      <c r="E38" s="35" t="s">
        <v>37</v>
      </c>
      <c r="F38" s="33">
        <v>2104.6165595799998</v>
      </c>
      <c r="G38" s="33">
        <v>2506.0462640999999</v>
      </c>
      <c r="H38" s="33">
        <v>56.964291484100002</v>
      </c>
      <c r="I38" s="33">
        <v>82.332134592200006</v>
      </c>
      <c r="J38" s="33">
        <v>1759.46353787</v>
      </c>
      <c r="K38" s="33">
        <v>70.003303659099998</v>
      </c>
      <c r="L38" s="33">
        <v>673.32114706499999</v>
      </c>
      <c r="M38" s="33">
        <v>349752.36129899998</v>
      </c>
      <c r="N38" s="33">
        <v>40770.477295099998</v>
      </c>
      <c r="O38" s="33">
        <v>308981.88400299998</v>
      </c>
      <c r="P38" s="33">
        <v>38092.790865399998</v>
      </c>
      <c r="Q38" s="33">
        <v>230.05770514299999</v>
      </c>
      <c r="R38" s="33">
        <v>46.475257174699998</v>
      </c>
      <c r="S38" s="33">
        <v>23022.805144800001</v>
      </c>
      <c r="T38" s="33">
        <v>33.497070145599999</v>
      </c>
      <c r="U38" s="33">
        <v>912.73398590099998</v>
      </c>
      <c r="V38" s="33">
        <v>22.435259247000001</v>
      </c>
      <c r="W38" s="33">
        <v>41.794231397099999</v>
      </c>
      <c r="X38" s="33">
        <v>2284.3146203900001</v>
      </c>
      <c r="Y38" s="33">
        <v>6503.2832876399998</v>
      </c>
      <c r="Z38" s="33">
        <v>269.24544332200003</v>
      </c>
      <c r="AA38" s="33">
        <v>151.10158782400001</v>
      </c>
      <c r="AC38" s="33">
        <v>41</v>
      </c>
      <c r="AD38" s="33" t="s">
        <v>37</v>
      </c>
      <c r="AE38" s="33">
        <v>597.18557283099994</v>
      </c>
      <c r="AF38" s="33">
        <v>547.92471388499996</v>
      </c>
      <c r="AG38" s="33">
        <v>13.9820099932</v>
      </c>
      <c r="AH38" s="33">
        <v>16.4944529622</v>
      </c>
      <c r="AI38" s="33">
        <v>464.41236208999999</v>
      </c>
      <c r="AJ38" s="33">
        <v>14.7319892261</v>
      </c>
      <c r="AK38" s="33">
        <v>174.75139317399999</v>
      </c>
      <c r="AL38" s="33">
        <v>69505.453111299998</v>
      </c>
      <c r="AM38" s="33">
        <v>9508.9038775299996</v>
      </c>
      <c r="AN38" s="33">
        <v>46.827425212400001</v>
      </c>
      <c r="AO38" s="33">
        <v>11.839882337200001</v>
      </c>
      <c r="AP38" s="33">
        <v>5596.4169557100004</v>
      </c>
      <c r="AQ38" s="33">
        <v>9.46865343168</v>
      </c>
      <c r="AR38" s="33">
        <v>205.10700382799999</v>
      </c>
      <c r="AS38" s="33">
        <v>5.5558371257100001</v>
      </c>
      <c r="AT38" s="33">
        <v>9.3933702128099998</v>
      </c>
      <c r="AU38" s="33">
        <v>513.35432347899996</v>
      </c>
      <c r="AV38" s="33">
        <v>1780.2718767199999</v>
      </c>
      <c r="AW38" s="33">
        <v>55.827477133199999</v>
      </c>
      <c r="AX38" s="33">
        <v>40.421461177499999</v>
      </c>
      <c r="AY38" s="33">
        <f t="shared" si="0"/>
        <v>79609.426612617215</v>
      </c>
      <c r="AZ38" s="33">
        <f t="shared" si="1"/>
        <v>10103.97350131721</v>
      </c>
      <c r="BB38" s="33">
        <f t="shared" si="2"/>
        <v>-268698.47933846759</v>
      </c>
      <c r="BC38" s="33">
        <f t="shared" si="3"/>
        <v>-30534.504153221809</v>
      </c>
      <c r="BE38" s="30">
        <f t="shared" si="4"/>
        <v>-0.77143950725081356</v>
      </c>
      <c r="BF38" s="30">
        <f t="shared" si="5"/>
        <v>-0.75136929126111907</v>
      </c>
    </row>
    <row r="39" spans="1:58" x14ac:dyDescent="0.25">
      <c r="A39" s="6" t="s">
        <v>38</v>
      </c>
      <c r="B39" s="33">
        <v>208680.57674544479</v>
      </c>
      <c r="C39" s="33">
        <v>30431.042009502402</v>
      </c>
      <c r="D39" s="35" t="s">
        <v>335</v>
      </c>
      <c r="E39" s="35" t="s">
        <v>130</v>
      </c>
      <c r="F39" s="33">
        <v>1898.2010356200001</v>
      </c>
      <c r="G39" s="33">
        <v>1514.26304613</v>
      </c>
      <c r="H39" s="33">
        <v>43.914344878900003</v>
      </c>
      <c r="I39" s="33">
        <v>80.070944878899994</v>
      </c>
      <c r="J39" s="33">
        <v>1407.69205564</v>
      </c>
      <c r="K39" s="33">
        <v>42.219568042900001</v>
      </c>
      <c r="L39" s="33">
        <v>532.02013243199997</v>
      </c>
      <c r="M39" s="33">
        <v>208410.39925799999</v>
      </c>
      <c r="N39" s="33">
        <v>30367.5405851</v>
      </c>
      <c r="O39" s="33">
        <v>178042.85867300001</v>
      </c>
      <c r="P39" s="33">
        <v>28485.065919600002</v>
      </c>
      <c r="Q39" s="33">
        <v>115.687070355</v>
      </c>
      <c r="R39" s="33">
        <v>34.794843849899998</v>
      </c>
      <c r="S39" s="33">
        <v>16502.0736646</v>
      </c>
      <c r="T39" s="33">
        <v>38.639888049299998</v>
      </c>
      <c r="U39" s="33">
        <v>648.72906066600001</v>
      </c>
      <c r="V39" s="33">
        <v>17.497529233800002</v>
      </c>
      <c r="W39" s="33">
        <v>21.578214684999999</v>
      </c>
      <c r="X39" s="33">
        <v>1622.4078089899999</v>
      </c>
      <c r="Y39" s="33">
        <v>5564.2744005900004</v>
      </c>
      <c r="Z39" s="33">
        <v>158.41769693099999</v>
      </c>
      <c r="AA39" s="33">
        <v>125.060419826</v>
      </c>
      <c r="AC39" s="33">
        <v>42</v>
      </c>
      <c r="AD39" s="33" t="s">
        <v>130</v>
      </c>
      <c r="AE39" s="33">
        <v>269.26732955199998</v>
      </c>
      <c r="AF39" s="33">
        <v>205.088997471</v>
      </c>
      <c r="AG39" s="33">
        <v>5.9324365604000002</v>
      </c>
      <c r="AH39" s="33">
        <v>10.140001699600001</v>
      </c>
      <c r="AI39" s="33">
        <v>196.65581572599999</v>
      </c>
      <c r="AJ39" s="33">
        <v>5.6627280779799998</v>
      </c>
      <c r="AK39" s="33">
        <v>74.218496528200006</v>
      </c>
      <c r="AL39" s="33">
        <v>24122.203992700001</v>
      </c>
      <c r="AM39" s="33">
        <v>3950.16440061</v>
      </c>
      <c r="AN39" s="33">
        <v>14.0646193223</v>
      </c>
      <c r="AO39" s="33">
        <v>4.8429726048899999</v>
      </c>
      <c r="AP39" s="33">
        <v>2280.3317827999999</v>
      </c>
      <c r="AQ39" s="33">
        <v>5.3696584183200002</v>
      </c>
      <c r="AR39" s="33">
        <v>86.184609649999999</v>
      </c>
      <c r="AS39" s="33">
        <v>2.42599283768</v>
      </c>
      <c r="AT39" s="33">
        <v>2.7983266154900002</v>
      </c>
      <c r="AU39" s="33">
        <v>215.52790490999999</v>
      </c>
      <c r="AV39" s="33">
        <v>782.54172290700001</v>
      </c>
      <c r="AW39" s="33">
        <v>21.169101354399999</v>
      </c>
      <c r="AX39" s="33">
        <v>17.592673381200001</v>
      </c>
      <c r="AY39" s="33">
        <f t="shared" si="0"/>
        <v>28322.003727889489</v>
      </c>
      <c r="AZ39" s="33">
        <f t="shared" si="1"/>
        <v>4199.7997351894901</v>
      </c>
      <c r="BB39" s="33">
        <f t="shared" si="2"/>
        <v>-180358.57301755529</v>
      </c>
      <c r="BC39" s="33">
        <f t="shared" si="3"/>
        <v>-26231.242274312914</v>
      </c>
      <c r="BE39" s="30">
        <f t="shared" si="4"/>
        <v>-0.86428059491881903</v>
      </c>
      <c r="BF39" s="30">
        <f t="shared" si="5"/>
        <v>-0.86198961790798823</v>
      </c>
    </row>
    <row r="40" spans="1:58" x14ac:dyDescent="0.25">
      <c r="A40" s="6" t="s">
        <v>39</v>
      </c>
      <c r="B40" s="33">
        <v>4765.5540822682697</v>
      </c>
      <c r="C40" s="33">
        <v>730.89027145256102</v>
      </c>
      <c r="D40" s="35" t="s">
        <v>335</v>
      </c>
      <c r="E40" s="35" t="s">
        <v>39</v>
      </c>
      <c r="F40" s="33">
        <v>36.492110098799998</v>
      </c>
      <c r="G40" s="33">
        <v>43.705764204700003</v>
      </c>
      <c r="H40" s="33">
        <v>1.1836782828200001</v>
      </c>
      <c r="I40" s="33">
        <v>4.2518698832100004</v>
      </c>
      <c r="J40" s="33">
        <v>28.598134228399999</v>
      </c>
      <c r="K40" s="33">
        <v>1.4242166812699999</v>
      </c>
      <c r="L40" s="33">
        <v>11.554723237299999</v>
      </c>
      <c r="M40" s="33">
        <v>4750.8629601100001</v>
      </c>
      <c r="N40" s="33">
        <v>730.78832725799998</v>
      </c>
      <c r="O40" s="33">
        <v>4020.0746328499999</v>
      </c>
      <c r="P40" s="33">
        <v>668.09190991900005</v>
      </c>
      <c r="Q40" s="33">
        <v>3.3030800222700001</v>
      </c>
      <c r="R40" s="33">
        <v>0.73235713553500004</v>
      </c>
      <c r="S40" s="33">
        <v>403.87149489900003</v>
      </c>
      <c r="T40" s="33">
        <v>1.2864786620099999</v>
      </c>
      <c r="U40" s="33">
        <v>21.073719362599999</v>
      </c>
      <c r="V40" s="33">
        <v>0.45942074328799998</v>
      </c>
      <c r="W40" s="33">
        <v>0.331989389154</v>
      </c>
      <c r="X40" s="33">
        <v>52.637711492100003</v>
      </c>
      <c r="Y40" s="33">
        <v>111.810702448</v>
      </c>
      <c r="Z40" s="33">
        <v>5.4748465748399999</v>
      </c>
      <c r="AA40" s="33">
        <v>2.5961762044099999</v>
      </c>
      <c r="AC40" s="33">
        <v>44</v>
      </c>
      <c r="AD40" s="33" t="s">
        <v>39</v>
      </c>
      <c r="AE40" s="33">
        <v>7.9469634422200004</v>
      </c>
      <c r="AF40" s="33">
        <v>10.6905966092</v>
      </c>
      <c r="AG40" s="33">
        <v>0.245239567534</v>
      </c>
      <c r="AH40" s="33">
        <v>0.894439240601</v>
      </c>
      <c r="AI40" s="33">
        <v>6.4911837737400004</v>
      </c>
      <c r="AJ40" s="33">
        <v>0.343121099022</v>
      </c>
      <c r="AK40" s="33">
        <v>2.62547274897</v>
      </c>
      <c r="AL40" s="33">
        <v>970.57410181900002</v>
      </c>
      <c r="AM40" s="33">
        <v>152.407564837</v>
      </c>
      <c r="AN40" s="33">
        <v>0.67701187817999997</v>
      </c>
      <c r="AO40" s="33">
        <v>0.16635564813299999</v>
      </c>
      <c r="AP40" s="33">
        <v>92.863899084899998</v>
      </c>
      <c r="AQ40" s="33">
        <v>0.247920081505</v>
      </c>
      <c r="AR40" s="33">
        <v>4.7555554942900002</v>
      </c>
      <c r="AS40" s="33">
        <v>0.108314411239</v>
      </c>
      <c r="AT40" s="33">
        <v>7.3964961845899999E-2</v>
      </c>
      <c r="AU40" s="33">
        <v>11.878230244399999</v>
      </c>
      <c r="AV40" s="33">
        <v>24.648950942799999</v>
      </c>
      <c r="AW40" s="33">
        <v>1.32135777687</v>
      </c>
      <c r="AX40" s="33">
        <v>0.59676983917100002</v>
      </c>
      <c r="AY40" s="33">
        <f t="shared" si="0"/>
        <v>1137.149658879717</v>
      </c>
      <c r="AZ40" s="33">
        <f t="shared" si="1"/>
        <v>166.5755570607169</v>
      </c>
      <c r="BB40" s="33">
        <f t="shared" si="2"/>
        <v>-3628.4044233885525</v>
      </c>
      <c r="BC40" s="33">
        <f t="shared" si="3"/>
        <v>-564.31471439184406</v>
      </c>
      <c r="BE40" s="30">
        <f t="shared" si="4"/>
        <v>-0.76138143870597608</v>
      </c>
      <c r="BF40" s="30">
        <f t="shared" si="5"/>
        <v>-0.7720922502776415</v>
      </c>
    </row>
    <row r="41" spans="1:58" x14ac:dyDescent="0.25">
      <c r="A41" s="6" t="s">
        <v>40</v>
      </c>
      <c r="B41" s="33">
        <v>259521.71742187999</v>
      </c>
      <c r="C41" s="33">
        <v>31528.204864420069</v>
      </c>
      <c r="D41" s="35" t="s">
        <v>335</v>
      </c>
      <c r="E41" s="35" t="s">
        <v>40</v>
      </c>
      <c r="F41" s="33">
        <v>1658.3690540499999</v>
      </c>
      <c r="G41" s="33">
        <v>1887.7075744199999</v>
      </c>
      <c r="H41" s="33">
        <v>46.058571636400004</v>
      </c>
      <c r="I41" s="33">
        <v>80.570109294100007</v>
      </c>
      <c r="J41" s="33">
        <v>1370.1680893099999</v>
      </c>
      <c r="K41" s="33">
        <v>53.419376224300002</v>
      </c>
      <c r="L41" s="33">
        <v>524.18687643600003</v>
      </c>
      <c r="M41" s="33">
        <v>260569.013584</v>
      </c>
      <c r="N41" s="33">
        <v>31627.7580724</v>
      </c>
      <c r="O41" s="33">
        <v>228941.255511</v>
      </c>
      <c r="P41" s="33">
        <v>29465.468635099998</v>
      </c>
      <c r="Q41" s="33">
        <v>180.476424103</v>
      </c>
      <c r="R41" s="33">
        <v>35.709191124199997</v>
      </c>
      <c r="S41" s="33">
        <v>17691.265760099999</v>
      </c>
      <c r="T41" s="33">
        <v>30.136226822499999</v>
      </c>
      <c r="U41" s="33">
        <v>737.60891549099995</v>
      </c>
      <c r="V41" s="33">
        <v>17.628026929499999</v>
      </c>
      <c r="W41" s="33">
        <v>31.122453909600001</v>
      </c>
      <c r="X41" s="33">
        <v>1845.6437171</v>
      </c>
      <c r="Y41" s="33">
        <v>5114.9726870499999</v>
      </c>
      <c r="Z41" s="33">
        <v>204.95315707399999</v>
      </c>
      <c r="AA41" s="33">
        <v>117.766346556</v>
      </c>
      <c r="AC41" s="33">
        <v>45</v>
      </c>
      <c r="AD41" s="33" t="s">
        <v>40</v>
      </c>
      <c r="AE41" s="33">
        <v>400.16654203500002</v>
      </c>
      <c r="AF41" s="33">
        <v>441.83178321600002</v>
      </c>
      <c r="AG41" s="33">
        <v>10.8629424226</v>
      </c>
      <c r="AH41" s="33">
        <v>18.538437139700001</v>
      </c>
      <c r="AI41" s="33">
        <v>327.798279772</v>
      </c>
      <c r="AJ41" s="33">
        <v>12.441392962</v>
      </c>
      <c r="AK41" s="33">
        <v>125.10342291400001</v>
      </c>
      <c r="AL41" s="33">
        <v>53720.7564547</v>
      </c>
      <c r="AM41" s="33">
        <v>6995.8426607399997</v>
      </c>
      <c r="AN41" s="33">
        <v>41.6749023876</v>
      </c>
      <c r="AO41" s="33">
        <v>8.5020599477500003</v>
      </c>
      <c r="AP41" s="33">
        <v>4186.7362190699996</v>
      </c>
      <c r="AQ41" s="33">
        <v>7.1675144210199999</v>
      </c>
      <c r="AR41" s="33">
        <v>172.696795713</v>
      </c>
      <c r="AS41" s="33">
        <v>4.1862317108499996</v>
      </c>
      <c r="AT41" s="33">
        <v>7.2902661010500003</v>
      </c>
      <c r="AU41" s="33">
        <v>432.12538320800002</v>
      </c>
      <c r="AV41" s="33">
        <v>1228.4433906500001</v>
      </c>
      <c r="AW41" s="33">
        <v>47.653132384499997</v>
      </c>
      <c r="AX41" s="33">
        <v>28.238364533999999</v>
      </c>
      <c r="AY41" s="33">
        <f t="shared" si="0"/>
        <v>61222.206334273251</v>
      </c>
      <c r="AZ41" s="33">
        <f t="shared" si="1"/>
        <v>7501.4498795732497</v>
      </c>
      <c r="BB41" s="33">
        <f t="shared" si="2"/>
        <v>-198299.51108760675</v>
      </c>
      <c r="BC41" s="33">
        <f t="shared" si="3"/>
        <v>-24026.754984846819</v>
      </c>
      <c r="BE41" s="30">
        <f t="shared" si="4"/>
        <v>-0.76409601885167067</v>
      </c>
      <c r="BF41" s="30">
        <f t="shared" si="5"/>
        <v>-0.76207177313673446</v>
      </c>
    </row>
    <row r="42" spans="1:58" x14ac:dyDescent="0.25">
      <c r="A42" s="6" t="s">
        <v>41</v>
      </c>
      <c r="B42" s="33">
        <v>264295.11108349188</v>
      </c>
      <c r="C42" s="33">
        <v>44859.371189796206</v>
      </c>
      <c r="D42" s="35" t="s">
        <v>335</v>
      </c>
      <c r="E42" s="35" t="s">
        <v>41</v>
      </c>
      <c r="F42" s="33">
        <v>3540.94730424</v>
      </c>
      <c r="G42" s="33">
        <v>1515.65539113</v>
      </c>
      <c r="H42" s="33">
        <v>61.3031756918</v>
      </c>
      <c r="I42" s="33">
        <v>34.527205862099997</v>
      </c>
      <c r="J42" s="33">
        <v>2391.7234631299998</v>
      </c>
      <c r="K42" s="33">
        <v>33.169153447200003</v>
      </c>
      <c r="L42" s="33">
        <v>865.59110842899997</v>
      </c>
      <c r="M42" s="33">
        <v>262962.415095</v>
      </c>
      <c r="N42" s="33">
        <v>44548.527058200001</v>
      </c>
      <c r="O42" s="33">
        <v>218413.888037</v>
      </c>
      <c r="P42" s="33">
        <v>42686.830560199996</v>
      </c>
      <c r="Q42" s="33">
        <v>92.026347205899995</v>
      </c>
      <c r="R42" s="33">
        <v>55.928256739299997</v>
      </c>
      <c r="S42" s="33">
        <v>23271.036987300002</v>
      </c>
      <c r="T42" s="33">
        <v>57.131812827600001</v>
      </c>
      <c r="U42" s="33">
        <v>672.40388641799996</v>
      </c>
      <c r="V42" s="33">
        <v>24.494220329899999</v>
      </c>
      <c r="W42" s="33">
        <v>30.196361216300001</v>
      </c>
      <c r="X42" s="33">
        <v>1683.2621351800001</v>
      </c>
      <c r="Y42" s="33">
        <v>9891.6897998799996</v>
      </c>
      <c r="Z42" s="33">
        <v>113.710795725</v>
      </c>
      <c r="AA42" s="33">
        <v>213.72815215200001</v>
      </c>
      <c r="AC42" s="33">
        <v>46</v>
      </c>
      <c r="AD42" s="33" t="s">
        <v>41</v>
      </c>
      <c r="AE42" s="33">
        <v>1485.73198783</v>
      </c>
      <c r="AF42" s="33">
        <v>613.67294522700001</v>
      </c>
      <c r="AG42" s="33">
        <v>25.372180176400001</v>
      </c>
      <c r="AH42" s="33">
        <v>13.456644367000001</v>
      </c>
      <c r="AI42" s="33">
        <v>999.48403977800001</v>
      </c>
      <c r="AJ42" s="33">
        <v>13.1973859757</v>
      </c>
      <c r="AK42" s="33">
        <v>361.08964327899997</v>
      </c>
      <c r="AL42" s="33">
        <v>89084.4084898</v>
      </c>
      <c r="AM42" s="33">
        <v>17728.706424100001</v>
      </c>
      <c r="AN42" s="33">
        <v>36.000619242799999</v>
      </c>
      <c r="AO42" s="33">
        <v>23.280658845600001</v>
      </c>
      <c r="AP42" s="33">
        <v>9630.1588427400002</v>
      </c>
      <c r="AQ42" s="33">
        <v>23.832875761299999</v>
      </c>
      <c r="AR42" s="33">
        <v>274.89715228799997</v>
      </c>
      <c r="AS42" s="33">
        <v>10.1788084235</v>
      </c>
      <c r="AT42" s="33">
        <v>12.344425552200001</v>
      </c>
      <c r="AU42" s="33">
        <v>688.17634209599998</v>
      </c>
      <c r="AV42" s="33">
        <v>4142.41306059</v>
      </c>
      <c r="AW42" s="33">
        <v>44.8101936467</v>
      </c>
      <c r="AX42" s="33">
        <v>89.409999432099994</v>
      </c>
      <c r="AY42" s="33">
        <f t="shared" si="0"/>
        <v>107571.9025195619</v>
      </c>
      <c r="AZ42" s="33">
        <f t="shared" si="1"/>
        <v>18487.494029761903</v>
      </c>
      <c r="BB42" s="33">
        <f t="shared" si="2"/>
        <v>-156723.20856392998</v>
      </c>
      <c r="BC42" s="33">
        <f t="shared" si="3"/>
        <v>-26371.877160034303</v>
      </c>
      <c r="BE42" s="30">
        <f t="shared" si="4"/>
        <v>-0.592985651234466</v>
      </c>
      <c r="BF42" s="30">
        <f t="shared" si="5"/>
        <v>-0.58787888596246973</v>
      </c>
    </row>
    <row r="43" spans="1:58" x14ac:dyDescent="0.25">
      <c r="A43" s="6" t="s">
        <v>42</v>
      </c>
      <c r="B43" s="33">
        <v>140216.6575931244</v>
      </c>
      <c r="C43" s="33">
        <v>25453.911132937399</v>
      </c>
      <c r="D43" s="35" t="s">
        <v>335</v>
      </c>
      <c r="E43" s="35" t="s">
        <v>42</v>
      </c>
      <c r="F43" s="33">
        <v>1750.7430823899999</v>
      </c>
      <c r="G43" s="33">
        <v>1052.9313678000001</v>
      </c>
      <c r="H43" s="33">
        <v>39.493175252</v>
      </c>
      <c r="I43" s="33">
        <v>88.926594652700004</v>
      </c>
      <c r="J43" s="33">
        <v>1229.42412066</v>
      </c>
      <c r="K43" s="33">
        <v>29.6272671296</v>
      </c>
      <c r="L43" s="33">
        <v>460.07599148999998</v>
      </c>
      <c r="M43" s="33">
        <v>139606.27907399999</v>
      </c>
      <c r="N43" s="33">
        <v>25358.530829800002</v>
      </c>
      <c r="O43" s="33">
        <v>114247.748244</v>
      </c>
      <c r="P43" s="33">
        <v>23753.868139400001</v>
      </c>
      <c r="Q43" s="33">
        <v>82.132618605900007</v>
      </c>
      <c r="R43" s="33">
        <v>28.969301862399998</v>
      </c>
      <c r="S43" s="33">
        <v>13321.4263008</v>
      </c>
      <c r="T43" s="33">
        <v>41.212417793500002</v>
      </c>
      <c r="U43" s="33">
        <v>557.34747278700002</v>
      </c>
      <c r="V43" s="33">
        <v>15.0164141008</v>
      </c>
      <c r="W43" s="33">
        <v>14.0397909853</v>
      </c>
      <c r="X43" s="33">
        <v>1393.26526717</v>
      </c>
      <c r="Y43" s="33">
        <v>5035.2365803000002</v>
      </c>
      <c r="Z43" s="33">
        <v>108.431037649</v>
      </c>
      <c r="AA43" s="33">
        <v>110.229606905</v>
      </c>
      <c r="AC43" s="33">
        <v>47</v>
      </c>
      <c r="AD43" s="33" t="s">
        <v>42</v>
      </c>
      <c r="AE43" s="33">
        <v>426.13059988600003</v>
      </c>
      <c r="AF43" s="33">
        <v>227.59289718799999</v>
      </c>
      <c r="AG43" s="33">
        <v>8.83813974079</v>
      </c>
      <c r="AH43" s="33">
        <v>16.7857290185</v>
      </c>
      <c r="AI43" s="33">
        <v>294.19784104199999</v>
      </c>
      <c r="AJ43" s="33">
        <v>6.0851543227100002</v>
      </c>
      <c r="AK43" s="33">
        <v>108.988941948</v>
      </c>
      <c r="AL43" s="33">
        <v>26031.006735999999</v>
      </c>
      <c r="AM43" s="33">
        <v>5531.4642813999999</v>
      </c>
      <c r="AN43" s="33">
        <v>16.012459422799999</v>
      </c>
      <c r="AO43" s="33">
        <v>6.8723269032300003</v>
      </c>
      <c r="AP43" s="33">
        <v>3067.1553572900002</v>
      </c>
      <c r="AQ43" s="33">
        <v>9.1734383766600001</v>
      </c>
      <c r="AR43" s="33">
        <v>118.310585037</v>
      </c>
      <c r="AS43" s="33">
        <v>3.4414808632299998</v>
      </c>
      <c r="AT43" s="33">
        <v>3.2415425543900001</v>
      </c>
      <c r="AU43" s="33">
        <v>295.80811680599999</v>
      </c>
      <c r="AV43" s="33">
        <v>1212.2363123299999</v>
      </c>
      <c r="AW43" s="33">
        <v>21.913705477600001</v>
      </c>
      <c r="AX43" s="33">
        <v>26.4476085025</v>
      </c>
      <c r="AY43" s="33">
        <f t="shared" si="0"/>
        <v>31900.220111256487</v>
      </c>
      <c r="AZ43" s="33">
        <f t="shared" si="1"/>
        <v>5869.2133752564896</v>
      </c>
      <c r="BB43" s="33">
        <f t="shared" si="2"/>
        <v>-108316.43748186791</v>
      </c>
      <c r="BC43" s="33">
        <f t="shared" si="3"/>
        <v>-19584.697757680908</v>
      </c>
      <c r="BE43" s="30">
        <f t="shared" si="4"/>
        <v>-0.77249336377833655</v>
      </c>
      <c r="BF43" s="30">
        <f t="shared" si="5"/>
        <v>-0.76941801420600853</v>
      </c>
    </row>
    <row r="44" spans="1:58" x14ac:dyDescent="0.25">
      <c r="A44" s="6" t="s">
        <v>43</v>
      </c>
      <c r="B44" s="33">
        <v>2696345.9401193392</v>
      </c>
      <c r="C44" s="33">
        <v>317689.01114341599</v>
      </c>
      <c r="D44" s="35" t="s">
        <v>335</v>
      </c>
      <c r="E44" s="35" t="s">
        <v>43</v>
      </c>
      <c r="F44" s="33">
        <v>17037.791897899999</v>
      </c>
      <c r="G44" s="33">
        <v>19372.109728200001</v>
      </c>
      <c r="H44" s="33">
        <v>416.62146406599999</v>
      </c>
      <c r="I44" s="33">
        <v>491.71245058099998</v>
      </c>
      <c r="J44" s="33">
        <v>13936.848962599999</v>
      </c>
      <c r="K44" s="33">
        <v>533.69526674199994</v>
      </c>
      <c r="L44" s="33">
        <v>5321.5973775399998</v>
      </c>
      <c r="M44" s="33">
        <v>2702075.98435</v>
      </c>
      <c r="N44" s="33">
        <v>318006.50377900002</v>
      </c>
      <c r="O44" s="33">
        <v>2384069.4805700001</v>
      </c>
      <c r="P44" s="33">
        <v>298482.92535799998</v>
      </c>
      <c r="Q44" s="33">
        <v>1534.4367078299999</v>
      </c>
      <c r="R44" s="33">
        <v>366.074667009</v>
      </c>
      <c r="S44" s="33">
        <v>179807.103003</v>
      </c>
      <c r="T44" s="33">
        <v>243.531700331</v>
      </c>
      <c r="U44" s="33">
        <v>6665.28809619</v>
      </c>
      <c r="V44" s="33">
        <v>177.00349666299999</v>
      </c>
      <c r="W44" s="33">
        <v>304.14786997200002</v>
      </c>
      <c r="X44" s="33">
        <v>16680.991902599999</v>
      </c>
      <c r="Y44" s="33">
        <v>51855.990910300003</v>
      </c>
      <c r="Z44" s="33">
        <v>2046.7261974800001</v>
      </c>
      <c r="AA44" s="33">
        <v>1214.8322696299999</v>
      </c>
      <c r="AC44" s="33">
        <v>48</v>
      </c>
      <c r="AD44" s="33" t="s">
        <v>43</v>
      </c>
      <c r="AE44" s="33">
        <v>9266.8818100600001</v>
      </c>
      <c r="AF44" s="33">
        <v>9670.6521782700001</v>
      </c>
      <c r="AG44" s="33">
        <v>216.87879278</v>
      </c>
      <c r="AH44" s="33">
        <v>247.61571901600001</v>
      </c>
      <c r="AI44" s="33">
        <v>7395.6305718000003</v>
      </c>
      <c r="AJ44" s="33">
        <v>263.94693407199998</v>
      </c>
      <c r="AK44" s="33">
        <v>2809.5209915700002</v>
      </c>
      <c r="AL44" s="33">
        <v>1194941.5888100001</v>
      </c>
      <c r="AM44" s="33">
        <v>155554.095222</v>
      </c>
      <c r="AN44" s="33">
        <v>742.57615696200003</v>
      </c>
      <c r="AO44" s="33">
        <v>191.74772740899999</v>
      </c>
      <c r="AP44" s="33">
        <v>92864.923179699996</v>
      </c>
      <c r="AQ44" s="33">
        <v>135.58893206900001</v>
      </c>
      <c r="AR44" s="33">
        <v>3378.4153021100001</v>
      </c>
      <c r="AS44" s="33">
        <v>92.318997946799996</v>
      </c>
      <c r="AT44" s="33">
        <v>151.62672192799999</v>
      </c>
      <c r="AU44" s="33">
        <v>8454.8097464099992</v>
      </c>
      <c r="AV44" s="33">
        <v>27877.255228900001</v>
      </c>
      <c r="AW44" s="33">
        <v>1007.4595231</v>
      </c>
      <c r="AX44" s="33">
        <v>647.73962504099995</v>
      </c>
      <c r="AY44" s="33">
        <f t="shared" si="0"/>
        <v>1360357.1957424541</v>
      </c>
      <c r="AZ44" s="33">
        <f t="shared" si="1"/>
        <v>165415.60693245401</v>
      </c>
      <c r="BB44" s="33">
        <f t="shared" si="2"/>
        <v>-1335988.744376885</v>
      </c>
      <c r="BC44" s="33">
        <f t="shared" si="3"/>
        <v>-152273.40421096198</v>
      </c>
      <c r="BE44" s="30">
        <f t="shared" si="4"/>
        <v>-0.49548120828952485</v>
      </c>
      <c r="BF44" s="30">
        <f t="shared" si="5"/>
        <v>-0.47931593120865112</v>
      </c>
    </row>
    <row r="45" spans="1:58" x14ac:dyDescent="0.25">
      <c r="A45" s="6" t="s">
        <v>44</v>
      </c>
      <c r="B45" s="33">
        <v>196598.5222293913</v>
      </c>
      <c r="C45" s="33">
        <v>21598.025365386828</v>
      </c>
      <c r="D45" s="35"/>
      <c r="E45" s="35" t="s">
        <v>44</v>
      </c>
      <c r="F45" s="33">
        <v>1030.24074307</v>
      </c>
      <c r="G45" s="33">
        <v>1454.93988304</v>
      </c>
      <c r="H45" s="33">
        <v>28.222214564800002</v>
      </c>
      <c r="I45" s="33">
        <v>35.6706140975</v>
      </c>
      <c r="J45" s="33">
        <v>883.04509179499996</v>
      </c>
      <c r="K45" s="33">
        <v>41.322994494</v>
      </c>
      <c r="L45" s="33">
        <v>345.49620518400002</v>
      </c>
      <c r="M45" s="33">
        <v>197115.06631200001</v>
      </c>
      <c r="N45" s="33">
        <v>21649.5774471</v>
      </c>
      <c r="O45" s="33">
        <v>175465.48886499999</v>
      </c>
      <c r="P45" s="33">
        <v>20255.4015148</v>
      </c>
      <c r="Q45" s="33">
        <v>114.40174650199999</v>
      </c>
      <c r="R45" s="33">
        <v>24.383218792200001</v>
      </c>
      <c r="S45" s="33">
        <v>12551.2522469</v>
      </c>
      <c r="T45" s="33">
        <v>15.8931268043</v>
      </c>
      <c r="U45" s="33">
        <v>470.27840583800003</v>
      </c>
      <c r="V45" s="33">
        <v>11.856175885800001</v>
      </c>
      <c r="W45" s="33">
        <v>21.3735737694</v>
      </c>
      <c r="X45" s="33">
        <v>1176.80884296</v>
      </c>
      <c r="Y45" s="33">
        <v>3207.4154998200002</v>
      </c>
      <c r="Z45" s="33">
        <v>160.322901503</v>
      </c>
      <c r="AA45" s="33">
        <v>76.653338437000002</v>
      </c>
      <c r="AC45" s="33">
        <v>49</v>
      </c>
      <c r="AD45" s="33" t="s">
        <v>44</v>
      </c>
      <c r="AE45" s="33">
        <v>439.94934104999999</v>
      </c>
      <c r="AF45" s="33">
        <v>604.80533729199999</v>
      </c>
      <c r="AG45" s="33">
        <v>12.1211270457</v>
      </c>
      <c r="AH45" s="33">
        <v>15.330799406900001</v>
      </c>
      <c r="AI45" s="33">
        <v>373.60819640699998</v>
      </c>
      <c r="AJ45" s="33">
        <v>17.1615521437</v>
      </c>
      <c r="AK45" s="33">
        <v>146.004187352</v>
      </c>
      <c r="AL45" s="33">
        <v>73607.551022200001</v>
      </c>
      <c r="AM45" s="33">
        <v>8543.4327388500005</v>
      </c>
      <c r="AN45" s="33">
        <v>48.869387003500002</v>
      </c>
      <c r="AO45" s="33">
        <v>10.3076864489</v>
      </c>
      <c r="AP45" s="33">
        <v>5283.4246078699998</v>
      </c>
      <c r="AQ45" s="33">
        <v>7.0927405565899999</v>
      </c>
      <c r="AR45" s="33">
        <v>197.673984789</v>
      </c>
      <c r="AS45" s="33">
        <v>4.9556888846699998</v>
      </c>
      <c r="AT45" s="33">
        <v>9.0613607208500007</v>
      </c>
      <c r="AU45" s="33">
        <v>494.66564921299999</v>
      </c>
      <c r="AV45" s="33">
        <v>1365.10457443</v>
      </c>
      <c r="AW45" s="33">
        <v>66.550729902699999</v>
      </c>
      <c r="AX45" s="33">
        <v>32.351118257899998</v>
      </c>
      <c r="AY45" s="33">
        <f t="shared" si="0"/>
        <v>82736.592300293458</v>
      </c>
      <c r="AZ45" s="33">
        <f t="shared" si="1"/>
        <v>9129.0412780934512</v>
      </c>
      <c r="BB45" s="33">
        <f t="shared" si="2"/>
        <v>-113861.92992909784</v>
      </c>
      <c r="BC45" s="33">
        <f t="shared" si="3"/>
        <v>-12468.984087293376</v>
      </c>
      <c r="BE45" s="30">
        <f t="shared" si="4"/>
        <v>-0.5791596429002841</v>
      </c>
      <c r="BF45" s="30">
        <f t="shared" si="5"/>
        <v>-0.57732055946541638</v>
      </c>
    </row>
    <row r="46" spans="1:58" x14ac:dyDescent="0.25">
      <c r="A46" s="6" t="s">
        <v>45</v>
      </c>
      <c r="B46" s="33">
        <v>67710.310191509678</v>
      </c>
      <c r="C46" s="33">
        <v>7567.0159318489295</v>
      </c>
      <c r="D46" s="35" t="s">
        <v>335</v>
      </c>
      <c r="E46" s="35" t="s">
        <v>45</v>
      </c>
      <c r="F46" s="33">
        <v>373.665776661</v>
      </c>
      <c r="G46" s="33">
        <v>483.77419798599999</v>
      </c>
      <c r="H46" s="33">
        <v>10.7734606392</v>
      </c>
      <c r="I46" s="33">
        <v>15.235632258000001</v>
      </c>
      <c r="J46" s="33">
        <v>320.465778865</v>
      </c>
      <c r="K46" s="33">
        <v>13.589431108299999</v>
      </c>
      <c r="L46" s="33">
        <v>123.326880515</v>
      </c>
      <c r="M46" s="33">
        <v>68046.126457000006</v>
      </c>
      <c r="N46" s="33">
        <v>7600.1075749900001</v>
      </c>
      <c r="O46" s="33">
        <v>60446.018881999997</v>
      </c>
      <c r="P46" s="33">
        <v>7091.2949366399998</v>
      </c>
      <c r="Q46" s="33">
        <v>46.806051797599999</v>
      </c>
      <c r="R46" s="33">
        <v>8.6356997304800007</v>
      </c>
      <c r="S46" s="33">
        <v>4329.99840176</v>
      </c>
      <c r="T46" s="33">
        <v>5.9702510182599999</v>
      </c>
      <c r="U46" s="33">
        <v>172.890404824</v>
      </c>
      <c r="V46" s="33">
        <v>4.1003854009899996</v>
      </c>
      <c r="W46" s="33">
        <v>8.3084844546600003</v>
      </c>
      <c r="X46" s="33">
        <v>432.74624591499997</v>
      </c>
      <c r="Y46" s="33">
        <v>1170.07083693</v>
      </c>
      <c r="Z46" s="33">
        <v>52.522275721</v>
      </c>
      <c r="AA46" s="33">
        <v>27.2274625242</v>
      </c>
      <c r="AC46" s="33">
        <v>50</v>
      </c>
      <c r="AD46" s="33" t="s">
        <v>45</v>
      </c>
      <c r="AE46" s="33">
        <v>35.802961260399996</v>
      </c>
      <c r="AF46" s="33">
        <v>44.289283021499998</v>
      </c>
      <c r="AG46" s="33">
        <v>0.99157724823100002</v>
      </c>
      <c r="AH46" s="33">
        <v>1.30522407017</v>
      </c>
      <c r="AI46" s="33">
        <v>30.20870519</v>
      </c>
      <c r="AJ46" s="33">
        <v>1.23496711896</v>
      </c>
      <c r="AK46" s="33">
        <v>11.591922464</v>
      </c>
      <c r="AL46" s="33">
        <v>5561.4707627600001</v>
      </c>
      <c r="AM46" s="33">
        <v>662.01871128000005</v>
      </c>
      <c r="AN46" s="33">
        <v>4.1627286717600001</v>
      </c>
      <c r="AO46" s="33">
        <v>0.80970734703500002</v>
      </c>
      <c r="AP46" s="33">
        <v>402.63441779099998</v>
      </c>
      <c r="AQ46" s="33">
        <v>0.56033797064900004</v>
      </c>
      <c r="AR46" s="33">
        <v>15.6800197717</v>
      </c>
      <c r="AS46" s="33">
        <v>0.38196927041299999</v>
      </c>
      <c r="AT46" s="33">
        <v>0.75787960273599997</v>
      </c>
      <c r="AU46" s="33">
        <v>39.2480332871</v>
      </c>
      <c r="AV46" s="33">
        <v>111.090844386</v>
      </c>
      <c r="AW46" s="33">
        <v>4.7637253091799998</v>
      </c>
      <c r="AX46" s="33">
        <v>2.5783761678500001</v>
      </c>
      <c r="AY46" s="33">
        <f t="shared" si="0"/>
        <v>6269.5643363091858</v>
      </c>
      <c r="AZ46" s="33">
        <f t="shared" si="1"/>
        <v>708.09357354918598</v>
      </c>
      <c r="BB46" s="33">
        <f t="shared" si="2"/>
        <v>-61440.74585520049</v>
      </c>
      <c r="BC46" s="33">
        <f t="shared" si="3"/>
        <v>-6858.9223582997438</v>
      </c>
      <c r="BE46" s="30">
        <f t="shared" si="4"/>
        <v>-0.90740606092961984</v>
      </c>
      <c r="BF46" s="30">
        <f t="shared" si="5"/>
        <v>-0.90642367084640596</v>
      </c>
    </row>
    <row r="47" spans="1:58" x14ac:dyDescent="0.25">
      <c r="A47" s="6" t="s">
        <v>46</v>
      </c>
      <c r="B47" s="33">
        <v>131909.52938342199</v>
      </c>
      <c r="C47" s="33">
        <v>19396.305712850801</v>
      </c>
      <c r="D47" s="35" t="s">
        <v>335</v>
      </c>
      <c r="E47" s="35" t="s">
        <v>46</v>
      </c>
      <c r="F47" s="33">
        <v>1084.81699566</v>
      </c>
      <c r="G47" s="33">
        <v>1033.2356078</v>
      </c>
      <c r="H47" s="33">
        <v>32.276194639400003</v>
      </c>
      <c r="I47" s="33">
        <v>88.242778750799999</v>
      </c>
      <c r="J47" s="33">
        <v>830.35843081600001</v>
      </c>
      <c r="K47" s="33">
        <v>31.521709206000001</v>
      </c>
      <c r="L47" s="33">
        <v>322.32438048799997</v>
      </c>
      <c r="M47" s="33">
        <v>132084.20813399999</v>
      </c>
      <c r="N47" s="33">
        <v>19424.5702222</v>
      </c>
      <c r="O47" s="33">
        <v>112659.63791200001</v>
      </c>
      <c r="P47" s="33">
        <v>17939.736778300001</v>
      </c>
      <c r="Q47" s="33">
        <v>101.47919045899999</v>
      </c>
      <c r="R47" s="33">
        <v>20.9460002432</v>
      </c>
      <c r="S47" s="33">
        <v>10589.8564869</v>
      </c>
      <c r="T47" s="33">
        <v>31.1876339479</v>
      </c>
      <c r="U47" s="33">
        <v>505.20792794200003</v>
      </c>
      <c r="V47" s="33">
        <v>11.2876365458</v>
      </c>
      <c r="W47" s="33">
        <v>13.6352915778</v>
      </c>
      <c r="X47" s="33">
        <v>1262.90202417</v>
      </c>
      <c r="Y47" s="33">
        <v>3272.4689591199999</v>
      </c>
      <c r="Z47" s="33">
        <v>120.053349461</v>
      </c>
      <c r="AA47" s="33">
        <v>72.770020396099994</v>
      </c>
      <c r="AC47" s="33">
        <v>51</v>
      </c>
      <c r="AD47" s="33" t="s">
        <v>46</v>
      </c>
      <c r="AE47" s="33">
        <v>194.98338744899999</v>
      </c>
      <c r="AF47" s="33">
        <v>185.18428953200001</v>
      </c>
      <c r="AG47" s="33">
        <v>5.7349473608599997</v>
      </c>
      <c r="AH47" s="33">
        <v>16.483473112199999</v>
      </c>
      <c r="AI47" s="33">
        <v>150.33449202899999</v>
      </c>
      <c r="AJ47" s="33">
        <v>5.6622915689799997</v>
      </c>
      <c r="AK47" s="33">
        <v>58.161694560900003</v>
      </c>
      <c r="AL47" s="33">
        <v>19635.3327178</v>
      </c>
      <c r="AM47" s="33">
        <v>3211.6070599099999</v>
      </c>
      <c r="AN47" s="33">
        <v>17.821476022700001</v>
      </c>
      <c r="AO47" s="33">
        <v>3.7342780203200001</v>
      </c>
      <c r="AP47" s="33">
        <v>1886.62162298</v>
      </c>
      <c r="AQ47" s="33">
        <v>5.4935958711200001</v>
      </c>
      <c r="AR47" s="33">
        <v>92.592002024799996</v>
      </c>
      <c r="AS47" s="33">
        <v>2.0758992136600001</v>
      </c>
      <c r="AT47" s="33">
        <v>2.3609647050799998</v>
      </c>
      <c r="AU47" s="33">
        <v>231.44294602100001</v>
      </c>
      <c r="AV47" s="33">
        <v>589.98061613499999</v>
      </c>
      <c r="AW47" s="33">
        <v>21.517073725500001</v>
      </c>
      <c r="AX47" s="33">
        <v>13.2278059607</v>
      </c>
      <c r="AY47" s="33">
        <f t="shared" si="0"/>
        <v>23118.744235273778</v>
      </c>
      <c r="AZ47" s="33">
        <f t="shared" si="1"/>
        <v>3483.4115174737799</v>
      </c>
      <c r="BB47" s="33">
        <f t="shared" si="2"/>
        <v>-108790.78514814822</v>
      </c>
      <c r="BC47" s="33">
        <f t="shared" si="3"/>
        <v>-15912.894195377021</v>
      </c>
      <c r="BE47" s="30">
        <f t="shared" si="4"/>
        <v>-0.82473787645717078</v>
      </c>
      <c r="BF47" s="30">
        <f t="shared" si="5"/>
        <v>-0.82040850618445937</v>
      </c>
    </row>
    <row r="48" spans="1:58" x14ac:dyDescent="0.25">
      <c r="A48" s="6" t="s">
        <v>47</v>
      </c>
      <c r="B48" s="33">
        <v>175578.28810430199</v>
      </c>
      <c r="C48" s="33">
        <v>28120.6400873042</v>
      </c>
      <c r="D48" s="35"/>
      <c r="E48" s="35" t="s">
        <v>47</v>
      </c>
      <c r="F48" s="33">
        <v>1973.43379443</v>
      </c>
      <c r="G48" s="33">
        <v>1187.54910255</v>
      </c>
      <c r="H48" s="33">
        <v>39.5329030121</v>
      </c>
      <c r="I48" s="33">
        <v>55.118632726500003</v>
      </c>
      <c r="J48" s="33">
        <v>1381.8591159499999</v>
      </c>
      <c r="K48" s="33">
        <v>31.049243964599999</v>
      </c>
      <c r="L48" s="33">
        <v>513.59028382300005</v>
      </c>
      <c r="M48" s="33">
        <v>174834.23678400001</v>
      </c>
      <c r="N48" s="33">
        <v>27981.385302899998</v>
      </c>
      <c r="O48" s="33">
        <v>146852.85148099999</v>
      </c>
      <c r="P48" s="33">
        <v>26493.912409500001</v>
      </c>
      <c r="Q48" s="33">
        <v>75.689669703500002</v>
      </c>
      <c r="R48" s="33">
        <v>33.214630074399999</v>
      </c>
      <c r="S48" s="33">
        <v>14938.0122488</v>
      </c>
      <c r="T48" s="33">
        <v>37.869852941799998</v>
      </c>
      <c r="U48" s="33">
        <v>520.304434818</v>
      </c>
      <c r="V48" s="33">
        <v>15.954653887599999</v>
      </c>
      <c r="W48" s="33">
        <v>17.577860177400002</v>
      </c>
      <c r="X48" s="33">
        <v>1301.35920986</v>
      </c>
      <c r="Y48" s="33">
        <v>5621.8482752700002</v>
      </c>
      <c r="Z48" s="33">
        <v>113.417190617</v>
      </c>
      <c r="AA48" s="33">
        <v>124.002606547</v>
      </c>
      <c r="AC48" s="33">
        <v>53</v>
      </c>
      <c r="AD48" s="33" t="s">
        <v>47</v>
      </c>
      <c r="AE48" s="33">
        <v>968.08784746699996</v>
      </c>
      <c r="AF48" s="33">
        <v>468.55784065300003</v>
      </c>
      <c r="AG48" s="33">
        <v>17.309285455800001</v>
      </c>
      <c r="AH48" s="33">
        <v>14.7038814413</v>
      </c>
      <c r="AI48" s="33">
        <v>660.80375811399995</v>
      </c>
      <c r="AJ48" s="33">
        <v>11.0605725288</v>
      </c>
      <c r="AK48" s="33">
        <v>241.33585283799999</v>
      </c>
      <c r="AL48" s="33">
        <v>62953.813869400001</v>
      </c>
      <c r="AM48" s="33">
        <v>12069.5414559</v>
      </c>
      <c r="AN48" s="33">
        <v>26.571551295199999</v>
      </c>
      <c r="AO48" s="33">
        <v>15.560581311</v>
      </c>
      <c r="AP48" s="33">
        <v>6654.2212716000004</v>
      </c>
      <c r="AQ48" s="33">
        <v>16.392088151500001</v>
      </c>
      <c r="AR48" s="33">
        <v>204.87883755999999</v>
      </c>
      <c r="AS48" s="33">
        <v>7.0992745316599999</v>
      </c>
      <c r="AT48" s="33">
        <v>8.0616159943000003</v>
      </c>
      <c r="AU48" s="33">
        <v>512.66804756800002</v>
      </c>
      <c r="AV48" s="33">
        <v>2718.3914105899999</v>
      </c>
      <c r="AW48" s="33">
        <v>38.987005206299997</v>
      </c>
      <c r="AX48" s="33">
        <v>59.3315235528</v>
      </c>
      <c r="AY48" s="33">
        <f t="shared" si="0"/>
        <v>75597.775875509906</v>
      </c>
      <c r="AZ48" s="33">
        <f t="shared" si="1"/>
        <v>12643.962006109901</v>
      </c>
      <c r="BB48" s="33">
        <f t="shared" si="2"/>
        <v>-99980.512228792082</v>
      </c>
      <c r="BC48" s="33">
        <f t="shared" si="3"/>
        <v>-15476.678081194299</v>
      </c>
      <c r="BE48" s="30">
        <f t="shared" si="4"/>
        <v>-0.56943551112309987</v>
      </c>
      <c r="BF48" s="30">
        <f t="shared" si="5"/>
        <v>-0.55036720477005252</v>
      </c>
    </row>
    <row r="49" spans="1:63" x14ac:dyDescent="0.25">
      <c r="A49" s="6" t="s">
        <v>48</v>
      </c>
      <c r="B49" s="33">
        <v>85971.915261338901</v>
      </c>
      <c r="C49" s="33">
        <v>10654.8861855784</v>
      </c>
      <c r="D49" s="35" t="s">
        <v>335</v>
      </c>
      <c r="E49" s="35" t="s">
        <v>48</v>
      </c>
      <c r="F49" s="33">
        <v>585.19704933399998</v>
      </c>
      <c r="G49" s="33">
        <v>587.70972943799995</v>
      </c>
      <c r="H49" s="33">
        <v>17.8764679883</v>
      </c>
      <c r="I49" s="33">
        <v>28.5486330572</v>
      </c>
      <c r="J49" s="33">
        <v>410.15279220899998</v>
      </c>
      <c r="K49" s="33">
        <v>17.758433142099999</v>
      </c>
      <c r="L49" s="33">
        <v>166.50319460700001</v>
      </c>
      <c r="M49" s="33">
        <v>85894.675307099998</v>
      </c>
      <c r="N49" s="33">
        <v>10648.6478584</v>
      </c>
      <c r="O49" s="33">
        <v>75246.0274488</v>
      </c>
      <c r="P49" s="33">
        <v>10010.189770200001</v>
      </c>
      <c r="Q49" s="33">
        <v>52.778017240099999</v>
      </c>
      <c r="R49" s="33">
        <v>11.954822395700001</v>
      </c>
      <c r="S49" s="33">
        <v>6193.2961654999999</v>
      </c>
      <c r="T49" s="33">
        <v>19.730856292799999</v>
      </c>
      <c r="U49" s="33">
        <v>213.132714386</v>
      </c>
      <c r="V49" s="33">
        <v>5.0037055451799999</v>
      </c>
      <c r="W49" s="33">
        <v>7.9907186284999998</v>
      </c>
      <c r="X49" s="33">
        <v>532.92892331799999</v>
      </c>
      <c r="Y49" s="33">
        <v>1693.4399529299999</v>
      </c>
      <c r="Z49" s="33">
        <v>68.989813147299998</v>
      </c>
      <c r="AA49" s="33">
        <v>35.655885403699997</v>
      </c>
      <c r="AC49" s="33">
        <v>54</v>
      </c>
      <c r="AD49" s="33" t="s">
        <v>48</v>
      </c>
      <c r="AE49" s="33">
        <v>39.755097204999998</v>
      </c>
      <c r="AF49" s="33">
        <v>46.174698853999999</v>
      </c>
      <c r="AG49" s="33">
        <v>1.13966911456</v>
      </c>
      <c r="AH49" s="33">
        <v>2.0613849118299998</v>
      </c>
      <c r="AI49" s="33">
        <v>30.1795976543</v>
      </c>
      <c r="AJ49" s="33">
        <v>1.37877289768</v>
      </c>
      <c r="AK49" s="33">
        <v>12.0966828278</v>
      </c>
      <c r="AL49" s="33">
        <v>5448.5949167099998</v>
      </c>
      <c r="AM49" s="33">
        <v>714.957666614</v>
      </c>
      <c r="AN49" s="33">
        <v>3.4865838546800001</v>
      </c>
      <c r="AO49" s="33">
        <v>0.84366503821299998</v>
      </c>
      <c r="AP49" s="33">
        <v>440.95177348200002</v>
      </c>
      <c r="AQ49" s="33">
        <v>1.08846447121</v>
      </c>
      <c r="AR49" s="33">
        <v>16.508031997</v>
      </c>
      <c r="AS49" s="33">
        <v>0.40513482225199998</v>
      </c>
      <c r="AT49" s="33">
        <v>0.56208499198799999</v>
      </c>
      <c r="AU49" s="33">
        <v>41.274434053299998</v>
      </c>
      <c r="AV49" s="33">
        <v>118.278031019</v>
      </c>
      <c r="AW49" s="33">
        <v>5.3397443311100004</v>
      </c>
      <c r="AX49" s="33">
        <v>2.6679468119399998</v>
      </c>
      <c r="AY49" s="33">
        <f t="shared" si="0"/>
        <v>6212.7902316122281</v>
      </c>
      <c r="AZ49" s="33">
        <f t="shared" si="1"/>
        <v>764.19531490222801</v>
      </c>
      <c r="BB49" s="33">
        <f t="shared" si="2"/>
        <v>-79759.125029726667</v>
      </c>
      <c r="BC49" s="33">
        <f t="shared" si="3"/>
        <v>-9890.6908706761715</v>
      </c>
      <c r="BE49" s="30">
        <f t="shared" si="4"/>
        <v>-0.92773465366304231</v>
      </c>
      <c r="BF49" s="30">
        <f t="shared" si="5"/>
        <v>-0.92827747743222433</v>
      </c>
    </row>
    <row r="50" spans="1:63" x14ac:dyDescent="0.25">
      <c r="A50" s="6" t="s">
        <v>49</v>
      </c>
      <c r="B50" s="33">
        <v>240918.44107315701</v>
      </c>
      <c r="C50" s="33">
        <v>41882.332353253601</v>
      </c>
      <c r="D50" s="35" t="s">
        <v>335</v>
      </c>
      <c r="E50" s="35" t="s">
        <v>49</v>
      </c>
      <c r="F50" s="33">
        <v>3106.5006400000002</v>
      </c>
      <c r="G50" s="33">
        <v>1580.88894757</v>
      </c>
      <c r="H50" s="33">
        <v>59.515018524299997</v>
      </c>
      <c r="I50" s="33">
        <v>83.331390267700002</v>
      </c>
      <c r="J50" s="33">
        <v>2139.70895165</v>
      </c>
      <c r="K50" s="33">
        <v>39.682324498299998</v>
      </c>
      <c r="L50" s="33">
        <v>785.69740067400005</v>
      </c>
      <c r="M50" s="33">
        <v>239648.52496099999</v>
      </c>
      <c r="N50" s="33">
        <v>41636.905027699999</v>
      </c>
      <c r="O50" s="33">
        <v>198011.61993300001</v>
      </c>
      <c r="P50" s="33">
        <v>39485.891426900002</v>
      </c>
      <c r="Q50" s="33">
        <v>100.718868908</v>
      </c>
      <c r="R50" s="33">
        <v>50.021744116100002</v>
      </c>
      <c r="S50" s="33">
        <v>21799.3058231</v>
      </c>
      <c r="T50" s="33">
        <v>58.365959404100003</v>
      </c>
      <c r="U50" s="33">
        <v>760.16918743099995</v>
      </c>
      <c r="V50" s="33">
        <v>24.020453336399999</v>
      </c>
      <c r="W50" s="33">
        <v>24.998264752000001</v>
      </c>
      <c r="X50" s="33">
        <v>1901.3609948400001</v>
      </c>
      <c r="Y50" s="33">
        <v>8789.0891883099994</v>
      </c>
      <c r="Z50" s="33">
        <v>141.322950953</v>
      </c>
      <c r="AA50" s="33">
        <v>192.20311071099999</v>
      </c>
      <c r="AC50" s="33">
        <v>55</v>
      </c>
      <c r="AD50" s="33" t="s">
        <v>49</v>
      </c>
      <c r="AE50" s="33">
        <v>990.11085432699997</v>
      </c>
      <c r="AF50" s="33">
        <v>499.30618717900001</v>
      </c>
      <c r="AG50" s="33">
        <v>18.624119195500001</v>
      </c>
      <c r="AH50" s="33">
        <v>24.537469531399999</v>
      </c>
      <c r="AI50" s="33">
        <v>680.34419033999995</v>
      </c>
      <c r="AJ50" s="33">
        <v>12.422606375100001</v>
      </c>
      <c r="AK50" s="33">
        <v>249.646877507</v>
      </c>
      <c r="AL50" s="33">
        <v>62883.911972299997</v>
      </c>
      <c r="AM50" s="33">
        <v>12528.824898000001</v>
      </c>
      <c r="AN50" s="33">
        <v>30.075851466100001</v>
      </c>
      <c r="AO50" s="33">
        <v>15.9075323683</v>
      </c>
      <c r="AP50" s="33">
        <v>6913.4279057599997</v>
      </c>
      <c r="AQ50" s="33">
        <v>18.248596282899999</v>
      </c>
      <c r="AR50" s="33">
        <v>235.93087025700001</v>
      </c>
      <c r="AS50" s="33">
        <v>7.6069555083799996</v>
      </c>
      <c r="AT50" s="33">
        <v>7.8471567122800003</v>
      </c>
      <c r="AU50" s="33">
        <v>590.13375280399998</v>
      </c>
      <c r="AV50" s="33">
        <v>2795.9873915600001</v>
      </c>
      <c r="AW50" s="33">
        <v>44.154168134199999</v>
      </c>
      <c r="AX50" s="33">
        <v>61.207950840400002</v>
      </c>
      <c r="AY50" s="33">
        <f t="shared" si="0"/>
        <v>76079.409417481875</v>
      </c>
      <c r="AZ50" s="33">
        <f t="shared" si="1"/>
        <v>13195.497445181882</v>
      </c>
      <c r="BB50" s="33">
        <f t="shared" si="2"/>
        <v>-164839.03165567515</v>
      </c>
      <c r="BC50" s="33">
        <f t="shared" si="3"/>
        <v>-28686.83490807172</v>
      </c>
      <c r="BE50" s="30">
        <f t="shared" si="4"/>
        <v>-0.68421093429547941</v>
      </c>
      <c r="BF50" s="30">
        <f t="shared" si="5"/>
        <v>-0.68493881062101836</v>
      </c>
    </row>
    <row r="51" spans="1:63" x14ac:dyDescent="0.25">
      <c r="A51" s="6" t="s">
        <v>50</v>
      </c>
      <c r="B51" s="33">
        <v>434184.42505220079</v>
      </c>
      <c r="C51" s="33">
        <v>45368.649626714934</v>
      </c>
      <c r="D51" s="33"/>
      <c r="E51" s="35" t="s">
        <v>50</v>
      </c>
      <c r="F51" s="33">
        <v>2141.7638999800001</v>
      </c>
      <c r="G51" s="33">
        <v>3073.48306189</v>
      </c>
      <c r="H51" s="33">
        <v>59.931298169599998</v>
      </c>
      <c r="I51" s="33">
        <v>55.560447670499997</v>
      </c>
      <c r="J51" s="33">
        <v>1916.8984842100001</v>
      </c>
      <c r="K51" s="33">
        <v>84.6019854826</v>
      </c>
      <c r="L51" s="33">
        <v>735.75950583400004</v>
      </c>
      <c r="M51" s="33">
        <v>436584.77925700002</v>
      </c>
      <c r="N51" s="33">
        <v>45597.233832799997</v>
      </c>
      <c r="O51" s="33">
        <v>390987.54542500002</v>
      </c>
      <c r="P51" s="33">
        <v>42670.558305600003</v>
      </c>
      <c r="Q51" s="33">
        <v>285.76208755699997</v>
      </c>
      <c r="R51" s="33">
        <v>52.4854988564</v>
      </c>
      <c r="S51" s="33">
        <v>26314.7757423</v>
      </c>
      <c r="T51" s="33">
        <v>22.784740268</v>
      </c>
      <c r="U51" s="33">
        <v>993.85690801800001</v>
      </c>
      <c r="V51" s="33">
        <v>24.376778011100001</v>
      </c>
      <c r="W51" s="33">
        <v>54.331419015999998</v>
      </c>
      <c r="X51" s="33">
        <v>2488.6520717399999</v>
      </c>
      <c r="Y51" s="33">
        <v>6801.96606084</v>
      </c>
      <c r="Z51" s="33">
        <v>328.131588706</v>
      </c>
      <c r="AA51" s="33">
        <v>162.070602248</v>
      </c>
      <c r="AC51" s="33">
        <v>56</v>
      </c>
      <c r="AD51" s="33" t="s">
        <v>50</v>
      </c>
      <c r="AE51" s="33">
        <v>853.37375702099996</v>
      </c>
      <c r="AF51" s="33">
        <v>1192.9224628699999</v>
      </c>
      <c r="AG51" s="33">
        <v>23.5300584636</v>
      </c>
      <c r="AH51" s="33">
        <v>22.010255334499998</v>
      </c>
      <c r="AI51" s="33">
        <v>756.55773918600005</v>
      </c>
      <c r="AJ51" s="33">
        <v>32.790973646200001</v>
      </c>
      <c r="AK51" s="33">
        <v>290.00838926400002</v>
      </c>
      <c r="AL51" s="33">
        <v>151665.59232699999</v>
      </c>
      <c r="AM51" s="33">
        <v>16751.210766600001</v>
      </c>
      <c r="AN51" s="33">
        <v>110.04541227</v>
      </c>
      <c r="AO51" s="33">
        <v>20.619805634999999</v>
      </c>
      <c r="AP51" s="33">
        <v>10302.581129800001</v>
      </c>
      <c r="AQ51" s="33">
        <v>9.3222714251200003</v>
      </c>
      <c r="AR51" s="33">
        <v>387.95827764699999</v>
      </c>
      <c r="AS51" s="33">
        <v>9.5897133047499992</v>
      </c>
      <c r="AT51" s="33">
        <v>21.0178472612</v>
      </c>
      <c r="AU51" s="33">
        <v>971.43515240700003</v>
      </c>
      <c r="AV51" s="33">
        <v>2697.7389645100002</v>
      </c>
      <c r="AW51" s="33">
        <v>127.03895508700001</v>
      </c>
      <c r="AX51" s="33">
        <v>64.115286256399997</v>
      </c>
      <c r="AY51" s="33">
        <f t="shared" si="0"/>
        <v>169558.30530368967</v>
      </c>
      <c r="AZ51" s="33">
        <f t="shared" si="1"/>
        <v>17892.712976689698</v>
      </c>
      <c r="BB51" s="33">
        <f t="shared" si="2"/>
        <v>-264626.11974851112</v>
      </c>
      <c r="BC51" s="33">
        <f t="shared" si="3"/>
        <v>-27475.936650025236</v>
      </c>
      <c r="BE51" s="30">
        <f t="shared" si="4"/>
        <v>-0.60947860973293977</v>
      </c>
      <c r="BF51" s="30">
        <f t="shared" si="5"/>
        <v>-0.60561504201893346</v>
      </c>
    </row>
    <row r="52" spans="1:63" s="35" customFormat="1" x14ac:dyDescent="0.25"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E52" s="30"/>
      <c r="BF52" s="30"/>
    </row>
    <row r="53" spans="1:63" s="35" customFormat="1" x14ac:dyDescent="0.25">
      <c r="B53" s="33"/>
      <c r="C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E53" s="30"/>
      <c r="BF53" s="30"/>
    </row>
    <row r="54" spans="1:63" s="35" customFormat="1" x14ac:dyDescent="0.25">
      <c r="A54" s="33" t="s">
        <v>321</v>
      </c>
      <c r="B54" s="33">
        <v>15379.2746664522</v>
      </c>
      <c r="C54" s="33">
        <v>2102.0382497743599</v>
      </c>
      <c r="D54"/>
      <c r="E54" s="35" t="s">
        <v>51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5">
        <v>0</v>
      </c>
      <c r="T54" s="35">
        <v>0</v>
      </c>
      <c r="U54" s="35">
        <v>0</v>
      </c>
      <c r="V54" s="35">
        <v>0</v>
      </c>
      <c r="W54" s="35">
        <v>0</v>
      </c>
      <c r="X54" s="35">
        <v>0</v>
      </c>
      <c r="Y54" s="35">
        <v>0</v>
      </c>
      <c r="Z54" s="35">
        <v>0</v>
      </c>
      <c r="AA54" s="35">
        <v>0</v>
      </c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/>
      <c r="BE54" s="30"/>
      <c r="BF54" s="30"/>
      <c r="BG54"/>
    </row>
    <row r="55" spans="1:63" s="35" customFormat="1" x14ac:dyDescent="0.25">
      <c r="A55" s="33" t="s">
        <v>1</v>
      </c>
      <c r="B55" s="33">
        <v>155471.43693875501</v>
      </c>
      <c r="C55" s="33">
        <v>15867.516234297589</v>
      </c>
      <c r="D55"/>
      <c r="E55" t="s">
        <v>1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>
        <f>AL55-B55</f>
        <v>-155471.43693875501</v>
      </c>
      <c r="BC55" s="33">
        <f>AM55-C55</f>
        <v>-15867.516234297589</v>
      </c>
      <c r="BD55"/>
      <c r="BE55" s="30">
        <f>BB55/B55</f>
        <v>-1</v>
      </c>
      <c r="BF55" s="30">
        <f>BC55/C55</f>
        <v>-1</v>
      </c>
      <c r="BG55"/>
    </row>
    <row r="56" spans="1:63" s="35" customFormat="1" x14ac:dyDescent="0.25">
      <c r="A56" s="33" t="s">
        <v>11</v>
      </c>
      <c r="B56" s="33">
        <v>33306.867740199799</v>
      </c>
      <c r="C56" s="33">
        <v>3037.4138191398602</v>
      </c>
      <c r="D56"/>
      <c r="E56" t="s">
        <v>11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33">
        <v>0</v>
      </c>
      <c r="T56" s="33">
        <v>0</v>
      </c>
      <c r="U56" s="33">
        <v>0</v>
      </c>
      <c r="V56" s="33">
        <v>0</v>
      </c>
      <c r="W56" s="33">
        <v>0</v>
      </c>
      <c r="X56" s="33">
        <v>0</v>
      </c>
      <c r="Y56" s="33">
        <v>0</v>
      </c>
      <c r="Z56" s="33">
        <v>0</v>
      </c>
      <c r="AA56" s="33">
        <v>0</v>
      </c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>
        <f>AL56-B56</f>
        <v>-33306.867740199799</v>
      </c>
      <c r="BC56" s="33">
        <f>AM56-C56</f>
        <v>-3037.4138191398602</v>
      </c>
      <c r="BD56"/>
      <c r="BE56" s="30">
        <f>BB56/B56</f>
        <v>-1</v>
      </c>
      <c r="BF56" s="30">
        <f>BC56/C56</f>
        <v>-1</v>
      </c>
      <c r="BG56"/>
      <c r="BH56"/>
      <c r="BI56"/>
      <c r="BJ56"/>
      <c r="BK56"/>
    </row>
    <row r="57" spans="1:63" x14ac:dyDescent="0.25">
      <c r="A57" s="33" t="s">
        <v>58</v>
      </c>
    </row>
    <row r="58" spans="1:63" x14ac:dyDescent="0.25">
      <c r="A58" s="33" t="s">
        <v>177</v>
      </c>
      <c r="BE58" s="30"/>
      <c r="BF58" s="30"/>
    </row>
    <row r="59" spans="1:63" x14ac:dyDescent="0.25">
      <c r="A59" s="33" t="s">
        <v>322</v>
      </c>
    </row>
    <row r="60" spans="1:63" s="35" customFormat="1" x14ac:dyDescent="0.25">
      <c r="A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</row>
    <row r="61" spans="1:63" x14ac:dyDescent="0.25">
      <c r="A61" s="2"/>
    </row>
    <row r="62" spans="1:63" x14ac:dyDescent="0.25">
      <c r="A62" s="2" t="s">
        <v>56</v>
      </c>
      <c r="B62" s="1">
        <f>SUM(B3:B56)-B55-B56-B54</f>
        <v>18657926.956551436</v>
      </c>
      <c r="C62" s="1">
        <f>SUM(C3:C56)-C55-C56-C54</f>
        <v>2507115.751793087</v>
      </c>
      <c r="F62" s="1">
        <f t="shared" ref="F62:AA62" si="6">SUM(F3:F56)-F55-F56-F54</f>
        <v>154917.70515162448</v>
      </c>
      <c r="G62" s="1">
        <f t="shared" si="6"/>
        <v>128389.00826284569</v>
      </c>
      <c r="H62" s="1">
        <f t="shared" si="6"/>
        <v>3506.7328030691515</v>
      </c>
      <c r="I62" s="1">
        <f t="shared" si="6"/>
        <v>4349.3342225011211</v>
      </c>
      <c r="J62" s="1">
        <f t="shared" si="6"/>
        <v>116350.33358975379</v>
      </c>
      <c r="K62" s="1">
        <f t="shared" si="6"/>
        <v>3483.984430912531</v>
      </c>
      <c r="L62" s="1">
        <f t="shared" si="6"/>
        <v>43799.79257283661</v>
      </c>
      <c r="M62" s="1">
        <f t="shared" si="6"/>
        <v>18667193.573198546</v>
      </c>
      <c r="N62" s="1">
        <f t="shared" si="6"/>
        <v>2503948.7679983014</v>
      </c>
      <c r="O62" s="1">
        <f t="shared" si="6"/>
        <v>16163244.805201055</v>
      </c>
      <c r="P62" s="1">
        <f t="shared" si="6"/>
        <v>2360478.1103087314</v>
      </c>
      <c r="Q62" s="1">
        <f t="shared" si="6"/>
        <v>10298.070735826179</v>
      </c>
      <c r="R62" s="1">
        <f t="shared" si="6"/>
        <v>2941.0459279479128</v>
      </c>
      <c r="S62" s="1">
        <f t="shared" si="6"/>
        <v>1378093.9763224567</v>
      </c>
      <c r="T62" s="1">
        <f t="shared" si="6"/>
        <v>2710.2105844341904</v>
      </c>
      <c r="U62" s="1">
        <f t="shared" si="6"/>
        <v>49459.276283802486</v>
      </c>
      <c r="V62" s="1">
        <f t="shared" si="6"/>
        <v>1434.3087481412331</v>
      </c>
      <c r="W62" s="1">
        <f t="shared" si="6"/>
        <v>2273.2167691156951</v>
      </c>
      <c r="X62" s="1">
        <f t="shared" si="6"/>
        <v>123765.7958144868</v>
      </c>
      <c r="Y62" s="1">
        <f t="shared" si="6"/>
        <v>454878.53015181486</v>
      </c>
      <c r="Z62" s="1">
        <f t="shared" si="6"/>
        <v>13082.310882028967</v>
      </c>
      <c r="AA62" s="1">
        <f t="shared" si="6"/>
        <v>10215.09069772811</v>
      </c>
      <c r="AE62" s="1">
        <f t="shared" ref="AE62:AZ62" si="7">SUM(AE3:AE56)-AE55-AE56-AE54</f>
        <v>59868.91796277403</v>
      </c>
      <c r="AF62" s="1">
        <f t="shared" si="7"/>
        <v>45964.831817635357</v>
      </c>
      <c r="AG62" s="1">
        <f t="shared" si="7"/>
        <v>1290.1995279146258</v>
      </c>
      <c r="AH62" s="1">
        <f t="shared" si="7"/>
        <v>1381.8491923557856</v>
      </c>
      <c r="AI62" s="1">
        <f t="shared" si="7"/>
        <v>44149.013051370544</v>
      </c>
      <c r="AJ62" s="1">
        <f t="shared" si="7"/>
        <v>1218.1130783797496</v>
      </c>
      <c r="AK62" s="1">
        <f t="shared" si="7"/>
        <v>16536.765349764155</v>
      </c>
      <c r="AL62" s="1">
        <f t="shared" si="7"/>
        <v>5872205.4136344055</v>
      </c>
      <c r="AM62" s="1">
        <f t="shared" si="7"/>
        <v>882101.06755729136</v>
      </c>
      <c r="AN62" s="1">
        <f t="shared" si="7"/>
        <v>3503.0767964990059</v>
      </c>
      <c r="AO62" s="1">
        <f t="shared" si="7"/>
        <v>1107.6493801470808</v>
      </c>
      <c r="AP62" s="1">
        <f t="shared" si="7"/>
        <v>511345.71006718016</v>
      </c>
      <c r="AQ62" s="1">
        <f t="shared" si="7"/>
        <v>1022.7917028983751</v>
      </c>
      <c r="AR62" s="1">
        <f t="shared" si="7"/>
        <v>17542.885711985193</v>
      </c>
      <c r="AS62" s="1">
        <f t="shared" si="7"/>
        <v>522.12890342718856</v>
      </c>
      <c r="AT62" s="1">
        <f t="shared" si="7"/>
        <v>793.8301843018196</v>
      </c>
      <c r="AU62" s="1">
        <f t="shared" si="7"/>
        <v>43901.629066943795</v>
      </c>
      <c r="AV62" s="1">
        <f t="shared" si="7"/>
        <v>174137.45505206403</v>
      </c>
      <c r="AW62" s="1">
        <f t="shared" si="7"/>
        <v>4553.3480779359525</v>
      </c>
      <c r="AX62" s="1">
        <f t="shared" si="7"/>
        <v>3891.5194306179505</v>
      </c>
      <c r="AY62" s="1">
        <f t="shared" si="7"/>
        <v>6804937.1377132367</v>
      </c>
      <c r="AZ62" s="1">
        <f t="shared" si="7"/>
        <v>932731.72407882882</v>
      </c>
      <c r="BB62" s="1">
        <f>AL62-B62</f>
        <v>-12785721.542917032</v>
      </c>
      <c r="BC62" s="1">
        <f>AM62-C62</f>
        <v>-1625014.6842357956</v>
      </c>
      <c r="BE62" s="31">
        <f>BB62/B62</f>
        <v>-0.68527021103100239</v>
      </c>
      <c r="BF62" s="31">
        <f>BC62/C62</f>
        <v>-0.64816101253944358</v>
      </c>
    </row>
    <row r="63" spans="1:63" x14ac:dyDescent="0.25">
      <c r="A63" s="35" t="s">
        <v>336</v>
      </c>
      <c r="B63" s="33">
        <f>+B3+B5+B8+B9+B11+B12+B14+B15+B16+B17+B18+B19+B20+B21+B22+B23+B24+B25+B26+B28+B30+B31+B33+B34+B35+B36+B37+B39+B40+B41+B42+B43+B44+B46+B47+B49+B50</f>
        <v>14866016.112899784</v>
      </c>
      <c r="C63" s="33">
        <f>+C3+C5+C8+C9+C11+C12+C14+C15+C16+C17+C18+C19+C20+C21+C22+C23+C24+C25+C26+C28+C30+C31+C33+C34+C35+C36+C37+C39+C40+C41+C42+C43+C44+C46+C47+C49+C50</f>
        <v>2046108.5967970584</v>
      </c>
      <c r="F63" s="33">
        <f t="shared" ref="F63:AX63" si="8">+F3+F5+F8+F9+F11+F12+F14+F15+F16+F17+F18+F19+F20+F21+F22+F23+F24+F25+F26+F28+F30+F31+F33+F34+F35+F36+F37+F39+F40+F41+F42+F43+F44+F46+F47+F49+F50</f>
        <v>129202.95332636579</v>
      </c>
      <c r="G63" s="33">
        <f t="shared" si="8"/>
        <v>101741.52341334568</v>
      </c>
      <c r="H63" s="33">
        <f t="shared" si="8"/>
        <v>2863.9682484763302</v>
      </c>
      <c r="I63" s="33">
        <f t="shared" si="8"/>
        <v>3627.5244238798095</v>
      </c>
      <c r="J63" s="33">
        <f t="shared" si="8"/>
        <v>96257.638101056291</v>
      </c>
      <c r="K63" s="33">
        <f t="shared" si="8"/>
        <v>2747.722423044911</v>
      </c>
      <c r="L63" s="33">
        <f t="shared" si="8"/>
        <v>36091.161911577088</v>
      </c>
      <c r="M63" s="33">
        <f t="shared" si="8"/>
        <v>14867779.312404908</v>
      </c>
      <c r="N63" s="33">
        <f t="shared" si="8"/>
        <v>2042680.1067331175</v>
      </c>
      <c r="O63" s="33">
        <f t="shared" si="8"/>
        <v>12825099.205674</v>
      </c>
      <c r="P63" s="33">
        <f t="shared" si="8"/>
        <v>1926341.0901821284</v>
      </c>
      <c r="Q63" s="33">
        <f t="shared" si="8"/>
        <v>8085.9780477518289</v>
      </c>
      <c r="R63" s="33">
        <f t="shared" si="8"/>
        <v>2405.9171911245048</v>
      </c>
      <c r="S63" s="33">
        <f t="shared" si="8"/>
        <v>1116828.5882005689</v>
      </c>
      <c r="T63" s="33">
        <f t="shared" si="8"/>
        <v>2250.0634985409506</v>
      </c>
      <c r="U63" s="33">
        <f t="shared" si="8"/>
        <v>40205.771526335498</v>
      </c>
      <c r="V63" s="33">
        <f t="shared" si="8"/>
        <v>1189.0705764694883</v>
      </c>
      <c r="W63" s="33">
        <f t="shared" si="8"/>
        <v>1844.1160478832408</v>
      </c>
      <c r="X63" s="33">
        <f t="shared" si="8"/>
        <v>100607.59077416711</v>
      </c>
      <c r="Y63" s="33">
        <f t="shared" si="8"/>
        <v>378002.26467353606</v>
      </c>
      <c r="Z63" s="33">
        <f t="shared" si="8"/>
        <v>10259.785303838042</v>
      </c>
      <c r="AA63" s="33">
        <f t="shared" si="8"/>
        <v>8468.4366786015707</v>
      </c>
      <c r="AB63" s="33">
        <f t="shared" si="8"/>
        <v>0</v>
      </c>
      <c r="AE63" s="33">
        <f t="shared" si="8"/>
        <v>47394.356114215116</v>
      </c>
      <c r="AF63" s="33">
        <f t="shared" si="8"/>
        <v>33763.299379833596</v>
      </c>
      <c r="AG63" s="33">
        <f t="shared" si="8"/>
        <v>982.16117959669691</v>
      </c>
      <c r="AH63" s="33">
        <f t="shared" si="8"/>
        <v>1047.9510165185609</v>
      </c>
      <c r="AI63" s="33">
        <f t="shared" si="8"/>
        <v>34637.391366483236</v>
      </c>
      <c r="AJ63" s="33">
        <f t="shared" si="8"/>
        <v>881.28562060124398</v>
      </c>
      <c r="AK63" s="33">
        <f t="shared" si="8"/>
        <v>12884.083040305533</v>
      </c>
      <c r="AL63" s="33">
        <f t="shared" si="8"/>
        <v>4330136.16390514</v>
      </c>
      <c r="AM63" s="33">
        <f t="shared" si="8"/>
        <v>676786.07788721693</v>
      </c>
      <c r="AN63" s="33">
        <f t="shared" si="8"/>
        <v>2503.5127368495805</v>
      </c>
      <c r="AO63" s="33">
        <f t="shared" si="8"/>
        <v>853.90826281390696</v>
      </c>
      <c r="AP63" s="33">
        <f t="shared" si="8"/>
        <v>388099.12040686182</v>
      </c>
      <c r="AQ63" s="33">
        <f t="shared" si="8"/>
        <v>784.07585177009503</v>
      </c>
      <c r="AR63" s="33">
        <f t="shared" si="8"/>
        <v>13300.962117459976</v>
      </c>
      <c r="AS63" s="33">
        <f t="shared" si="8"/>
        <v>407.94547633008602</v>
      </c>
      <c r="AT63" s="33">
        <f t="shared" si="8"/>
        <v>598.51034873056801</v>
      </c>
      <c r="AU63" s="33">
        <f t="shared" si="8"/>
        <v>33286.074908536204</v>
      </c>
      <c r="AV63" s="33">
        <f t="shared" si="8"/>
        <v>137231.44555550779</v>
      </c>
      <c r="AW63" s="33">
        <f t="shared" si="8"/>
        <v>3264.0799452860801</v>
      </c>
      <c r="AX63" s="33">
        <f t="shared" si="8"/>
        <v>3062.5296162677655</v>
      </c>
      <c r="AY63" s="33">
        <f>+AY3+AY5+AY8+AY9+AY11+AY12+AY14+AY15+AY16+AY17+AY18+AY19+AY20+AY21+AY22+AY23+AY24+AY25+AY26+AY28+AY30+AY31+AY33+AY34+AY35+AY36+AY37+AY39+AY40+AY41+AY42+AY43+AY44+AY46+AY47+AY49+AY50</f>
        <v>5045118.8580114273</v>
      </c>
      <c r="AZ63" s="33">
        <f>+AZ3+AZ5+AZ8+AZ9+AZ11+AZ12+AZ14+AZ15+AZ16+AZ17+AZ18+AZ19+AZ20+AZ21+AZ22+AZ23+AZ24+AZ25+AZ26+AZ28+AZ30+AZ31+AZ33+AZ34+AZ35+AZ36+AZ37+AZ39+AZ40+AZ41+AZ42+AZ43+AZ44+AZ46+AZ47+AZ49+AZ50</f>
        <v>714982.69410628837</v>
      </c>
      <c r="BB63" s="1">
        <f>AL63-B63</f>
        <v>-10535879.948994644</v>
      </c>
      <c r="BC63" s="1">
        <f>AM63-C63</f>
        <v>-1369322.5189098413</v>
      </c>
      <c r="BD63" s="35"/>
      <c r="BE63" s="31">
        <f>BB63/B63</f>
        <v>-0.70872248953452144</v>
      </c>
      <c r="BF63" s="31">
        <f>BC63/C63</f>
        <v>-0.66923257204107067</v>
      </c>
    </row>
    <row r="64" spans="1:63" x14ac:dyDescent="0.25"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2:5" x14ac:dyDescent="0.25">
      <c r="B65" s="33"/>
      <c r="C65" s="33"/>
      <c r="D65" s="35"/>
    </row>
    <row r="66" spans="2:5" x14ac:dyDescent="0.25">
      <c r="B66" s="35"/>
      <c r="C66" s="35"/>
      <c r="D66" s="35"/>
    </row>
    <row r="67" spans="2:5" x14ac:dyDescent="0.25">
      <c r="B67" s="35"/>
      <c r="C67" s="35"/>
      <c r="D67" s="35"/>
      <c r="E67" s="35"/>
    </row>
    <row r="68" spans="2:5" x14ac:dyDescent="0.25">
      <c r="B68" s="35"/>
      <c r="C68" s="35"/>
      <c r="D68" s="35"/>
      <c r="E68" s="35"/>
    </row>
    <row r="69" spans="2:5" x14ac:dyDescent="0.25">
      <c r="B69" s="35"/>
      <c r="C69" s="35"/>
      <c r="D69" s="35"/>
      <c r="E69" s="35"/>
    </row>
    <row r="70" spans="2:5" x14ac:dyDescent="0.25">
      <c r="B70" s="35"/>
      <c r="C70" s="35"/>
      <c r="D70" s="35"/>
      <c r="E70" s="35"/>
    </row>
    <row r="71" spans="2:5" x14ac:dyDescent="0.25">
      <c r="B71" s="35"/>
      <c r="C71" s="35"/>
      <c r="D71" s="35"/>
      <c r="E71" s="35"/>
    </row>
    <row r="72" spans="2:5" x14ac:dyDescent="0.25">
      <c r="B72" s="35"/>
      <c r="C72" s="35"/>
      <c r="D72" s="35"/>
      <c r="E72" s="35"/>
    </row>
    <row r="73" spans="2:5" x14ac:dyDescent="0.25">
      <c r="B73" s="35"/>
      <c r="C73" s="35"/>
      <c r="D73" s="35"/>
      <c r="E73" s="35"/>
    </row>
    <row r="74" spans="2:5" x14ac:dyDescent="0.25">
      <c r="B74" s="35"/>
      <c r="C74" s="35"/>
      <c r="D74" s="35"/>
      <c r="E74" s="35"/>
    </row>
    <row r="75" spans="2:5" x14ac:dyDescent="0.25">
      <c r="B75" s="35"/>
      <c r="C75" s="35"/>
      <c r="D75" s="35"/>
      <c r="E75" s="35"/>
    </row>
    <row r="76" spans="2:5" x14ac:dyDescent="0.25">
      <c r="B76" s="35"/>
      <c r="C76" s="35"/>
      <c r="D76" s="35"/>
      <c r="E76" s="35"/>
    </row>
    <row r="77" spans="2:5" x14ac:dyDescent="0.25">
      <c r="B77" s="35"/>
      <c r="C77" s="35"/>
      <c r="D77" s="35"/>
      <c r="E77" s="35"/>
    </row>
    <row r="78" spans="2:5" x14ac:dyDescent="0.25">
      <c r="B78" s="35"/>
      <c r="C78" s="35"/>
      <c r="D78" s="35"/>
      <c r="E78" s="35"/>
    </row>
    <row r="79" spans="2:5" x14ac:dyDescent="0.25">
      <c r="B79" s="35"/>
      <c r="C79" s="35"/>
      <c r="D79" s="35"/>
      <c r="E79" s="35"/>
    </row>
    <row r="80" spans="2:5" x14ac:dyDescent="0.25">
      <c r="B80" s="35"/>
      <c r="C80" s="35"/>
      <c r="D80" s="35"/>
      <c r="E80" s="35"/>
    </row>
    <row r="81" spans="2:5" x14ac:dyDescent="0.25">
      <c r="B81" s="35"/>
      <c r="C81" s="35"/>
      <c r="D81" s="35"/>
      <c r="E81" s="35"/>
    </row>
    <row r="82" spans="2:5" x14ac:dyDescent="0.25">
      <c r="B82" s="35"/>
      <c r="C82" s="35"/>
      <c r="D82" s="35"/>
      <c r="E82" s="35"/>
    </row>
    <row r="83" spans="2:5" x14ac:dyDescent="0.25">
      <c r="B83" s="35"/>
      <c r="C83" s="35"/>
      <c r="D83" s="35"/>
      <c r="E83" s="35"/>
    </row>
    <row r="84" spans="2:5" x14ac:dyDescent="0.25">
      <c r="B84" s="35"/>
      <c r="C84" s="35"/>
      <c r="D84" s="35"/>
      <c r="E84" s="35"/>
    </row>
    <row r="85" spans="2:5" x14ac:dyDescent="0.25">
      <c r="B85" s="35"/>
      <c r="C85" s="35"/>
      <c r="D85" s="35"/>
      <c r="E85" s="35"/>
    </row>
    <row r="86" spans="2:5" x14ac:dyDescent="0.25">
      <c r="B86" s="35"/>
      <c r="C86" s="35"/>
      <c r="D86" s="35"/>
      <c r="E86" s="35"/>
    </row>
    <row r="87" spans="2:5" x14ac:dyDescent="0.25">
      <c r="B87" s="35"/>
      <c r="C87" s="35"/>
      <c r="D87" s="35"/>
      <c r="E87" s="35"/>
    </row>
    <row r="88" spans="2:5" x14ac:dyDescent="0.25">
      <c r="B88" s="35"/>
      <c r="C88" s="35"/>
      <c r="D88" s="35"/>
      <c r="E88" s="35"/>
    </row>
    <row r="89" spans="2:5" x14ac:dyDescent="0.25">
      <c r="B89" s="35"/>
      <c r="C89" s="35"/>
      <c r="D89" s="35"/>
      <c r="E89" s="35"/>
    </row>
    <row r="90" spans="2:5" x14ac:dyDescent="0.25">
      <c r="B90" s="35"/>
      <c r="C90" s="35"/>
      <c r="D90" s="35"/>
      <c r="E90" s="35"/>
    </row>
    <row r="91" spans="2:5" x14ac:dyDescent="0.25">
      <c r="B91" s="35"/>
      <c r="C91" s="35"/>
      <c r="D91" s="35"/>
      <c r="E91" s="35"/>
    </row>
    <row r="92" spans="2:5" x14ac:dyDescent="0.25">
      <c r="B92" s="35"/>
      <c r="C92" s="35"/>
      <c r="D92" s="35"/>
      <c r="E92" s="35"/>
    </row>
    <row r="93" spans="2:5" x14ac:dyDescent="0.25">
      <c r="B93" s="35"/>
      <c r="C93" s="35"/>
      <c r="D93" s="35"/>
      <c r="E93" s="35"/>
    </row>
    <row r="94" spans="2:5" x14ac:dyDescent="0.25">
      <c r="B94" s="35"/>
      <c r="C94" s="35"/>
      <c r="D94" s="35"/>
      <c r="E94" s="35"/>
    </row>
    <row r="95" spans="2:5" x14ac:dyDescent="0.25">
      <c r="B95" s="35"/>
      <c r="C95" s="35"/>
      <c r="D95" s="35"/>
      <c r="E95" s="35"/>
    </row>
    <row r="96" spans="2:5" x14ac:dyDescent="0.25">
      <c r="B96" s="35"/>
      <c r="C96" s="35"/>
      <c r="D96" s="35"/>
      <c r="E96" s="35"/>
    </row>
    <row r="97" spans="2:5" x14ac:dyDescent="0.25">
      <c r="B97" s="35"/>
      <c r="C97" s="35"/>
      <c r="D97" s="35"/>
      <c r="E97" s="35"/>
    </row>
    <row r="98" spans="2:5" x14ac:dyDescent="0.25">
      <c r="B98" s="35"/>
      <c r="C98" s="35"/>
      <c r="D98" s="35"/>
      <c r="E98" s="35"/>
    </row>
    <row r="99" spans="2:5" x14ac:dyDescent="0.25">
      <c r="B99" s="35"/>
      <c r="C99" s="35"/>
      <c r="D99" s="35"/>
      <c r="E99" s="35"/>
    </row>
    <row r="100" spans="2:5" x14ac:dyDescent="0.25">
      <c r="B100" s="35"/>
      <c r="C100" s="35"/>
      <c r="D100" s="35"/>
      <c r="E100" s="35"/>
    </row>
    <row r="101" spans="2:5" x14ac:dyDescent="0.25">
      <c r="B101" s="35"/>
      <c r="C101" s="35"/>
      <c r="D101" s="35"/>
      <c r="E101" s="35"/>
    </row>
    <row r="102" spans="2:5" x14ac:dyDescent="0.25">
      <c r="B102" s="35"/>
      <c r="C102" s="35"/>
      <c r="D102" s="35"/>
      <c r="E102" s="35"/>
    </row>
    <row r="103" spans="2:5" x14ac:dyDescent="0.25">
      <c r="B103" s="35"/>
      <c r="C103" s="35"/>
      <c r="D103" s="35"/>
      <c r="E103" s="35"/>
    </row>
    <row r="104" spans="2:5" x14ac:dyDescent="0.25">
      <c r="B104" s="35"/>
      <c r="C104" s="35"/>
      <c r="D104" s="35"/>
      <c r="E104" s="35"/>
    </row>
    <row r="105" spans="2:5" x14ac:dyDescent="0.25">
      <c r="B105" s="35"/>
      <c r="C105" s="35"/>
      <c r="D105" s="35"/>
      <c r="E105" s="35"/>
    </row>
    <row r="106" spans="2:5" x14ac:dyDescent="0.25">
      <c r="B106" s="35"/>
      <c r="C106" s="35"/>
      <c r="D106" s="35"/>
      <c r="E106" s="35"/>
    </row>
    <row r="107" spans="2:5" x14ac:dyDescent="0.25">
      <c r="B107" s="35"/>
      <c r="C107" s="35"/>
      <c r="D107" s="35"/>
      <c r="E107" s="35"/>
    </row>
    <row r="108" spans="2:5" x14ac:dyDescent="0.25">
      <c r="B108" s="35"/>
      <c r="C108" s="35"/>
      <c r="D108" s="35"/>
      <c r="E108" s="35"/>
    </row>
    <row r="109" spans="2:5" x14ac:dyDescent="0.25">
      <c r="B109" s="35"/>
      <c r="C109" s="35"/>
      <c r="D109" s="35"/>
      <c r="E109" s="35"/>
    </row>
    <row r="110" spans="2:5" x14ac:dyDescent="0.25">
      <c r="B110" s="35"/>
      <c r="C110" s="35"/>
      <c r="D110" s="35"/>
      <c r="E110" s="35"/>
    </row>
    <row r="111" spans="2:5" x14ac:dyDescent="0.25">
      <c r="B111" s="35"/>
      <c r="C111" s="35"/>
      <c r="D111" s="35"/>
      <c r="E111" s="35"/>
    </row>
    <row r="112" spans="2:5" x14ac:dyDescent="0.25">
      <c r="B112" s="35"/>
      <c r="C112" s="35"/>
      <c r="D112" s="35"/>
      <c r="E112" s="35"/>
    </row>
    <row r="113" spans="2:5" x14ac:dyDescent="0.25">
      <c r="B113" s="35"/>
      <c r="C113" s="35"/>
      <c r="D113" s="35"/>
      <c r="E113" s="35"/>
    </row>
    <row r="114" spans="2:5" x14ac:dyDescent="0.25">
      <c r="B114" s="35"/>
      <c r="C114" s="35"/>
      <c r="D114" s="35"/>
      <c r="E114" s="35"/>
    </row>
    <row r="115" spans="2:5" x14ac:dyDescent="0.25">
      <c r="B115" s="35"/>
      <c r="C115" s="35"/>
      <c r="D115" s="35"/>
      <c r="E115" s="35"/>
    </row>
    <row r="116" spans="2:5" x14ac:dyDescent="0.25">
      <c r="B116" s="35"/>
      <c r="C116" s="35"/>
      <c r="D116" s="35"/>
      <c r="E116" s="35"/>
    </row>
    <row r="117" spans="2:5" x14ac:dyDescent="0.25">
      <c r="B117" s="35"/>
      <c r="C117" s="35"/>
      <c r="D117" s="35"/>
      <c r="E117" s="3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9" sqref="I19"/>
    </sheetView>
  </sheetViews>
  <sheetFormatPr defaultRowHeight="12.75" x14ac:dyDescent="0.2"/>
  <cols>
    <col min="1" max="1" width="13.42578125" style="57" customWidth="1"/>
    <col min="2" max="9" width="9.42578125" style="57" bestFit="1" customWidth="1"/>
    <col min="10" max="10" width="9.85546875" style="57" bestFit="1" customWidth="1"/>
    <col min="11" max="11" width="10" style="57" bestFit="1" customWidth="1"/>
    <col min="12" max="17" width="9.42578125" style="57" bestFit="1" customWidth="1"/>
    <col min="18" max="16384" width="9.140625" style="57"/>
  </cols>
  <sheetData>
    <row r="1" spans="1:17" x14ac:dyDescent="0.2">
      <c r="A1" s="57" t="s">
        <v>344</v>
      </c>
    </row>
    <row r="2" spans="1:17" x14ac:dyDescent="0.2">
      <c r="A2" s="58" t="s">
        <v>52</v>
      </c>
      <c r="B2" s="58" t="s">
        <v>131</v>
      </c>
      <c r="C2" s="58" t="s">
        <v>133</v>
      </c>
      <c r="D2" s="58" t="s">
        <v>59</v>
      </c>
      <c r="E2" s="58" t="s">
        <v>136</v>
      </c>
      <c r="F2" s="58" t="s">
        <v>137</v>
      </c>
      <c r="G2" s="58" t="s">
        <v>138</v>
      </c>
      <c r="H2" s="58" t="s">
        <v>139</v>
      </c>
      <c r="I2" s="58" t="s">
        <v>142</v>
      </c>
      <c r="J2" s="58" t="s">
        <v>143</v>
      </c>
      <c r="K2" s="58" t="s">
        <v>144</v>
      </c>
      <c r="L2" s="58" t="s">
        <v>145</v>
      </c>
      <c r="M2" s="58" t="s">
        <v>332</v>
      </c>
      <c r="N2" s="58" t="s">
        <v>148</v>
      </c>
      <c r="O2" s="58" t="s">
        <v>150</v>
      </c>
      <c r="P2" s="58" t="s">
        <v>331</v>
      </c>
      <c r="Q2" s="58" t="s">
        <v>171</v>
      </c>
    </row>
    <row r="3" spans="1:17" x14ac:dyDescent="0.2">
      <c r="A3" s="58" t="s">
        <v>0</v>
      </c>
      <c r="B3" s="58">
        <v>18040.2958</v>
      </c>
      <c r="C3" s="58">
        <v>4464.5582999999997</v>
      </c>
      <c r="D3" s="58">
        <v>172499.03299999988</v>
      </c>
      <c r="E3" s="58">
        <v>25905.590199999995</v>
      </c>
      <c r="F3" s="58">
        <v>6308.6699999999983</v>
      </c>
      <c r="G3" s="58">
        <v>42558.658099999993</v>
      </c>
      <c r="H3" s="58">
        <v>24600.850400000003</v>
      </c>
      <c r="I3" s="58">
        <v>65556.331000000006</v>
      </c>
      <c r="J3" s="58">
        <v>845580.83769999992</v>
      </c>
      <c r="K3" s="58">
        <v>89094.736699999994</v>
      </c>
      <c r="L3" s="58">
        <v>11415.025099999999</v>
      </c>
      <c r="M3" s="58">
        <v>32933.012900000009</v>
      </c>
      <c r="N3" s="58">
        <v>37580.856500000024</v>
      </c>
      <c r="O3" s="58">
        <v>133431.66199999995</v>
      </c>
      <c r="P3" s="58">
        <v>32644.523999999987</v>
      </c>
      <c r="Q3" s="58">
        <v>356462.46500000014</v>
      </c>
    </row>
    <row r="4" spans="1:17" x14ac:dyDescent="0.2">
      <c r="A4" s="58" t="s">
        <v>2</v>
      </c>
      <c r="B4" s="58">
        <v>37656.475399999996</v>
      </c>
      <c r="C4" s="58">
        <v>9319.1108000000077</v>
      </c>
      <c r="D4" s="58">
        <v>359526.19699999999</v>
      </c>
      <c r="E4" s="58">
        <v>53941.36</v>
      </c>
      <c r="F4" s="58">
        <v>12879.117399999999</v>
      </c>
      <c r="G4" s="58">
        <v>88616.942999999897</v>
      </c>
      <c r="H4" s="58">
        <v>51350.643000000025</v>
      </c>
      <c r="I4" s="58">
        <v>136839.07699999999</v>
      </c>
      <c r="J4" s="58">
        <v>350221.7040000002</v>
      </c>
      <c r="K4" s="58">
        <v>221216.66699999999</v>
      </c>
      <c r="L4" s="58">
        <v>18595.701999999979</v>
      </c>
      <c r="M4" s="58">
        <v>67566.267999999996</v>
      </c>
      <c r="N4" s="58">
        <v>87628.949999999983</v>
      </c>
      <c r="O4" s="58">
        <v>296430.92499999999</v>
      </c>
      <c r="P4" s="58">
        <v>37873.022199999985</v>
      </c>
      <c r="Q4" s="58">
        <v>356300.50800000003</v>
      </c>
    </row>
    <row r="5" spans="1:17" x14ac:dyDescent="0.2">
      <c r="A5" s="58" t="s">
        <v>3</v>
      </c>
      <c r="B5" s="58">
        <v>16492.372900000006</v>
      </c>
      <c r="C5" s="58">
        <v>4081.4825000000005</v>
      </c>
      <c r="D5" s="58">
        <v>157639.18699999989</v>
      </c>
      <c r="E5" s="58">
        <v>23667.973599999998</v>
      </c>
      <c r="F5" s="58">
        <v>5735.580899999999</v>
      </c>
      <c r="G5" s="58">
        <v>38882.644199999988</v>
      </c>
      <c r="H5" s="58">
        <v>22490.055900000003</v>
      </c>
      <c r="I5" s="58">
        <v>59931.548700000043</v>
      </c>
      <c r="J5" s="58">
        <v>652128.01750000031</v>
      </c>
      <c r="K5" s="58">
        <v>82504.006799999974</v>
      </c>
      <c r="L5" s="58">
        <v>19059.697900000021</v>
      </c>
      <c r="M5" s="58">
        <v>29977.983399999976</v>
      </c>
      <c r="N5" s="58">
        <v>28407.468000000008</v>
      </c>
      <c r="O5" s="58">
        <v>113808.87399999997</v>
      </c>
      <c r="P5" s="58">
        <v>31357.390300000003</v>
      </c>
      <c r="Q5" s="58">
        <v>224997.24100000004</v>
      </c>
    </row>
    <row r="6" spans="1:17" x14ac:dyDescent="0.2">
      <c r="A6" s="58" t="s">
        <v>4</v>
      </c>
      <c r="B6" s="58">
        <v>41329.48200000004</v>
      </c>
      <c r="C6" s="58">
        <v>10228.09809999999</v>
      </c>
      <c r="D6" s="58">
        <v>394657.7</v>
      </c>
      <c r="E6" s="58">
        <v>59299.757000000041</v>
      </c>
      <c r="F6" s="58">
        <v>14168.888100000006</v>
      </c>
      <c r="G6" s="58">
        <v>97419.852000000057</v>
      </c>
      <c r="H6" s="58">
        <v>56359.313000000046</v>
      </c>
      <c r="I6" s="58">
        <v>150186.4469999999</v>
      </c>
      <c r="J6" s="58">
        <v>755752.61400000018</v>
      </c>
      <c r="K6" s="58">
        <v>203816.63299999991</v>
      </c>
      <c r="L6" s="58">
        <v>36557.820000000022</v>
      </c>
      <c r="M6" s="58">
        <v>74293.11000000003</v>
      </c>
      <c r="N6" s="58">
        <v>175914.04299999992</v>
      </c>
      <c r="O6" s="58">
        <v>444968.41999999981</v>
      </c>
      <c r="P6" s="58">
        <v>38975.129999999954</v>
      </c>
      <c r="Q6" s="58">
        <v>468762.24999999983</v>
      </c>
    </row>
    <row r="7" spans="1:17" x14ac:dyDescent="0.2">
      <c r="A7" s="58" t="s">
        <v>5</v>
      </c>
      <c r="B7" s="58">
        <v>15996.4576</v>
      </c>
      <c r="C7" s="58">
        <v>3958.7564999999981</v>
      </c>
      <c r="D7" s="58">
        <v>152725.66699999996</v>
      </c>
      <c r="E7" s="58">
        <v>22913.01089999999</v>
      </c>
      <c r="F7" s="58">
        <v>5470.443400000001</v>
      </c>
      <c r="G7" s="58">
        <v>37642.44170000001</v>
      </c>
      <c r="H7" s="58">
        <v>21813.757999999987</v>
      </c>
      <c r="I7" s="58">
        <v>58129.24</v>
      </c>
      <c r="J7" s="58">
        <v>184997.15690000015</v>
      </c>
      <c r="K7" s="58">
        <v>79259.496599999999</v>
      </c>
      <c r="L7" s="58">
        <v>26089.027361000026</v>
      </c>
      <c r="M7" s="58">
        <v>28699.700199999999</v>
      </c>
      <c r="N7" s="58">
        <v>61421.252700000019</v>
      </c>
      <c r="O7" s="58">
        <v>162233.16699999999</v>
      </c>
      <c r="P7" s="58">
        <v>15539.919030000014</v>
      </c>
      <c r="Q7" s="58">
        <v>158925.34300000008</v>
      </c>
    </row>
    <row r="8" spans="1:17" x14ac:dyDescent="0.2">
      <c r="A8" s="58" t="s">
        <v>6</v>
      </c>
      <c r="B8" s="58">
        <v>786.89464000000032</v>
      </c>
      <c r="C8" s="58">
        <v>194.73859000000002</v>
      </c>
      <c r="D8" s="58">
        <v>7524.0673999999999</v>
      </c>
      <c r="E8" s="58">
        <v>1129.9368100000002</v>
      </c>
      <c r="F8" s="58">
        <v>275.10888</v>
      </c>
      <c r="G8" s="58">
        <v>1856.3056000000001</v>
      </c>
      <c r="H8" s="58">
        <v>1073.0573700000004</v>
      </c>
      <c r="I8" s="58">
        <v>2859.4774000000002</v>
      </c>
      <c r="J8" s="58">
        <v>20694.308063999997</v>
      </c>
      <c r="K8" s="58">
        <v>2732.8848260000004</v>
      </c>
      <c r="L8" s="58">
        <v>455.98235220999987</v>
      </c>
      <c r="M8" s="58">
        <v>1436.2214000000006</v>
      </c>
      <c r="N8" s="58">
        <v>1382.7871999999998</v>
      </c>
      <c r="O8" s="58">
        <v>5526.8129999999965</v>
      </c>
      <c r="P8" s="58">
        <v>630.8109179999999</v>
      </c>
      <c r="Q8" s="58">
        <v>8122.3491000000022</v>
      </c>
    </row>
    <row r="9" spans="1:17" x14ac:dyDescent="0.2">
      <c r="A9" s="58" t="s">
        <v>7</v>
      </c>
      <c r="B9" s="58">
        <v>387.34848000000005</v>
      </c>
      <c r="C9" s="58">
        <v>95.859735999999998</v>
      </c>
      <c r="D9" s="58">
        <v>3703.4215000000027</v>
      </c>
      <c r="E9" s="58">
        <v>556.13670000000002</v>
      </c>
      <c r="F9" s="58">
        <v>135.26174</v>
      </c>
      <c r="G9" s="58">
        <v>913.64253000000053</v>
      </c>
      <c r="H9" s="58">
        <v>528.21259000000009</v>
      </c>
      <c r="I9" s="58">
        <v>1407.5822000000005</v>
      </c>
      <c r="J9" s="58">
        <v>13206.969478999992</v>
      </c>
      <c r="K9" s="58">
        <v>2005.3191040000008</v>
      </c>
      <c r="L9" s="58">
        <v>794.09630000000027</v>
      </c>
      <c r="M9" s="58">
        <v>706.32515999999987</v>
      </c>
      <c r="N9" s="58">
        <v>672.96653000000015</v>
      </c>
      <c r="O9" s="58">
        <v>2690.1439000000041</v>
      </c>
      <c r="P9" s="58">
        <v>625.95866099999989</v>
      </c>
      <c r="Q9" s="58">
        <v>4431.0064000000002</v>
      </c>
    </row>
    <row r="10" spans="1:17" x14ac:dyDescent="0.2">
      <c r="A10" s="58" t="s">
        <v>8</v>
      </c>
      <c r="B10" s="58">
        <v>15.528399</v>
      </c>
      <c r="C10" s="58">
        <v>3.8430793000000021</v>
      </c>
      <c r="D10" s="58">
        <v>148.56986999999995</v>
      </c>
      <c r="E10" s="58">
        <v>22.320147000000016</v>
      </c>
      <c r="F10" s="58">
        <v>5.4756119000000005</v>
      </c>
      <c r="G10" s="58">
        <v>36.66875799999999</v>
      </c>
      <c r="H10" s="58">
        <v>21.175992000000011</v>
      </c>
      <c r="I10" s="58">
        <v>56.429848999999997</v>
      </c>
      <c r="J10" s="58">
        <v>738.85402585999987</v>
      </c>
      <c r="K10" s="58">
        <v>78.527146200000018</v>
      </c>
      <c r="L10" s="58">
        <v>16.060664000000006</v>
      </c>
      <c r="M10" s="58">
        <v>28.532318000000007</v>
      </c>
      <c r="N10" s="58">
        <v>36.454335000000007</v>
      </c>
      <c r="O10" s="58">
        <v>122.70151999999996</v>
      </c>
      <c r="P10" s="58">
        <v>19.703014</v>
      </c>
      <c r="Q10" s="58">
        <v>179.17288000000005</v>
      </c>
    </row>
    <row r="11" spans="1:17" x14ac:dyDescent="0.2">
      <c r="A11" s="58" t="s">
        <v>9</v>
      </c>
      <c r="B11" s="58">
        <v>24003.708999999984</v>
      </c>
      <c r="C11" s="58">
        <v>5940.3647999999985</v>
      </c>
      <c r="D11" s="58">
        <v>229319.20000000004</v>
      </c>
      <c r="E11" s="58">
        <v>34418.692999999999</v>
      </c>
      <c r="F11" s="58">
        <v>8286.3347999999969</v>
      </c>
      <c r="G11" s="58">
        <v>56544.359999999986</v>
      </c>
      <c r="H11" s="58">
        <v>32732.932999999997</v>
      </c>
      <c r="I11" s="58">
        <v>87226.610999999946</v>
      </c>
      <c r="J11" s="58">
        <v>674781.9599999995</v>
      </c>
      <c r="K11" s="58">
        <v>127019.33800000009</v>
      </c>
      <c r="L11" s="58">
        <v>33994.293000000012</v>
      </c>
      <c r="M11" s="58">
        <v>43381.279999999999</v>
      </c>
      <c r="N11" s="58">
        <v>54648.783999999985</v>
      </c>
      <c r="O11" s="58">
        <v>186883.16399999993</v>
      </c>
      <c r="P11" s="58">
        <v>37887.815600000009</v>
      </c>
      <c r="Q11" s="58">
        <v>368007.19999999995</v>
      </c>
    </row>
    <row r="12" spans="1:17" x14ac:dyDescent="0.2">
      <c r="A12" s="58" t="s">
        <v>10</v>
      </c>
      <c r="B12" s="58">
        <v>22094.956000000002</v>
      </c>
      <c r="C12" s="58">
        <v>5467.9889999999959</v>
      </c>
      <c r="D12" s="58">
        <v>211209.09900000005</v>
      </c>
      <c r="E12" s="58">
        <v>31713.114399999969</v>
      </c>
      <c r="F12" s="58">
        <v>7694.7566000000033</v>
      </c>
      <c r="G12" s="58">
        <v>52099.504000000008</v>
      </c>
      <c r="H12" s="58">
        <v>30129.980699999986</v>
      </c>
      <c r="I12" s="58">
        <v>80290.400999999983</v>
      </c>
      <c r="J12" s="58">
        <v>962018.2494000002</v>
      </c>
      <c r="K12" s="58">
        <v>119535.07040000004</v>
      </c>
      <c r="L12" s="58">
        <v>18303.609000000008</v>
      </c>
      <c r="M12" s="58">
        <v>40205.525000000038</v>
      </c>
      <c r="N12" s="58">
        <v>45495.346199999971</v>
      </c>
      <c r="O12" s="58">
        <v>162956.72399999999</v>
      </c>
      <c r="P12" s="58">
        <v>40599.076899999985</v>
      </c>
      <c r="Q12" s="58">
        <v>466428.08000000025</v>
      </c>
    </row>
    <row r="13" spans="1:17" x14ac:dyDescent="0.2">
      <c r="A13" s="58" t="s">
        <v>12</v>
      </c>
      <c r="B13" s="58">
        <v>17531.946400000001</v>
      </c>
      <c r="C13" s="58">
        <v>4338.7641999999987</v>
      </c>
      <c r="D13" s="58">
        <v>167368.20300000013</v>
      </c>
      <c r="E13" s="58">
        <v>25108.19479999999</v>
      </c>
      <c r="F13" s="58">
        <v>5985.9759000000031</v>
      </c>
      <c r="G13" s="58">
        <v>41248.70900000001</v>
      </c>
      <c r="H13" s="58">
        <v>23907.653199999997</v>
      </c>
      <c r="I13" s="58">
        <v>63709.190999999992</v>
      </c>
      <c r="J13" s="58">
        <v>85756.415000000023</v>
      </c>
      <c r="K13" s="58">
        <v>60715.024599999997</v>
      </c>
      <c r="L13" s="58">
        <v>11754.175499999994</v>
      </c>
      <c r="M13" s="58">
        <v>31415.696700000008</v>
      </c>
      <c r="N13" s="58">
        <v>75352.35209999996</v>
      </c>
      <c r="O13" s="58">
        <v>189800.60400000002</v>
      </c>
      <c r="P13" s="58">
        <v>10608.926500000003</v>
      </c>
      <c r="Q13" s="58">
        <v>239739.18300000011</v>
      </c>
    </row>
    <row r="14" spans="1:17" x14ac:dyDescent="0.2">
      <c r="A14" s="58" t="s">
        <v>13</v>
      </c>
      <c r="B14" s="58">
        <v>9437.6521000000012</v>
      </c>
      <c r="C14" s="58">
        <v>2335.6037300000012</v>
      </c>
      <c r="D14" s="58">
        <v>90196.3128</v>
      </c>
      <c r="E14" s="58">
        <v>13540.978700000012</v>
      </c>
      <c r="F14" s="58">
        <v>3276.0007100000021</v>
      </c>
      <c r="G14" s="58">
        <v>22245.649899999993</v>
      </c>
      <c r="H14" s="58">
        <v>12869.741300000002</v>
      </c>
      <c r="I14" s="58">
        <v>34295.338199999991</v>
      </c>
      <c r="J14" s="58">
        <v>201961.19679999998</v>
      </c>
      <c r="K14" s="58">
        <v>52826.497660000001</v>
      </c>
      <c r="L14" s="58">
        <v>34905.292640000021</v>
      </c>
      <c r="M14" s="58">
        <v>17129.703099999981</v>
      </c>
      <c r="N14" s="58">
        <v>16261.003500000003</v>
      </c>
      <c r="O14" s="58">
        <v>65825.747000000032</v>
      </c>
      <c r="P14" s="58">
        <v>16681.458000000013</v>
      </c>
      <c r="Q14" s="58">
        <v>27015.482600000014</v>
      </c>
    </row>
    <row r="15" spans="1:17" x14ac:dyDescent="0.2">
      <c r="A15" s="58" t="s">
        <v>14</v>
      </c>
      <c r="B15" s="58">
        <v>6024.6271999999999</v>
      </c>
      <c r="C15" s="58">
        <v>1490.9604799999991</v>
      </c>
      <c r="D15" s="58">
        <v>57601.73290000001</v>
      </c>
      <c r="E15" s="58">
        <v>8649.990200000002</v>
      </c>
      <c r="F15" s="58">
        <v>2104.0611199999998</v>
      </c>
      <c r="G15" s="58">
        <v>14210.552599999999</v>
      </c>
      <c r="H15" s="58">
        <v>8215.5548999999974</v>
      </c>
      <c r="I15" s="58">
        <v>21892.846000000001</v>
      </c>
      <c r="J15" s="58">
        <v>131363.01326999997</v>
      </c>
      <c r="K15" s="58">
        <v>31374.397629999985</v>
      </c>
      <c r="L15" s="58">
        <v>20063.414329999978</v>
      </c>
      <c r="M15" s="58">
        <v>10986.930299999995</v>
      </c>
      <c r="N15" s="58">
        <v>10514.557199999994</v>
      </c>
      <c r="O15" s="58">
        <v>42227.909800000009</v>
      </c>
      <c r="P15" s="58">
        <v>9668.9497399999982</v>
      </c>
      <c r="Q15" s="58">
        <v>27023.126899999992</v>
      </c>
    </row>
    <row r="16" spans="1:17" x14ac:dyDescent="0.2">
      <c r="A16" s="58" t="s">
        <v>15</v>
      </c>
      <c r="B16" s="58">
        <v>7792.5712000000012</v>
      </c>
      <c r="C16" s="58">
        <v>1928.4840300000017</v>
      </c>
      <c r="D16" s="58">
        <v>74456.312000000064</v>
      </c>
      <c r="E16" s="58">
        <v>11176.168900000017</v>
      </c>
      <c r="F16" s="58">
        <v>2695.3771499999998</v>
      </c>
      <c r="G16" s="58">
        <v>18360.625899999992</v>
      </c>
      <c r="H16" s="58">
        <v>10626.415300000006</v>
      </c>
      <c r="I16" s="58">
        <v>28317.326799999999</v>
      </c>
      <c r="J16" s="58">
        <v>116007.31086800002</v>
      </c>
      <c r="K16" s="58">
        <v>43197.694900000024</v>
      </c>
      <c r="L16" s="58">
        <v>32994.282605999993</v>
      </c>
      <c r="M16" s="58">
        <v>14104.853700000009</v>
      </c>
      <c r="N16" s="58">
        <v>13280.369500000003</v>
      </c>
      <c r="O16" s="58">
        <v>54129.82799999998</v>
      </c>
      <c r="P16" s="58">
        <v>13342.739207000006</v>
      </c>
      <c r="Q16" s="58">
        <v>15900.911499999998</v>
      </c>
    </row>
    <row r="17" spans="1:17" x14ac:dyDescent="0.2">
      <c r="A17" s="58" t="s">
        <v>16</v>
      </c>
      <c r="B17" s="58">
        <v>16310.331799999998</v>
      </c>
      <c r="C17" s="58">
        <v>4036.4370000000008</v>
      </c>
      <c r="D17" s="58">
        <v>155757.81090000001</v>
      </c>
      <c r="E17" s="58">
        <v>23371.514399999985</v>
      </c>
      <c r="F17" s="58">
        <v>5596.7737000000006</v>
      </c>
      <c r="G17" s="58">
        <v>38395.618600000016</v>
      </c>
      <c r="H17" s="58">
        <v>22241.737399999998</v>
      </c>
      <c r="I17" s="58">
        <v>59269.900000000016</v>
      </c>
      <c r="J17" s="58">
        <v>127084.29179999999</v>
      </c>
      <c r="K17" s="58">
        <v>101090.68409999993</v>
      </c>
      <c r="L17" s="58">
        <v>55495.425399999978</v>
      </c>
      <c r="M17" s="58">
        <v>29340.071500000024</v>
      </c>
      <c r="N17" s="58">
        <v>28224.189400000007</v>
      </c>
      <c r="O17" s="58">
        <v>113890.30580000003</v>
      </c>
      <c r="P17" s="58">
        <v>39739.065559999988</v>
      </c>
      <c r="Q17" s="58">
        <v>30163.707100000018</v>
      </c>
    </row>
    <row r="18" spans="1:17" x14ac:dyDescent="0.2">
      <c r="A18" s="58" t="s">
        <v>17</v>
      </c>
      <c r="B18" s="58">
        <v>8365.0128000000041</v>
      </c>
      <c r="C18" s="58">
        <v>2070.1468000000009</v>
      </c>
      <c r="D18" s="58">
        <v>80037.705199999997</v>
      </c>
      <c r="E18" s="58">
        <v>12025.128500000004</v>
      </c>
      <c r="F18" s="58">
        <v>2953.2959999999998</v>
      </c>
      <c r="G18" s="58">
        <v>19755.364500000003</v>
      </c>
      <c r="H18" s="58">
        <v>11407.039900000003</v>
      </c>
      <c r="I18" s="58">
        <v>30397.442499999997</v>
      </c>
      <c r="J18" s="58">
        <v>281440.54346999992</v>
      </c>
      <c r="K18" s="58">
        <v>40322.46390000001</v>
      </c>
      <c r="L18" s="58">
        <v>14783.105100000002</v>
      </c>
      <c r="M18" s="58">
        <v>15384.652899999992</v>
      </c>
      <c r="N18" s="58">
        <v>14355.332399999996</v>
      </c>
      <c r="O18" s="58">
        <v>58269.518799999998</v>
      </c>
      <c r="P18" s="58">
        <v>12487.470539999998</v>
      </c>
      <c r="Q18" s="58">
        <v>64766.610500000017</v>
      </c>
    </row>
    <row r="19" spans="1:17" x14ac:dyDescent="0.2">
      <c r="A19" s="58" t="s">
        <v>18</v>
      </c>
      <c r="B19" s="58">
        <v>16163.989299999996</v>
      </c>
      <c r="C19" s="58">
        <v>4000.2198000000021</v>
      </c>
      <c r="D19" s="58">
        <v>154508.00100000002</v>
      </c>
      <c r="E19" s="58">
        <v>23198.642799999987</v>
      </c>
      <c r="F19" s="58">
        <v>5625.6325000000024</v>
      </c>
      <c r="G19" s="58">
        <v>38111.744099999989</v>
      </c>
      <c r="H19" s="58">
        <v>22042.218700000009</v>
      </c>
      <c r="I19" s="58">
        <v>58738.08499999997</v>
      </c>
      <c r="J19" s="58">
        <v>623123.35369999986</v>
      </c>
      <c r="K19" s="58">
        <v>85430.597799999989</v>
      </c>
      <c r="L19" s="58">
        <v>18031.027000000009</v>
      </c>
      <c r="M19" s="58">
        <v>29398.412299999993</v>
      </c>
      <c r="N19" s="58">
        <v>31841.019500000013</v>
      </c>
      <c r="O19" s="58">
        <v>117021.06300000002</v>
      </c>
      <c r="P19" s="58">
        <v>34138.171300000002</v>
      </c>
      <c r="Q19" s="58">
        <v>260051.774</v>
      </c>
    </row>
    <row r="20" spans="1:17" x14ac:dyDescent="0.2">
      <c r="A20" s="58" t="s">
        <v>19</v>
      </c>
      <c r="B20" s="58">
        <v>7170.388799999997</v>
      </c>
      <c r="C20" s="58">
        <v>1774.5036999999993</v>
      </c>
      <c r="D20" s="58">
        <v>68496.085799999972</v>
      </c>
      <c r="E20" s="58">
        <v>10280.068899999995</v>
      </c>
      <c r="F20" s="58">
        <v>2471.9094</v>
      </c>
      <c r="G20" s="58">
        <v>16888.481</v>
      </c>
      <c r="H20" s="58">
        <v>9777.9899000000005</v>
      </c>
      <c r="I20" s="58">
        <v>26056.430099999998</v>
      </c>
      <c r="J20" s="58">
        <v>36161.530920000005</v>
      </c>
      <c r="K20" s="58">
        <v>16540.214730000007</v>
      </c>
      <c r="L20" s="58">
        <v>1942.9038486000004</v>
      </c>
      <c r="M20" s="58">
        <v>12945.086100000002</v>
      </c>
      <c r="N20" s="58">
        <v>12275.0898</v>
      </c>
      <c r="O20" s="58">
        <v>49828.513099999996</v>
      </c>
      <c r="P20" s="58">
        <v>4296.4221500000021</v>
      </c>
      <c r="Q20" s="58">
        <v>126689.56899999999</v>
      </c>
    </row>
    <row r="21" spans="1:17" x14ac:dyDescent="0.2">
      <c r="A21" s="58" t="s">
        <v>20</v>
      </c>
      <c r="B21" s="58">
        <v>1964.6412999999984</v>
      </c>
      <c r="C21" s="58">
        <v>486.20429999999976</v>
      </c>
      <c r="D21" s="58">
        <v>18787.502999999975</v>
      </c>
      <c r="E21" s="58">
        <v>2821.6439999999984</v>
      </c>
      <c r="F21" s="58">
        <v>688.00041999999985</v>
      </c>
      <c r="G21" s="58">
        <v>4635.5172000000048</v>
      </c>
      <c r="H21" s="58">
        <v>2679.1076999999991</v>
      </c>
      <c r="I21" s="58">
        <v>7139.282400000001</v>
      </c>
      <c r="J21" s="58">
        <v>77186.514819999895</v>
      </c>
      <c r="K21" s="58">
        <v>9165.5566300000028</v>
      </c>
      <c r="L21" s="58">
        <v>2821.9369999999999</v>
      </c>
      <c r="M21" s="58">
        <v>3590.4341999999974</v>
      </c>
      <c r="N21" s="58">
        <v>3412.9668999999994</v>
      </c>
      <c r="O21" s="58">
        <v>13660.063199999991</v>
      </c>
      <c r="P21" s="58">
        <v>2739.6117199999999</v>
      </c>
      <c r="Q21" s="58">
        <v>23239.489199999982</v>
      </c>
    </row>
    <row r="22" spans="1:17" x14ac:dyDescent="0.2">
      <c r="A22" s="58" t="s">
        <v>129</v>
      </c>
      <c r="B22" s="58">
        <v>1215.1840000000002</v>
      </c>
      <c r="C22" s="58">
        <v>300.73041000000012</v>
      </c>
      <c r="D22" s="58">
        <v>11618.010600000003</v>
      </c>
      <c r="E22" s="58">
        <v>1744.6236999999996</v>
      </c>
      <c r="F22" s="58">
        <v>424.17491000000012</v>
      </c>
      <c r="G22" s="58">
        <v>2866.1392999999998</v>
      </c>
      <c r="H22" s="58">
        <v>1657.1018000000001</v>
      </c>
      <c r="I22" s="58">
        <v>4415.843499999999</v>
      </c>
      <c r="J22" s="58">
        <v>31299.053020000003</v>
      </c>
      <c r="K22" s="58">
        <v>4268.7768199999991</v>
      </c>
      <c r="L22" s="58">
        <v>939.46295730000043</v>
      </c>
      <c r="M22" s="58">
        <v>2215.1972000000001</v>
      </c>
      <c r="N22" s="58">
        <v>2178.9117999999999</v>
      </c>
      <c r="O22" s="58">
        <v>8598.2939000000006</v>
      </c>
      <c r="P22" s="58">
        <v>1007.5230060000002</v>
      </c>
      <c r="Q22" s="58">
        <v>15987.647600000008</v>
      </c>
    </row>
    <row r="23" spans="1:17" x14ac:dyDescent="0.2">
      <c r="A23" s="58" t="s">
        <v>22</v>
      </c>
      <c r="B23" s="58">
        <v>9251.6172000000079</v>
      </c>
      <c r="C23" s="58">
        <v>2289.5585999999989</v>
      </c>
      <c r="D23" s="58">
        <v>88429.778999999966</v>
      </c>
      <c r="E23" s="58">
        <v>13277.709600000002</v>
      </c>
      <c r="F23" s="58">
        <v>3217.5448000000001</v>
      </c>
      <c r="G23" s="58">
        <v>21813.189399999999</v>
      </c>
      <c r="H23" s="58">
        <v>12616.058000000003</v>
      </c>
      <c r="I23" s="58">
        <v>33619.326599999971</v>
      </c>
      <c r="J23" s="58">
        <v>196506.95090000005</v>
      </c>
      <c r="K23" s="58">
        <v>35615.100100000011</v>
      </c>
      <c r="L23" s="58">
        <v>13932.211888346197</v>
      </c>
      <c r="M23" s="58">
        <v>16816.900300000001</v>
      </c>
      <c r="N23" s="58">
        <v>22793.18580000001</v>
      </c>
      <c r="O23" s="58">
        <v>74769.910400000008</v>
      </c>
      <c r="P23" s="58">
        <v>9037.6317700000018</v>
      </c>
      <c r="Q23" s="58">
        <v>103676.43199999999</v>
      </c>
    </row>
    <row r="24" spans="1:17" x14ac:dyDescent="0.2">
      <c r="A24" s="58" t="s">
        <v>23</v>
      </c>
      <c r="B24" s="58">
        <v>12185.207499999995</v>
      </c>
      <c r="C24" s="58">
        <v>3015.5602000000017</v>
      </c>
      <c r="D24" s="58">
        <v>116454.9280999999</v>
      </c>
      <c r="E24" s="58">
        <v>17483.205299999991</v>
      </c>
      <c r="F24" s="58">
        <v>4229.7604999999976</v>
      </c>
      <c r="G24" s="58">
        <v>28722.049700000021</v>
      </c>
      <c r="H24" s="58">
        <v>16616.498000000007</v>
      </c>
      <c r="I24" s="58">
        <v>44279.601500000004</v>
      </c>
      <c r="J24" s="58">
        <v>341189.40175999998</v>
      </c>
      <c r="K24" s="58">
        <v>49584.775639999963</v>
      </c>
      <c r="L24" s="58">
        <v>27088.201027800005</v>
      </c>
      <c r="M24" s="58">
        <v>22116.77410000001</v>
      </c>
      <c r="N24" s="58">
        <v>27959.558599999989</v>
      </c>
      <c r="O24" s="58">
        <v>95394.787099999972</v>
      </c>
      <c r="P24" s="58">
        <v>13655.395520000007</v>
      </c>
      <c r="Q24" s="58">
        <v>108002.41700000002</v>
      </c>
    </row>
    <row r="25" spans="1:17" x14ac:dyDescent="0.2">
      <c r="A25" s="58" t="s">
        <v>24</v>
      </c>
      <c r="B25" s="58">
        <v>16599.479100000004</v>
      </c>
      <c r="C25" s="58">
        <v>4107.9957000000004</v>
      </c>
      <c r="D25" s="58">
        <v>158704.63699999999</v>
      </c>
      <c r="E25" s="58">
        <v>23832.109100000001</v>
      </c>
      <c r="F25" s="58">
        <v>5795.2376999999988</v>
      </c>
      <c r="G25" s="58">
        <v>39152.327000000019</v>
      </c>
      <c r="H25" s="58">
        <v>22636.051599999999</v>
      </c>
      <c r="I25" s="58">
        <v>60320.626000000026</v>
      </c>
      <c r="J25" s="58">
        <v>749743.68249999953</v>
      </c>
      <c r="K25" s="58">
        <v>82926.600999999966</v>
      </c>
      <c r="L25" s="58">
        <v>14279.403100000007</v>
      </c>
      <c r="M25" s="58">
        <v>30263.862300000004</v>
      </c>
      <c r="N25" s="58">
        <v>32405.970799999988</v>
      </c>
      <c r="O25" s="58">
        <v>119572.35800000002</v>
      </c>
      <c r="P25" s="58">
        <v>31205.939799999996</v>
      </c>
      <c r="Q25" s="58">
        <v>298308.25299999979</v>
      </c>
    </row>
    <row r="26" spans="1:17" x14ac:dyDescent="0.2">
      <c r="A26" s="58" t="s">
        <v>25</v>
      </c>
      <c r="B26" s="58">
        <v>14531.248699999989</v>
      </c>
      <c r="C26" s="58">
        <v>3596.1526000000013</v>
      </c>
      <c r="D26" s="58">
        <v>138953.64309999996</v>
      </c>
      <c r="E26" s="58">
        <v>20868.54440000001</v>
      </c>
      <c r="F26" s="58">
        <v>5085.5696999999991</v>
      </c>
      <c r="G26" s="58">
        <v>34283.666300000012</v>
      </c>
      <c r="H26" s="58">
        <v>19815.756899999993</v>
      </c>
      <c r="I26" s="58">
        <v>52804.84500000003</v>
      </c>
      <c r="J26" s="58">
        <v>702862.45539000025</v>
      </c>
      <c r="K26" s="58">
        <v>77941.167699999976</v>
      </c>
      <c r="L26" s="58">
        <v>28310.986499999988</v>
      </c>
      <c r="M26" s="58">
        <v>26543.474999999988</v>
      </c>
      <c r="N26" s="58">
        <v>24995.184600000004</v>
      </c>
      <c r="O26" s="58">
        <v>101297.77960000001</v>
      </c>
      <c r="P26" s="58">
        <v>24007.486389999991</v>
      </c>
      <c r="Q26" s="58">
        <v>83628.081299999962</v>
      </c>
    </row>
    <row r="27" spans="1:17" x14ac:dyDescent="0.2">
      <c r="A27" s="58" t="s">
        <v>26</v>
      </c>
      <c r="B27" s="58">
        <v>23952.304499999995</v>
      </c>
      <c r="C27" s="58">
        <v>5927.6424000000052</v>
      </c>
      <c r="D27" s="58">
        <v>228650.48299999975</v>
      </c>
      <c r="E27" s="58">
        <v>34300.575299999982</v>
      </c>
      <c r="F27" s="58">
        <v>8173.3652999999986</v>
      </c>
      <c r="G27" s="58">
        <v>56350.242699999988</v>
      </c>
      <c r="H27" s="58">
        <v>32662.769800000005</v>
      </c>
      <c r="I27" s="58">
        <v>87039.704000000012</v>
      </c>
      <c r="J27" s="58">
        <v>75261.970199999982</v>
      </c>
      <c r="K27" s="58">
        <v>97383.754299999957</v>
      </c>
      <c r="L27" s="58">
        <v>42065.369848000009</v>
      </c>
      <c r="M27" s="58">
        <v>42901.054699999971</v>
      </c>
      <c r="N27" s="58">
        <v>120190.80579999987</v>
      </c>
      <c r="O27" s="58">
        <v>285212.30999999994</v>
      </c>
      <c r="P27" s="58">
        <v>19426.369699999985</v>
      </c>
      <c r="Q27" s="58">
        <v>260627.08199999997</v>
      </c>
    </row>
    <row r="28" spans="1:17" x14ac:dyDescent="0.2">
      <c r="A28" s="58" t="s">
        <v>27</v>
      </c>
      <c r="B28" s="58">
        <v>11072.847300000001</v>
      </c>
      <c r="C28" s="58">
        <v>2740.2776000000013</v>
      </c>
      <c r="D28" s="58">
        <v>105745.19039999989</v>
      </c>
      <c r="E28" s="58">
        <v>15867.357300000007</v>
      </c>
      <c r="F28" s="58">
        <v>3801.4269000000013</v>
      </c>
      <c r="G28" s="58">
        <v>26067.588200000009</v>
      </c>
      <c r="H28" s="58">
        <v>15099.623399999999</v>
      </c>
      <c r="I28" s="58">
        <v>40237.330900000023</v>
      </c>
      <c r="J28" s="58">
        <v>100484.26055999997</v>
      </c>
      <c r="K28" s="58">
        <v>63926.764199999954</v>
      </c>
      <c r="L28" s="58">
        <v>44438.830617000036</v>
      </c>
      <c r="M28" s="58">
        <v>19926.055699999986</v>
      </c>
      <c r="N28" s="58">
        <v>29476.743799999986</v>
      </c>
      <c r="O28" s="58">
        <v>92794.39559999996</v>
      </c>
      <c r="P28" s="58">
        <v>19268.661599999999</v>
      </c>
      <c r="Q28" s="58">
        <v>27688.341700000001</v>
      </c>
    </row>
    <row r="29" spans="1:17" x14ac:dyDescent="0.2">
      <c r="A29" s="58" t="s">
        <v>28</v>
      </c>
      <c r="B29" s="58">
        <v>20431.5713</v>
      </c>
      <c r="C29" s="58">
        <v>5056.3494000000037</v>
      </c>
      <c r="D29" s="58">
        <v>195032.98400000005</v>
      </c>
      <c r="E29" s="58">
        <v>29313.454200000011</v>
      </c>
      <c r="F29" s="58">
        <v>6967.1673000000001</v>
      </c>
      <c r="G29" s="58">
        <v>48157.231999999982</v>
      </c>
      <c r="H29" s="58">
        <v>27861.700200000003</v>
      </c>
      <c r="I29" s="58">
        <v>74245.943000000043</v>
      </c>
      <c r="J29" s="58">
        <v>102539.39320000005</v>
      </c>
      <c r="K29" s="58">
        <v>114094.30620000008</v>
      </c>
      <c r="L29" s="58">
        <v>9496.1290999999983</v>
      </c>
      <c r="M29" s="58">
        <v>36575.62539999999</v>
      </c>
      <c r="N29" s="58">
        <v>38185.383500000011</v>
      </c>
      <c r="O29" s="58">
        <v>146782.98500000002</v>
      </c>
      <c r="P29" s="58">
        <v>12980.501900000008</v>
      </c>
      <c r="Q29" s="58">
        <v>232201.60800000001</v>
      </c>
    </row>
    <row r="30" spans="1:17" x14ac:dyDescent="0.2">
      <c r="A30" s="58" t="s">
        <v>29</v>
      </c>
      <c r="B30" s="58">
        <v>1729.193600000001</v>
      </c>
      <c r="C30" s="58">
        <v>427.93663999999995</v>
      </c>
      <c r="D30" s="58">
        <v>16528.900300000001</v>
      </c>
      <c r="E30" s="58">
        <v>2481.7358999999992</v>
      </c>
      <c r="F30" s="58">
        <v>601.77630999999997</v>
      </c>
      <c r="G30" s="58">
        <v>4077.0836000000008</v>
      </c>
      <c r="H30" s="58">
        <v>2358.0366999999997</v>
      </c>
      <c r="I30" s="58">
        <v>6283.6950999999999</v>
      </c>
      <c r="J30" s="58">
        <v>21968.633753000002</v>
      </c>
      <c r="K30" s="58">
        <v>5031.8457399999998</v>
      </c>
      <c r="L30" s="58">
        <v>459.41505253595028</v>
      </c>
      <c r="M30" s="58">
        <v>3144.8</v>
      </c>
      <c r="N30" s="58">
        <v>2957.7597000000005</v>
      </c>
      <c r="O30" s="58">
        <v>12018.02</v>
      </c>
      <c r="P30" s="58">
        <v>1259.2390200000002</v>
      </c>
      <c r="Q30" s="58">
        <v>31600.445800000005</v>
      </c>
    </row>
    <row r="31" spans="1:17" x14ac:dyDescent="0.2">
      <c r="A31" s="58" t="s">
        <v>30</v>
      </c>
      <c r="B31" s="58">
        <v>1484.8019000000004</v>
      </c>
      <c r="C31" s="58">
        <v>367.45460000000008</v>
      </c>
      <c r="D31" s="58">
        <v>14199.465999999993</v>
      </c>
      <c r="E31" s="58">
        <v>2132.6515999999997</v>
      </c>
      <c r="F31" s="58">
        <v>520.29682999999977</v>
      </c>
      <c r="G31" s="58">
        <v>3503.6078999999995</v>
      </c>
      <c r="H31" s="58">
        <v>2024.7637</v>
      </c>
      <c r="I31" s="58">
        <v>5395.5999000000002</v>
      </c>
      <c r="J31" s="58">
        <v>68292.819290000043</v>
      </c>
      <c r="K31" s="58">
        <v>6307.3165999999983</v>
      </c>
      <c r="L31" s="58">
        <v>1539.0254600000007</v>
      </c>
      <c r="M31" s="58">
        <v>2714.8671000000008</v>
      </c>
      <c r="N31" s="58">
        <v>2704.3451000000005</v>
      </c>
      <c r="O31" s="58">
        <v>10571.080999999998</v>
      </c>
      <c r="P31" s="58">
        <v>1737.0338600000009</v>
      </c>
      <c r="Q31" s="58">
        <v>19667.003699999994</v>
      </c>
    </row>
    <row r="32" spans="1:17" x14ac:dyDescent="0.2">
      <c r="A32" s="58" t="s">
        <v>31</v>
      </c>
      <c r="B32" s="58">
        <v>28857.049699999978</v>
      </c>
      <c r="C32" s="58">
        <v>7141.4583000000021</v>
      </c>
      <c r="D32" s="58">
        <v>275468.28000000009</v>
      </c>
      <c r="E32" s="58">
        <v>41325.62460000001</v>
      </c>
      <c r="F32" s="58">
        <v>9845.2931000000044</v>
      </c>
      <c r="G32" s="58">
        <v>67891.233599999992</v>
      </c>
      <c r="H32" s="58">
        <v>39351.254600000022</v>
      </c>
      <c r="I32" s="58">
        <v>104863.1060000001</v>
      </c>
      <c r="J32" s="58">
        <v>190593.77180000005</v>
      </c>
      <c r="K32" s="58">
        <v>173337.14099999995</v>
      </c>
      <c r="L32" s="58">
        <v>28739.035300000018</v>
      </c>
      <c r="M32" s="58">
        <v>51678.815799999975</v>
      </c>
      <c r="N32" s="58">
        <v>73167.688999999955</v>
      </c>
      <c r="O32" s="58">
        <v>236187.48700000014</v>
      </c>
      <c r="P32" s="58">
        <v>28056.384299999987</v>
      </c>
      <c r="Q32" s="58">
        <v>271184.3189999999</v>
      </c>
    </row>
    <row r="33" spans="1:17" x14ac:dyDescent="0.2">
      <c r="A33" s="58" t="s">
        <v>32</v>
      </c>
      <c r="B33" s="58">
        <v>7186.9342999999972</v>
      </c>
      <c r="C33" s="58">
        <v>1778.6001999999996</v>
      </c>
      <c r="D33" s="58">
        <v>68724.636299999998</v>
      </c>
      <c r="E33" s="58">
        <v>10321.338600000005</v>
      </c>
      <c r="F33" s="58">
        <v>2515.3957000000014</v>
      </c>
      <c r="G33" s="58">
        <v>16956.2968</v>
      </c>
      <c r="H33" s="58">
        <v>9800.5334000000094</v>
      </c>
      <c r="I33" s="58">
        <v>26116.496099999986</v>
      </c>
      <c r="J33" s="58">
        <v>83318.046690000061</v>
      </c>
      <c r="K33" s="58">
        <v>25265.355499999991</v>
      </c>
      <c r="L33" s="58">
        <v>7597.1872900000026</v>
      </c>
      <c r="M33" s="58">
        <v>13128.611400000007</v>
      </c>
      <c r="N33" s="58">
        <v>12552.050900000009</v>
      </c>
      <c r="O33" s="58">
        <v>50365.447400000005</v>
      </c>
      <c r="P33" s="58">
        <v>6271.0120400000014</v>
      </c>
      <c r="Q33" s="58">
        <v>80001.012499999953</v>
      </c>
    </row>
    <row r="34" spans="1:17" x14ac:dyDescent="0.2">
      <c r="A34" s="58" t="s">
        <v>33</v>
      </c>
      <c r="B34" s="58">
        <v>13762.441799999995</v>
      </c>
      <c r="C34" s="58">
        <v>3405.8860000000018</v>
      </c>
      <c r="D34" s="58">
        <v>131579.299</v>
      </c>
      <c r="E34" s="58">
        <v>19758.716300000015</v>
      </c>
      <c r="F34" s="58">
        <v>4804.3013000000001</v>
      </c>
      <c r="G34" s="58">
        <v>32460.381199999996</v>
      </c>
      <c r="H34" s="58">
        <v>18767.317600000017</v>
      </c>
      <c r="I34" s="58">
        <v>50011.081599999998</v>
      </c>
      <c r="J34" s="58">
        <v>505314.20499999978</v>
      </c>
      <c r="K34" s="58">
        <v>66913.728600000002</v>
      </c>
      <c r="L34" s="58">
        <v>12436.850699999997</v>
      </c>
      <c r="M34" s="58">
        <v>25089.502800000017</v>
      </c>
      <c r="N34" s="58">
        <v>26464.076199999981</v>
      </c>
      <c r="O34" s="58">
        <v>98852.756999999954</v>
      </c>
      <c r="P34" s="58">
        <v>21343.780499999997</v>
      </c>
      <c r="Q34" s="58">
        <v>247478.45199999996</v>
      </c>
    </row>
    <row r="35" spans="1:17" x14ac:dyDescent="0.2">
      <c r="A35" s="58" t="s">
        <v>34</v>
      </c>
      <c r="B35" s="58">
        <v>7280.9560000000038</v>
      </c>
      <c r="C35" s="58">
        <v>1801.8741999999997</v>
      </c>
      <c r="D35" s="58">
        <v>69531.053100000019</v>
      </c>
      <c r="E35" s="58">
        <v>10433.1836</v>
      </c>
      <c r="F35" s="58">
        <v>2498.6302999999975</v>
      </c>
      <c r="G35" s="58">
        <v>17140.044300000005</v>
      </c>
      <c r="H35" s="58">
        <v>9928.7695999999978</v>
      </c>
      <c r="I35" s="58">
        <v>26458.1921</v>
      </c>
      <c r="J35" s="58">
        <v>49407.63040499996</v>
      </c>
      <c r="K35" s="58">
        <v>35838.650439999976</v>
      </c>
      <c r="L35" s="58">
        <v>32937.846216900012</v>
      </c>
      <c r="M35" s="58">
        <v>13098.348300000005</v>
      </c>
      <c r="N35" s="58">
        <v>13002.808699999985</v>
      </c>
      <c r="O35" s="58">
        <v>51452.960999999996</v>
      </c>
      <c r="P35" s="58">
        <v>9704.1250799999889</v>
      </c>
      <c r="Q35" s="58">
        <v>10440.435200000005</v>
      </c>
    </row>
    <row r="36" spans="1:17" x14ac:dyDescent="0.2">
      <c r="A36" s="58" t="s">
        <v>35</v>
      </c>
      <c r="B36" s="58">
        <v>6342.5571000000027</v>
      </c>
      <c r="C36" s="58">
        <v>1569.6382900000001</v>
      </c>
      <c r="D36" s="58">
        <v>60659.928400000019</v>
      </c>
      <c r="E36" s="58">
        <v>9111.1096000000034</v>
      </c>
      <c r="F36" s="58">
        <v>2225.0417899999998</v>
      </c>
      <c r="G36" s="58">
        <v>14968.057299999997</v>
      </c>
      <c r="H36" s="58">
        <v>8649.0856999999996</v>
      </c>
      <c r="I36" s="58">
        <v>23048.132999999998</v>
      </c>
      <c r="J36" s="58">
        <v>115656.83544999998</v>
      </c>
      <c r="K36" s="58">
        <v>30886.957619999994</v>
      </c>
      <c r="L36" s="58">
        <v>16474.755488000003</v>
      </c>
      <c r="M36" s="58">
        <v>11607.173199999994</v>
      </c>
      <c r="N36" s="58">
        <v>11025.362299999999</v>
      </c>
      <c r="O36" s="58">
        <v>44393.101800000026</v>
      </c>
      <c r="P36" s="58">
        <v>8954.9904699999988</v>
      </c>
      <c r="Q36" s="58">
        <v>35363.083499999986</v>
      </c>
    </row>
    <row r="37" spans="1:17" x14ac:dyDescent="0.2">
      <c r="A37" s="58" t="s">
        <v>36</v>
      </c>
      <c r="B37" s="58">
        <v>18252.57889999999</v>
      </c>
      <c r="C37" s="58">
        <v>4517.0908000000027</v>
      </c>
      <c r="D37" s="58">
        <v>174381.78399999999</v>
      </c>
      <c r="E37" s="58">
        <v>26173.706300000002</v>
      </c>
      <c r="F37" s="58">
        <v>6304.3385000000035</v>
      </c>
      <c r="G37" s="58">
        <v>42999.268100000016</v>
      </c>
      <c r="H37" s="58">
        <v>24890.333999999999</v>
      </c>
      <c r="I37" s="58">
        <v>66327.677500000049</v>
      </c>
      <c r="J37" s="58">
        <v>495936.18810000038</v>
      </c>
      <c r="K37" s="58">
        <v>106566.22150000001</v>
      </c>
      <c r="L37" s="58">
        <v>40463.567399999978</v>
      </c>
      <c r="M37" s="58">
        <v>33001.03790000001</v>
      </c>
      <c r="N37" s="58">
        <v>31726.366799999996</v>
      </c>
      <c r="O37" s="58">
        <v>127499.66979999989</v>
      </c>
      <c r="P37" s="58">
        <v>47784.992300000013</v>
      </c>
      <c r="Q37" s="58">
        <v>95648.882599999997</v>
      </c>
    </row>
    <row r="38" spans="1:17" x14ac:dyDescent="0.2">
      <c r="A38" s="58" t="s">
        <v>37</v>
      </c>
      <c r="B38" s="58">
        <v>21848.435000000009</v>
      </c>
      <c r="C38" s="58">
        <v>5406.9989000000014</v>
      </c>
      <c r="D38" s="58">
        <v>208584.45000000013</v>
      </c>
      <c r="E38" s="58">
        <v>31293.748999999993</v>
      </c>
      <c r="F38" s="58">
        <v>7464.4304000000011</v>
      </c>
      <c r="G38" s="58">
        <v>51410.618000000009</v>
      </c>
      <c r="H38" s="58">
        <v>29793.917000000005</v>
      </c>
      <c r="I38" s="58">
        <v>79394.841</v>
      </c>
      <c r="J38" s="58">
        <v>55548.098600000019</v>
      </c>
      <c r="K38" s="58">
        <v>69906.112799999959</v>
      </c>
      <c r="L38" s="58">
        <v>11129.927599999985</v>
      </c>
      <c r="M38" s="58">
        <v>39169.379999999997</v>
      </c>
      <c r="N38" s="58">
        <v>119780.96799999998</v>
      </c>
      <c r="O38" s="58">
        <v>275341.8730000002</v>
      </c>
      <c r="P38" s="58">
        <v>11839.987399999998</v>
      </c>
      <c r="Q38" s="58">
        <v>299920.2699999999</v>
      </c>
    </row>
    <row r="39" spans="1:17" x14ac:dyDescent="0.2">
      <c r="A39" s="58" t="s">
        <v>130</v>
      </c>
      <c r="B39" s="58">
        <v>6909.9181000000008</v>
      </c>
      <c r="C39" s="58">
        <v>1710.0515000000009</v>
      </c>
      <c r="D39" s="58">
        <v>66102.562200000059</v>
      </c>
      <c r="E39" s="58">
        <v>9930.2473000000045</v>
      </c>
      <c r="F39" s="58">
        <v>2432.8930000000005</v>
      </c>
      <c r="G39" s="58">
        <v>16313.774800000008</v>
      </c>
      <c r="H39" s="58">
        <v>9422.786300000007</v>
      </c>
      <c r="I39" s="58">
        <v>25109.870399999985</v>
      </c>
      <c r="J39" s="58">
        <v>200315.65558999998</v>
      </c>
      <c r="K39" s="58">
        <v>27132.255400000013</v>
      </c>
      <c r="L39" s="58">
        <v>8243.6104400000004</v>
      </c>
      <c r="M39" s="58">
        <v>12681.337999999996</v>
      </c>
      <c r="N39" s="58">
        <v>12035.686799999998</v>
      </c>
      <c r="O39" s="58">
        <v>48393.713499999976</v>
      </c>
      <c r="P39" s="58">
        <v>7166.4362199999978</v>
      </c>
      <c r="Q39" s="58">
        <v>59705.777199999982</v>
      </c>
    </row>
    <row r="40" spans="1:17" x14ac:dyDescent="0.2">
      <c r="A40" s="58" t="s">
        <v>39</v>
      </c>
      <c r="B40" s="58">
        <v>177.65285</v>
      </c>
      <c r="C40" s="58">
        <v>43.965427999999996</v>
      </c>
      <c r="D40" s="58">
        <v>1698.2660000000012</v>
      </c>
      <c r="E40" s="58">
        <v>255.01663000000005</v>
      </c>
      <c r="F40" s="58">
        <v>61.894163999999996</v>
      </c>
      <c r="G40" s="58">
        <v>418.95008999999999</v>
      </c>
      <c r="H40" s="58">
        <v>242.25835000000012</v>
      </c>
      <c r="I40" s="58">
        <v>645.56951000000004</v>
      </c>
      <c r="J40" s="58">
        <v>6291.8147849999978</v>
      </c>
      <c r="K40" s="58">
        <v>626.18562799999995</v>
      </c>
      <c r="L40" s="58">
        <v>144.41266599999997</v>
      </c>
      <c r="M40" s="58">
        <v>323.37035000000009</v>
      </c>
      <c r="N40" s="58">
        <v>319.52942999999999</v>
      </c>
      <c r="O40" s="58">
        <v>1258.5938999999992</v>
      </c>
      <c r="P40" s="58">
        <v>136.95767659999999</v>
      </c>
      <c r="Q40" s="58">
        <v>1693.1154000000008</v>
      </c>
    </row>
    <row r="41" spans="1:17" x14ac:dyDescent="0.2">
      <c r="A41" s="58" t="s">
        <v>40</v>
      </c>
      <c r="B41" s="58">
        <v>10450.490499999998</v>
      </c>
      <c r="C41" s="58">
        <v>2586.2569000000021</v>
      </c>
      <c r="D41" s="58">
        <v>99896.933999999936</v>
      </c>
      <c r="E41" s="58">
        <v>14999.358200000001</v>
      </c>
      <c r="F41" s="58">
        <v>3638.7250999999997</v>
      </c>
      <c r="G41" s="58">
        <v>24641.480500000001</v>
      </c>
      <c r="H41" s="58">
        <v>14250.922400000014</v>
      </c>
      <c r="I41" s="58">
        <v>37975.879299999993</v>
      </c>
      <c r="J41" s="58">
        <v>455141.81049999996</v>
      </c>
      <c r="K41" s="58">
        <v>54250.864000000031</v>
      </c>
      <c r="L41" s="58">
        <v>8871.7572000000018</v>
      </c>
      <c r="M41" s="58">
        <v>19013.403600000016</v>
      </c>
      <c r="N41" s="58">
        <v>21460.975800000004</v>
      </c>
      <c r="O41" s="58">
        <v>76520.168000000049</v>
      </c>
      <c r="P41" s="58">
        <v>20035.336800000016</v>
      </c>
      <c r="Q41" s="58">
        <v>206103.67399999994</v>
      </c>
    </row>
    <row r="42" spans="1:17" x14ac:dyDescent="0.2">
      <c r="A42" s="58" t="s">
        <v>41</v>
      </c>
      <c r="B42" s="58">
        <v>10004.135999999999</v>
      </c>
      <c r="C42" s="58">
        <v>2475.7996999999996</v>
      </c>
      <c r="D42" s="58">
        <v>95535.262999999875</v>
      </c>
      <c r="E42" s="58">
        <v>14334.962699999998</v>
      </c>
      <c r="F42" s="58">
        <v>3432.4082000000021</v>
      </c>
      <c r="G42" s="58">
        <v>23550.064100000018</v>
      </c>
      <c r="H42" s="58">
        <v>13642.294100000006</v>
      </c>
      <c r="I42" s="58">
        <v>36353.871500000016</v>
      </c>
      <c r="J42" s="58">
        <v>74141.42895000003</v>
      </c>
      <c r="K42" s="58">
        <v>55153.270600000054</v>
      </c>
      <c r="L42" s="58">
        <v>36640.182595999962</v>
      </c>
      <c r="M42" s="58">
        <v>17994.260800000015</v>
      </c>
      <c r="N42" s="58">
        <v>37040.063400000035</v>
      </c>
      <c r="O42" s="58">
        <v>99440.496800000095</v>
      </c>
      <c r="P42" s="58">
        <v>15700.633669999999</v>
      </c>
      <c r="Q42" s="58">
        <v>41295.466099999954</v>
      </c>
    </row>
    <row r="43" spans="1:17" x14ac:dyDescent="0.2">
      <c r="A43" s="58" t="s">
        <v>42</v>
      </c>
      <c r="B43" s="58">
        <v>10177.734799999997</v>
      </c>
      <c r="C43" s="58">
        <v>2518.7547000000013</v>
      </c>
      <c r="D43" s="58">
        <v>97371.12069999997</v>
      </c>
      <c r="E43" s="58">
        <v>14628.250499999998</v>
      </c>
      <c r="F43" s="58">
        <v>3587.379899999999</v>
      </c>
      <c r="G43" s="58">
        <v>24031.859100000001</v>
      </c>
      <c r="H43" s="58">
        <v>13878.974400000006</v>
      </c>
      <c r="I43" s="58">
        <v>36984.734299999989</v>
      </c>
      <c r="J43" s="58">
        <v>474208.31144000025</v>
      </c>
      <c r="K43" s="58">
        <v>49347.470399999998</v>
      </c>
      <c r="L43" s="58">
        <v>12929.035400000008</v>
      </c>
      <c r="M43" s="58">
        <v>18694.562499999993</v>
      </c>
      <c r="N43" s="58">
        <v>17513.205900000004</v>
      </c>
      <c r="O43" s="58">
        <v>70831.437600000005</v>
      </c>
      <c r="P43" s="58">
        <v>15321.066300000004</v>
      </c>
      <c r="Q43" s="58">
        <v>102054.39099999996</v>
      </c>
    </row>
    <row r="44" spans="1:17" x14ac:dyDescent="0.2">
      <c r="A44" s="58" t="s">
        <v>43</v>
      </c>
      <c r="B44" s="58">
        <v>95877.48699999995</v>
      </c>
      <c r="C44" s="58">
        <v>23727.477399999989</v>
      </c>
      <c r="D44" s="58">
        <v>915572.10000000044</v>
      </c>
      <c r="E44" s="58">
        <v>137379.13999999998</v>
      </c>
      <c r="F44" s="58">
        <v>32886.51969999999</v>
      </c>
      <c r="G44" s="58">
        <v>225691.40500000009</v>
      </c>
      <c r="H44" s="58">
        <v>130744.31500000002</v>
      </c>
      <c r="I44" s="58">
        <v>348406.9090000001</v>
      </c>
      <c r="J44" s="58">
        <v>1169238.0273999998</v>
      </c>
      <c r="K44" s="58">
        <v>602236.99820000015</v>
      </c>
      <c r="L44" s="58">
        <v>199168.62700000009</v>
      </c>
      <c r="M44" s="58">
        <v>172416.77799999996</v>
      </c>
      <c r="N44" s="58">
        <v>170765.78399999996</v>
      </c>
      <c r="O44" s="58">
        <v>674868.22999999952</v>
      </c>
      <c r="P44" s="58">
        <v>235232.09079999992</v>
      </c>
      <c r="Q44" s="58">
        <v>467922.83999999997</v>
      </c>
    </row>
    <row r="45" spans="1:17" x14ac:dyDescent="0.2">
      <c r="A45" s="58" t="s">
        <v>44</v>
      </c>
      <c r="B45" s="58">
        <v>15053.907400000004</v>
      </c>
      <c r="C45" s="58">
        <v>3725.5005000000015</v>
      </c>
      <c r="D45" s="58">
        <v>143712.18200000006</v>
      </c>
      <c r="E45" s="58">
        <v>21590.396900000014</v>
      </c>
      <c r="F45" s="58">
        <v>5140.4598000000005</v>
      </c>
      <c r="G45" s="58">
        <v>35469.534199999987</v>
      </c>
      <c r="H45" s="58">
        <v>20528.391899999995</v>
      </c>
      <c r="I45" s="58">
        <v>54704.143900000003</v>
      </c>
      <c r="J45" s="58">
        <v>121072.12050000002</v>
      </c>
      <c r="K45" s="58">
        <v>79540.675800000041</v>
      </c>
      <c r="L45" s="58">
        <v>8527.3134999999966</v>
      </c>
      <c r="M45" s="58">
        <v>26977.542099999999</v>
      </c>
      <c r="N45" s="58">
        <v>31852.374299999981</v>
      </c>
      <c r="O45" s="58">
        <v>113737.32300000006</v>
      </c>
      <c r="P45" s="58">
        <v>9646.7043500000054</v>
      </c>
      <c r="Q45" s="58">
        <v>162644.94099999993</v>
      </c>
    </row>
    <row r="46" spans="1:17" x14ac:dyDescent="0.2">
      <c r="A46" s="58" t="s">
        <v>45</v>
      </c>
      <c r="B46" s="58">
        <v>1743.835</v>
      </c>
      <c r="C46" s="58">
        <v>431.55988000000019</v>
      </c>
      <c r="D46" s="58">
        <v>16672.168100000003</v>
      </c>
      <c r="E46" s="58">
        <v>2503.5613000000008</v>
      </c>
      <c r="F46" s="58">
        <v>608.6233400000001</v>
      </c>
      <c r="G46" s="58">
        <v>4112.9469000000017</v>
      </c>
      <c r="H46" s="58">
        <v>2378.0008000000003</v>
      </c>
      <c r="I46" s="58">
        <v>6336.8896999999997</v>
      </c>
      <c r="J46" s="58">
        <v>8512.5292580000023</v>
      </c>
      <c r="K46" s="58">
        <v>5120.0231600000025</v>
      </c>
      <c r="L46" s="58">
        <v>1000.5228293699997</v>
      </c>
      <c r="M46" s="58">
        <v>3178.5675999999994</v>
      </c>
      <c r="N46" s="58">
        <v>2979.295000000001</v>
      </c>
      <c r="O46" s="58">
        <v>12117.410799999998</v>
      </c>
      <c r="P46" s="58">
        <v>1365.0120090000005</v>
      </c>
      <c r="Q46" s="58">
        <v>27813.423599999991</v>
      </c>
    </row>
    <row r="47" spans="1:17" x14ac:dyDescent="0.2">
      <c r="A47" s="58" t="s">
        <v>46</v>
      </c>
      <c r="B47" s="58">
        <v>9112.7003999999979</v>
      </c>
      <c r="C47" s="58">
        <v>2255.1817000000019</v>
      </c>
      <c r="D47" s="58">
        <v>87150.537999999899</v>
      </c>
      <c r="E47" s="58">
        <v>13089.68479999999</v>
      </c>
      <c r="F47" s="58">
        <v>3195.2662</v>
      </c>
      <c r="G47" s="58">
        <v>21504.257000000001</v>
      </c>
      <c r="H47" s="58">
        <v>12426.629699999989</v>
      </c>
      <c r="I47" s="58">
        <v>33114.530000000013</v>
      </c>
      <c r="J47" s="58">
        <v>398900.88317999995</v>
      </c>
      <c r="K47" s="58">
        <v>41680.289299999975</v>
      </c>
      <c r="L47" s="58">
        <v>7931.150099999998</v>
      </c>
      <c r="M47" s="58">
        <v>16670.345099999991</v>
      </c>
      <c r="N47" s="58">
        <v>15708.25060000001</v>
      </c>
      <c r="O47" s="58">
        <v>63061.98629999996</v>
      </c>
      <c r="P47" s="58">
        <v>12264.6482</v>
      </c>
      <c r="Q47" s="58">
        <v>130323.50200000001</v>
      </c>
    </row>
    <row r="48" spans="1:17" x14ac:dyDescent="0.2">
      <c r="A48" s="58" t="s">
        <v>47</v>
      </c>
      <c r="B48" s="58">
        <v>15316.456800000005</v>
      </c>
      <c r="C48" s="58">
        <v>3790.4766000000004</v>
      </c>
      <c r="D48" s="58">
        <v>146218.96899999998</v>
      </c>
      <c r="E48" s="58">
        <v>21935.641000000011</v>
      </c>
      <c r="F48" s="58">
        <v>5230.0547000000006</v>
      </c>
      <c r="G48" s="58">
        <v>36036.586000000003</v>
      </c>
      <c r="H48" s="58">
        <v>20886.469199999981</v>
      </c>
      <c r="I48" s="58">
        <v>55658.193000000014</v>
      </c>
      <c r="J48" s="58">
        <v>20733.097299999994</v>
      </c>
      <c r="K48" s="58">
        <v>41335.859900000018</v>
      </c>
      <c r="L48" s="58">
        <v>12108.712600000003</v>
      </c>
      <c r="M48" s="58">
        <v>27447.783000000018</v>
      </c>
      <c r="N48" s="58">
        <v>52171.126000000011</v>
      </c>
      <c r="O48" s="58">
        <v>145325.31299999997</v>
      </c>
      <c r="P48" s="58">
        <v>8632.9855000000007</v>
      </c>
      <c r="Q48" s="58">
        <v>178380.27299999999</v>
      </c>
    </row>
    <row r="49" spans="1:17" x14ac:dyDescent="0.2">
      <c r="A49" s="58" t="s">
        <v>48</v>
      </c>
      <c r="B49" s="58">
        <v>4280.1311000000014</v>
      </c>
      <c r="C49" s="58">
        <v>1059.23587</v>
      </c>
      <c r="D49" s="58">
        <v>40987.247999999978</v>
      </c>
      <c r="E49" s="58">
        <v>6161.4707000000044</v>
      </c>
      <c r="F49" s="58">
        <v>1529.4867500000005</v>
      </c>
      <c r="G49" s="58">
        <v>10122.318600000001</v>
      </c>
      <c r="H49" s="58">
        <v>5836.6497000000027</v>
      </c>
      <c r="I49" s="58">
        <v>15553.5275</v>
      </c>
      <c r="J49" s="58">
        <v>195547.41541999998</v>
      </c>
      <c r="K49" s="58">
        <v>16849.392130000011</v>
      </c>
      <c r="L49" s="58">
        <v>2791.3412000000021</v>
      </c>
      <c r="M49" s="58">
        <v>7946.6029000000044</v>
      </c>
      <c r="N49" s="58">
        <v>7358.4446000000007</v>
      </c>
      <c r="O49" s="58">
        <v>29848.774200000014</v>
      </c>
      <c r="P49" s="58">
        <v>5071.7802200000024</v>
      </c>
      <c r="Q49" s="58">
        <v>42813.424699999967</v>
      </c>
    </row>
    <row r="50" spans="1:17" x14ac:dyDescent="0.2">
      <c r="A50" s="58" t="s">
        <v>49</v>
      </c>
      <c r="B50" s="58">
        <v>7932.0587000000005</v>
      </c>
      <c r="C50" s="58">
        <v>1963.0015999999989</v>
      </c>
      <c r="D50" s="58">
        <v>75830.577200000014</v>
      </c>
      <c r="E50" s="58">
        <v>11386.667199999993</v>
      </c>
      <c r="F50" s="58">
        <v>2765.8990000000013</v>
      </c>
      <c r="G50" s="58">
        <v>18706.4728</v>
      </c>
      <c r="H50" s="58">
        <v>10816.632800000001</v>
      </c>
      <c r="I50" s="58">
        <v>28824.125599999992</v>
      </c>
      <c r="J50" s="58">
        <v>214995.29345999993</v>
      </c>
      <c r="K50" s="58">
        <v>35434.725250000003</v>
      </c>
      <c r="L50" s="58">
        <v>18229.688786400002</v>
      </c>
      <c r="M50" s="58">
        <v>14447.894399999997</v>
      </c>
      <c r="N50" s="58">
        <v>17065.625000000011</v>
      </c>
      <c r="O50" s="58">
        <v>60405.640800000045</v>
      </c>
      <c r="P50" s="58">
        <v>9511.8536999999924</v>
      </c>
      <c r="Q50" s="58">
        <v>68860.15330000002</v>
      </c>
    </row>
    <row r="51" spans="1:17" x14ac:dyDescent="0.2">
      <c r="A51" s="58" t="s">
        <v>50</v>
      </c>
      <c r="B51" s="58">
        <v>12777.844899999989</v>
      </c>
      <c r="C51" s="58">
        <v>3162.2200000000007</v>
      </c>
      <c r="D51" s="58">
        <v>121982.08299999998</v>
      </c>
      <c r="E51" s="58">
        <v>18301.946799999983</v>
      </c>
      <c r="F51" s="58">
        <v>4362.2975000000006</v>
      </c>
      <c r="G51" s="58">
        <v>30067.134400000003</v>
      </c>
      <c r="H51" s="58">
        <v>17424.663900000007</v>
      </c>
      <c r="I51" s="58">
        <v>46433.146899999978</v>
      </c>
      <c r="J51" s="58">
        <v>98207.029400000014</v>
      </c>
      <c r="K51" s="58">
        <v>63284.659399999975</v>
      </c>
      <c r="L51" s="58">
        <v>10703.938154000001</v>
      </c>
      <c r="M51" s="58">
        <v>22894.768699999997</v>
      </c>
      <c r="N51" s="58">
        <v>46379.193699999982</v>
      </c>
      <c r="O51" s="58">
        <v>125547.14000000003</v>
      </c>
      <c r="P51" s="58">
        <v>7469.7706999999982</v>
      </c>
      <c r="Q51" s="58">
        <v>149406.60699999999</v>
      </c>
    </row>
    <row r="52" spans="1:17" x14ac:dyDescent="0.2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1:17" x14ac:dyDescent="0.2">
      <c r="A53" s="58" t="s">
        <v>56</v>
      </c>
      <c r="B53" s="58">
        <f t="shared" ref="B53:Q53" si="0">SUM(B3:B51)</f>
        <v>683363.44256900006</v>
      </c>
      <c r="C53" s="58">
        <f t="shared" si="0"/>
        <v>169116.81206330002</v>
      </c>
      <c r="D53" s="58">
        <f t="shared" si="0"/>
        <v>6528139.2718700012</v>
      </c>
      <c r="E53" s="58">
        <f t="shared" si="0"/>
        <v>979955.96238699986</v>
      </c>
      <c r="F53" s="58">
        <f t="shared" si="0"/>
        <v>235702.32302590011</v>
      </c>
      <c r="G53" s="58">
        <f t="shared" si="0"/>
        <v>1609909.0915780005</v>
      </c>
      <c r="H53" s="58">
        <f t="shared" si="0"/>
        <v>931875.99880200042</v>
      </c>
      <c r="I53" s="58">
        <f t="shared" si="0"/>
        <v>2483262.4205589993</v>
      </c>
      <c r="J53" s="58">
        <f t="shared" si="0"/>
        <v>13463433.655517863</v>
      </c>
      <c r="K53" s="58">
        <f t="shared" si="0"/>
        <v>3485713.0564541998</v>
      </c>
      <c r="L53" s="58">
        <f t="shared" si="0"/>
        <v>1017691.375119462</v>
      </c>
      <c r="M53" s="58">
        <f t="shared" si="0"/>
        <v>1234202.4974280002</v>
      </c>
      <c r="N53" s="58">
        <f t="shared" si="0"/>
        <v>1722922.5146949992</v>
      </c>
      <c r="O53" s="58">
        <f t="shared" si="0"/>
        <v>5566167.5926199984</v>
      </c>
      <c r="P53" s="58">
        <f t="shared" si="0"/>
        <v>994952.49614159972</v>
      </c>
      <c r="Q53" s="58">
        <f t="shared" si="0"/>
        <v>7087646.8243800001</v>
      </c>
    </row>
    <row r="54" spans="1:17" x14ac:dyDescent="0.2">
      <c r="A54" s="58" t="s">
        <v>330</v>
      </c>
      <c r="B54" s="58">
        <v>242919.29051015317</v>
      </c>
      <c r="C54" s="58">
        <v>85544.959917886212</v>
      </c>
      <c r="D54" s="58">
        <v>1789756.6352803046</v>
      </c>
      <c r="E54" s="58">
        <v>497116.58709817834</v>
      </c>
      <c r="F54" s="58">
        <v>64915.181548354332</v>
      </c>
      <c r="G54" s="58">
        <v>424970.31194236572</v>
      </c>
      <c r="H54" s="58">
        <v>251707.49403533572</v>
      </c>
      <c r="I54" s="58">
        <v>70612.520518212114</v>
      </c>
      <c r="J54" s="58">
        <v>3568352.3385881837</v>
      </c>
      <c r="K54" s="58">
        <v>924135.40755560761</v>
      </c>
      <c r="L54" s="58">
        <v>839781.15232276765</v>
      </c>
      <c r="M54" s="58">
        <v>54432.408450693823</v>
      </c>
      <c r="N54" s="58">
        <v>531298.61858981918</v>
      </c>
      <c r="O54" s="58">
        <v>1320656.0622868855</v>
      </c>
      <c r="P54" s="58">
        <v>58847.684027948417</v>
      </c>
      <c r="Q54" s="58">
        <v>2156084.1681775181</v>
      </c>
    </row>
    <row r="55" spans="1:17" x14ac:dyDescent="0.2">
      <c r="A55" s="58" t="s">
        <v>329</v>
      </c>
      <c r="B55" s="58">
        <f t="shared" ref="B55:Q55" si="1">+B53+B54</f>
        <v>926282.73307915323</v>
      </c>
      <c r="C55" s="58">
        <f t="shared" si="1"/>
        <v>254661.77198118623</v>
      </c>
      <c r="D55" s="58">
        <f t="shared" si="1"/>
        <v>8317895.9071503058</v>
      </c>
      <c r="E55" s="58">
        <f t="shared" si="1"/>
        <v>1477072.5494851782</v>
      </c>
      <c r="F55" s="58">
        <f t="shared" si="1"/>
        <v>300617.50457425445</v>
      </c>
      <c r="G55" s="58">
        <f t="shared" si="1"/>
        <v>2034879.4035203662</v>
      </c>
      <c r="H55" s="58">
        <f t="shared" si="1"/>
        <v>1183583.4928373361</v>
      </c>
      <c r="I55" s="58">
        <f t="shared" si="1"/>
        <v>2553874.9410772114</v>
      </c>
      <c r="J55" s="58">
        <f t="shared" si="1"/>
        <v>17031785.994106047</v>
      </c>
      <c r="K55" s="58">
        <f t="shared" si="1"/>
        <v>4409848.4640098074</v>
      </c>
      <c r="L55" s="58">
        <f t="shared" si="1"/>
        <v>1857472.5274422297</v>
      </c>
      <c r="M55" s="58">
        <f t="shared" si="1"/>
        <v>1288634.905878694</v>
      </c>
      <c r="N55" s="58">
        <f t="shared" si="1"/>
        <v>2254221.1332848184</v>
      </c>
      <c r="O55" s="58">
        <f t="shared" si="1"/>
        <v>6886823.6549068838</v>
      </c>
      <c r="P55" s="58">
        <f t="shared" si="1"/>
        <v>1053800.1801695481</v>
      </c>
      <c r="Q55" s="58">
        <f t="shared" si="1"/>
        <v>9243730.9925575182</v>
      </c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2" sqref="E12"/>
    </sheetView>
  </sheetViews>
  <sheetFormatPr defaultRowHeight="15" x14ac:dyDescent="0.25"/>
  <cols>
    <col min="1" max="1" width="17.7109375" customWidth="1"/>
    <col min="2" max="2" width="9.28515625" bestFit="1" customWidth="1"/>
    <col min="4" max="4" width="14.140625" bestFit="1" customWidth="1"/>
    <col min="5" max="6" width="12" bestFit="1" customWidth="1"/>
  </cols>
  <sheetData>
    <row r="1" spans="1:6" x14ac:dyDescent="0.25">
      <c r="B1" s="35" t="s">
        <v>343</v>
      </c>
      <c r="D1" s="35" t="s">
        <v>434</v>
      </c>
    </row>
    <row r="2" spans="1:6" x14ac:dyDescent="0.25">
      <c r="A2" s="8" t="s">
        <v>52</v>
      </c>
      <c r="B2" s="8" t="s">
        <v>57</v>
      </c>
      <c r="D2" s="24" t="s">
        <v>310</v>
      </c>
      <c r="E2" t="s">
        <v>57</v>
      </c>
      <c r="F2" t="s">
        <v>128</v>
      </c>
    </row>
    <row r="3" spans="1:6" x14ac:dyDescent="0.25">
      <c r="A3" s="8" t="s">
        <v>0</v>
      </c>
      <c r="B3" s="33">
        <v>64050.522176480001</v>
      </c>
      <c r="C3" s="33"/>
      <c r="D3" s="33" t="s">
        <v>0</v>
      </c>
      <c r="E3" s="33">
        <v>64176.938995099998</v>
      </c>
      <c r="F3" s="33">
        <v>4600.2722054899996</v>
      </c>
    </row>
    <row r="4" spans="1:6" x14ac:dyDescent="0.25">
      <c r="A4" s="8" t="s">
        <v>2</v>
      </c>
      <c r="B4" s="33">
        <v>33360.286541654801</v>
      </c>
      <c r="C4" s="33"/>
      <c r="D4" s="33" t="s">
        <v>2</v>
      </c>
      <c r="E4" s="33">
        <v>33456.895552399998</v>
      </c>
      <c r="F4" s="33">
        <v>6412.4883739799998</v>
      </c>
    </row>
    <row r="5" spans="1:6" x14ac:dyDescent="0.25">
      <c r="A5" s="8" t="s">
        <v>3</v>
      </c>
      <c r="B5" s="33">
        <v>122661.474775628</v>
      </c>
      <c r="C5" s="33"/>
      <c r="D5" s="33" t="s">
        <v>3</v>
      </c>
      <c r="E5" s="33">
        <v>122700.40274600001</v>
      </c>
      <c r="F5" s="33">
        <v>41040.174515999999</v>
      </c>
    </row>
    <row r="6" spans="1:6" x14ac:dyDescent="0.25">
      <c r="A6" s="8" t="s">
        <v>4</v>
      </c>
      <c r="B6" s="33">
        <v>204114.56176751899</v>
      </c>
      <c r="C6" s="33"/>
      <c r="D6" s="33" t="s">
        <v>4</v>
      </c>
      <c r="E6" s="33">
        <v>204367.98316100001</v>
      </c>
      <c r="F6" s="33">
        <v>69929.182263499999</v>
      </c>
    </row>
    <row r="7" spans="1:6" x14ac:dyDescent="0.25">
      <c r="A7" s="8" t="s">
        <v>5</v>
      </c>
      <c r="B7" s="33">
        <v>69309.652657506202</v>
      </c>
      <c r="C7" s="33"/>
      <c r="D7" s="33" t="s">
        <v>5</v>
      </c>
      <c r="E7" s="33">
        <v>69472.260925199997</v>
      </c>
      <c r="F7" s="33">
        <v>15450.6424381</v>
      </c>
    </row>
    <row r="8" spans="1:6" x14ac:dyDescent="0.25">
      <c r="A8" s="8" t="s">
        <v>6</v>
      </c>
      <c r="B8" s="33">
        <v>2500.7911265558701</v>
      </c>
      <c r="C8" s="33"/>
      <c r="D8" s="33" t="s">
        <v>6</v>
      </c>
      <c r="E8" s="33">
        <v>2505.7511933400001</v>
      </c>
      <c r="F8" s="33">
        <v>407.86353807699999</v>
      </c>
    </row>
    <row r="9" spans="1:6" x14ac:dyDescent="0.25">
      <c r="A9" s="8" t="s">
        <v>7</v>
      </c>
      <c r="B9" s="33">
        <v>13844.3737741554</v>
      </c>
      <c r="C9" s="33"/>
      <c r="D9" s="33" t="s">
        <v>7</v>
      </c>
      <c r="E9" s="33">
        <v>13851.539101099999</v>
      </c>
      <c r="F9" s="33">
        <v>2607.75682375</v>
      </c>
    </row>
    <row r="10" spans="1:6" s="35" customFormat="1" x14ac:dyDescent="0.25">
      <c r="A10" s="35" t="s">
        <v>8</v>
      </c>
      <c r="B10" s="33"/>
      <c r="C10" s="33"/>
      <c r="D10" s="33"/>
      <c r="E10" s="33"/>
      <c r="F10" s="33"/>
    </row>
    <row r="11" spans="1:6" x14ac:dyDescent="0.25">
      <c r="A11" s="8" t="s">
        <v>9</v>
      </c>
      <c r="B11" s="33">
        <v>38724.900611344099</v>
      </c>
      <c r="C11" s="33"/>
      <c r="D11" s="33" t="s">
        <v>9</v>
      </c>
      <c r="E11" s="33">
        <v>38763.832589600002</v>
      </c>
      <c r="F11" s="33">
        <v>11973.1105714</v>
      </c>
    </row>
    <row r="12" spans="1:6" x14ac:dyDescent="0.25">
      <c r="A12" s="8" t="s">
        <v>10</v>
      </c>
      <c r="B12" s="33">
        <v>96752.347212945795</v>
      </c>
      <c r="C12" s="33"/>
      <c r="D12" s="33" t="s">
        <v>10</v>
      </c>
      <c r="E12" s="33">
        <v>96830.467325899997</v>
      </c>
      <c r="F12" s="33">
        <v>17253.181695200001</v>
      </c>
    </row>
    <row r="13" spans="1:6" x14ac:dyDescent="0.25">
      <c r="A13" s="8" t="s">
        <v>12</v>
      </c>
      <c r="B13" s="33">
        <v>60556.348372547996</v>
      </c>
      <c r="C13" s="33"/>
      <c r="D13" s="33" t="s">
        <v>12</v>
      </c>
      <c r="E13" s="33">
        <v>60640.121913800001</v>
      </c>
      <c r="F13" s="33">
        <v>14728.002611399999</v>
      </c>
    </row>
    <row r="14" spans="1:6" x14ac:dyDescent="0.25">
      <c r="A14" s="8" t="s">
        <v>13</v>
      </c>
      <c r="B14" s="33">
        <v>109855.10022091</v>
      </c>
      <c r="C14" s="33"/>
      <c r="D14" s="33" t="s">
        <v>13</v>
      </c>
      <c r="E14" s="33">
        <v>109961.642521</v>
      </c>
      <c r="F14" s="33">
        <v>63075.302771399998</v>
      </c>
    </row>
    <row r="15" spans="1:6" x14ac:dyDescent="0.25">
      <c r="A15" s="8" t="s">
        <v>14</v>
      </c>
      <c r="B15" s="33">
        <v>111146.090527054</v>
      </c>
      <c r="C15" s="33"/>
      <c r="D15" s="33" t="s">
        <v>14</v>
      </c>
      <c r="E15" s="33">
        <v>111266.183187</v>
      </c>
      <c r="F15" s="33">
        <v>50229.843752100001</v>
      </c>
    </row>
    <row r="16" spans="1:6" x14ac:dyDescent="0.25">
      <c r="A16" s="8" t="s">
        <v>15</v>
      </c>
      <c r="B16" s="33">
        <v>290321.58564176498</v>
      </c>
      <c r="C16" s="33"/>
      <c r="D16" s="33" t="s">
        <v>15</v>
      </c>
      <c r="E16" s="33">
        <v>290922.53623899998</v>
      </c>
      <c r="F16" s="33">
        <v>76483.5008543</v>
      </c>
    </row>
    <row r="17" spans="1:6" x14ac:dyDescent="0.25">
      <c r="A17" s="8" t="s">
        <v>16</v>
      </c>
      <c r="B17" s="33">
        <v>172524.20998452301</v>
      </c>
      <c r="C17" s="33"/>
      <c r="D17" s="33" t="s">
        <v>16</v>
      </c>
      <c r="E17" s="33">
        <v>172610.02275599999</v>
      </c>
      <c r="F17" s="33">
        <v>70891.571330599996</v>
      </c>
    </row>
    <row r="18" spans="1:6" x14ac:dyDescent="0.25">
      <c r="A18" s="8" t="s">
        <v>17</v>
      </c>
      <c r="B18" s="33">
        <v>52418.9828379479</v>
      </c>
      <c r="C18" s="33"/>
      <c r="D18" s="33" t="s">
        <v>17</v>
      </c>
      <c r="E18" s="33">
        <v>52482.855412600002</v>
      </c>
      <c r="F18" s="33">
        <v>17190.749555999999</v>
      </c>
    </row>
    <row r="19" spans="1:6" x14ac:dyDescent="0.25">
      <c r="A19" s="8" t="s">
        <v>18</v>
      </c>
      <c r="B19" s="33">
        <v>39492.7016414502</v>
      </c>
      <c r="C19" s="33"/>
      <c r="D19" s="33" t="s">
        <v>18</v>
      </c>
      <c r="E19" s="33">
        <v>39510.333525100003</v>
      </c>
      <c r="F19" s="33">
        <v>23426.553172899999</v>
      </c>
    </row>
    <row r="20" spans="1:6" x14ac:dyDescent="0.25">
      <c r="A20" s="8" t="s">
        <v>19</v>
      </c>
      <c r="B20" s="33">
        <v>5208.4486262973996</v>
      </c>
      <c r="C20" s="33"/>
      <c r="D20" s="33" t="s">
        <v>19</v>
      </c>
      <c r="E20" s="33">
        <v>5213.8965424099997</v>
      </c>
      <c r="F20" s="33">
        <v>2114.2131805399999</v>
      </c>
    </row>
    <row r="21" spans="1:6" x14ac:dyDescent="0.25">
      <c r="A21" s="8" t="s">
        <v>20</v>
      </c>
      <c r="B21" s="33">
        <v>24140.968642824799</v>
      </c>
      <c r="C21" s="33"/>
      <c r="D21" s="33" t="s">
        <v>20</v>
      </c>
      <c r="E21" s="33">
        <v>24159.3069149</v>
      </c>
      <c r="F21" s="33">
        <v>2894.9344959300001</v>
      </c>
    </row>
    <row r="22" spans="1:6" x14ac:dyDescent="0.25">
      <c r="A22" s="8" t="s">
        <v>21</v>
      </c>
      <c r="B22" s="33">
        <v>2250.88806819417</v>
      </c>
      <c r="C22" s="33"/>
      <c r="D22" s="33" t="s">
        <v>129</v>
      </c>
      <c r="E22" s="33">
        <v>2254.5808024299999</v>
      </c>
      <c r="F22" s="33">
        <v>811.41412288900005</v>
      </c>
    </row>
    <row r="23" spans="1:6" x14ac:dyDescent="0.25">
      <c r="A23" s="8" t="s">
        <v>22</v>
      </c>
      <c r="B23" s="33">
        <v>55750.687101802701</v>
      </c>
      <c r="C23" s="33"/>
      <c r="D23" s="33" t="s">
        <v>22</v>
      </c>
      <c r="E23" s="33">
        <v>55918.966690399997</v>
      </c>
      <c r="F23" s="33">
        <v>18877.300669799999</v>
      </c>
    </row>
    <row r="24" spans="1:6" x14ac:dyDescent="0.25">
      <c r="A24" s="8" t="s">
        <v>23</v>
      </c>
      <c r="B24" s="33">
        <v>192034.60975312901</v>
      </c>
      <c r="C24" s="33"/>
      <c r="D24" s="33" t="s">
        <v>23</v>
      </c>
      <c r="E24" s="33">
        <v>192384.449716</v>
      </c>
      <c r="F24" s="33">
        <v>79604.182872799996</v>
      </c>
    </row>
    <row r="25" spans="1:6" x14ac:dyDescent="0.25">
      <c r="A25" s="8" t="s">
        <v>24</v>
      </c>
      <c r="B25" s="33">
        <v>59369.294445387102</v>
      </c>
      <c r="C25" s="33"/>
      <c r="D25" s="33" t="s">
        <v>24</v>
      </c>
      <c r="E25" s="33">
        <v>59480.494534500001</v>
      </c>
      <c r="F25" s="33">
        <v>9935.3618341799993</v>
      </c>
    </row>
    <row r="26" spans="1:6" x14ac:dyDescent="0.25">
      <c r="A26" s="8" t="s">
        <v>25</v>
      </c>
      <c r="B26" s="33">
        <v>125330.71000319</v>
      </c>
      <c r="C26" s="33"/>
      <c r="D26" s="33" t="s">
        <v>25</v>
      </c>
      <c r="E26" s="33">
        <v>125404.980383</v>
      </c>
      <c r="F26" s="33">
        <v>44100.7043013</v>
      </c>
    </row>
    <row r="27" spans="1:6" x14ac:dyDescent="0.25">
      <c r="A27" s="8" t="s">
        <v>26</v>
      </c>
      <c r="B27" s="33">
        <v>55046.983317450999</v>
      </c>
      <c r="C27" s="33"/>
      <c r="D27" s="33" t="s">
        <v>26</v>
      </c>
      <c r="E27" s="33">
        <v>55078.075847599997</v>
      </c>
      <c r="F27" s="33">
        <v>33906.5742436</v>
      </c>
    </row>
    <row r="28" spans="1:6" x14ac:dyDescent="0.25">
      <c r="A28" s="8" t="s">
        <v>27</v>
      </c>
      <c r="B28" s="33">
        <v>182939.33667506001</v>
      </c>
      <c r="C28" s="33"/>
      <c r="D28" s="33" t="s">
        <v>27</v>
      </c>
      <c r="E28" s="33">
        <v>183194.65724</v>
      </c>
      <c r="F28" s="33">
        <v>71145.786039900006</v>
      </c>
    </row>
    <row r="29" spans="1:6" x14ac:dyDescent="0.25">
      <c r="A29" s="8" t="s">
        <v>28</v>
      </c>
      <c r="B29" s="33">
        <v>5553.2021831320699</v>
      </c>
      <c r="C29" s="33"/>
      <c r="D29" s="33" t="s">
        <v>28</v>
      </c>
      <c r="E29" s="33">
        <v>5567.1908630400003</v>
      </c>
      <c r="F29" s="33">
        <v>744.50049274699995</v>
      </c>
    </row>
    <row r="30" spans="1:6" x14ac:dyDescent="0.25">
      <c r="A30" s="8" t="s">
        <v>29</v>
      </c>
      <c r="B30" s="33">
        <v>1435.3083857412601</v>
      </c>
      <c r="C30" s="33"/>
      <c r="D30" s="33" t="s">
        <v>29</v>
      </c>
      <c r="E30" s="33">
        <v>1439.1498925799999</v>
      </c>
      <c r="F30" s="33">
        <v>392.85102216199999</v>
      </c>
    </row>
    <row r="31" spans="1:6" x14ac:dyDescent="0.25">
      <c r="A31" s="8" t="s">
        <v>30</v>
      </c>
      <c r="B31" s="33">
        <v>3788.84170863381</v>
      </c>
      <c r="C31" s="33"/>
      <c r="D31" s="33" t="s">
        <v>30</v>
      </c>
      <c r="E31" s="33">
        <v>3790.5474014500001</v>
      </c>
      <c r="F31" s="33">
        <v>1758.8000381899999</v>
      </c>
    </row>
    <row r="32" spans="1:6" x14ac:dyDescent="0.25">
      <c r="A32" s="8" t="s">
        <v>31</v>
      </c>
      <c r="B32" s="33">
        <v>35190.3439471659</v>
      </c>
      <c r="C32" s="33"/>
      <c r="D32" s="33" t="s">
        <v>31</v>
      </c>
      <c r="E32" s="33">
        <v>35273.555034199999</v>
      </c>
      <c r="F32" s="33">
        <v>3513.9234496700001</v>
      </c>
    </row>
    <row r="33" spans="1:6" x14ac:dyDescent="0.25">
      <c r="A33" s="8" t="s">
        <v>32</v>
      </c>
      <c r="B33" s="33">
        <v>42907.420875525</v>
      </c>
      <c r="C33" s="33"/>
      <c r="D33" s="33" t="s">
        <v>32</v>
      </c>
      <c r="E33" s="33">
        <v>43140.2237867</v>
      </c>
      <c r="F33" s="33">
        <v>7330.2781164799999</v>
      </c>
    </row>
    <row r="34" spans="1:6" x14ac:dyDescent="0.25">
      <c r="A34" s="8" t="s">
        <v>33</v>
      </c>
      <c r="B34" s="33">
        <v>175155.49615273101</v>
      </c>
      <c r="C34" s="33"/>
      <c r="D34" s="33" t="s">
        <v>33</v>
      </c>
      <c r="E34" s="33">
        <v>175204.405615</v>
      </c>
      <c r="F34" s="33">
        <v>13701.6559827</v>
      </c>
    </row>
    <row r="35" spans="1:6" x14ac:dyDescent="0.25">
      <c r="A35" s="8" t="s">
        <v>34</v>
      </c>
      <c r="B35" s="33">
        <v>94954.313328518998</v>
      </c>
      <c r="C35" s="33"/>
      <c r="D35" s="33" t="s">
        <v>34</v>
      </c>
      <c r="E35" s="33">
        <v>95010.191193799998</v>
      </c>
      <c r="F35" s="33">
        <v>80323.324936899997</v>
      </c>
    </row>
    <row r="36" spans="1:6" x14ac:dyDescent="0.25">
      <c r="A36" s="8" t="s">
        <v>35</v>
      </c>
      <c r="B36" s="33">
        <v>94273.167553748703</v>
      </c>
      <c r="C36" s="33"/>
      <c r="D36" s="33" t="s">
        <v>35</v>
      </c>
      <c r="E36" s="33">
        <v>94429.725607500004</v>
      </c>
      <c r="F36" s="33">
        <v>40739.1223713</v>
      </c>
    </row>
    <row r="37" spans="1:6" x14ac:dyDescent="0.25">
      <c r="A37" s="8" t="s">
        <v>36</v>
      </c>
      <c r="B37" s="33">
        <v>105145.704865366</v>
      </c>
      <c r="C37" s="33"/>
      <c r="D37" s="33" t="s">
        <v>36</v>
      </c>
      <c r="E37" s="33">
        <v>105172.30104999999</v>
      </c>
      <c r="F37" s="33">
        <v>31278.791449</v>
      </c>
    </row>
    <row r="38" spans="1:6" x14ac:dyDescent="0.25">
      <c r="A38" s="8" t="s">
        <v>37</v>
      </c>
      <c r="B38" s="33">
        <v>44323.878496694997</v>
      </c>
      <c r="C38" s="33"/>
      <c r="D38" s="33" t="s">
        <v>37</v>
      </c>
      <c r="E38" s="33">
        <v>44391.538996299998</v>
      </c>
      <c r="F38" s="33">
        <v>26281.6505382</v>
      </c>
    </row>
    <row r="39" spans="1:6" x14ac:dyDescent="0.25">
      <c r="A39" s="8" t="s">
        <v>38</v>
      </c>
      <c r="B39" s="33">
        <v>71964.169747150998</v>
      </c>
      <c r="C39" s="33"/>
      <c r="D39" s="33" t="s">
        <v>130</v>
      </c>
      <c r="E39" s="33">
        <v>72092.179447899995</v>
      </c>
      <c r="F39" s="33">
        <v>9583.7372126999999</v>
      </c>
    </row>
    <row r="40" spans="1:6" x14ac:dyDescent="0.25">
      <c r="A40" s="8" t="s">
        <v>39</v>
      </c>
      <c r="B40" s="33">
        <v>303.71265051474199</v>
      </c>
      <c r="C40" s="33"/>
      <c r="D40" s="33" t="s">
        <v>39</v>
      </c>
      <c r="E40" s="33">
        <v>304.19144349800001</v>
      </c>
      <c r="F40" s="33">
        <v>130.70833195</v>
      </c>
    </row>
    <row r="41" spans="1:6" x14ac:dyDescent="0.25">
      <c r="A41" s="8" t="s">
        <v>40</v>
      </c>
      <c r="B41" s="33">
        <v>30655.4448955279</v>
      </c>
      <c r="C41" s="33"/>
      <c r="D41" s="33" t="s">
        <v>40</v>
      </c>
      <c r="E41" s="33">
        <v>30664.0863818</v>
      </c>
      <c r="F41" s="33">
        <v>5196.30120764</v>
      </c>
    </row>
    <row r="42" spans="1:6" x14ac:dyDescent="0.25">
      <c r="A42" s="8" t="s">
        <v>41</v>
      </c>
      <c r="B42" s="33">
        <v>130742.865009609</v>
      </c>
      <c r="C42" s="33"/>
      <c r="D42" s="33" t="s">
        <v>41</v>
      </c>
      <c r="E42" s="33">
        <v>130863.61992500001</v>
      </c>
      <c r="F42" s="33">
        <v>84139.366005599994</v>
      </c>
    </row>
    <row r="43" spans="1:6" x14ac:dyDescent="0.25">
      <c r="A43" s="8" t="s">
        <v>42</v>
      </c>
      <c r="B43" s="33">
        <v>35988.680227327299</v>
      </c>
      <c r="C43" s="33"/>
      <c r="D43" s="33" t="s">
        <v>42</v>
      </c>
      <c r="E43" s="33">
        <v>36048.402436299999</v>
      </c>
      <c r="F43" s="33">
        <v>9623.7448951099996</v>
      </c>
    </row>
    <row r="44" spans="1:6" x14ac:dyDescent="0.25">
      <c r="A44" s="8" t="s">
        <v>43</v>
      </c>
      <c r="B44" s="33">
        <v>265707.66981262702</v>
      </c>
      <c r="C44" s="33"/>
      <c r="D44" s="33" t="s">
        <v>43</v>
      </c>
      <c r="E44" s="33">
        <v>265912.47717700002</v>
      </c>
      <c r="F44" s="33">
        <v>61557.612168699998</v>
      </c>
    </row>
    <row r="45" spans="1:6" x14ac:dyDescent="0.25">
      <c r="A45" s="8" t="s">
        <v>44</v>
      </c>
      <c r="B45" s="33">
        <v>23329.624054875901</v>
      </c>
      <c r="C45" s="33"/>
      <c r="D45" s="33" t="s">
        <v>44</v>
      </c>
      <c r="E45" s="33">
        <v>23364.203686299999</v>
      </c>
      <c r="F45" s="33">
        <v>1651.7684980199999</v>
      </c>
    </row>
    <row r="46" spans="1:6" x14ac:dyDescent="0.25">
      <c r="A46" s="8" t="s">
        <v>45</v>
      </c>
      <c r="B46" s="33">
        <v>7767.6562567380197</v>
      </c>
      <c r="C46" s="33"/>
      <c r="D46" s="33" t="s">
        <v>45</v>
      </c>
      <c r="E46" s="33">
        <v>7804.6446310299998</v>
      </c>
      <c r="F46" s="33">
        <v>1015.86694196</v>
      </c>
    </row>
    <row r="47" spans="1:6" x14ac:dyDescent="0.25">
      <c r="A47" s="8" t="s">
        <v>46</v>
      </c>
      <c r="B47" s="33">
        <v>43827.755597890398</v>
      </c>
      <c r="C47" s="33"/>
      <c r="D47" s="33" t="s">
        <v>46</v>
      </c>
      <c r="E47" s="33">
        <v>43855.107165300004</v>
      </c>
      <c r="F47" s="33">
        <v>10081.7097816</v>
      </c>
    </row>
    <row r="48" spans="1:6" x14ac:dyDescent="0.25">
      <c r="A48" s="8" t="s">
        <v>47</v>
      </c>
      <c r="B48" s="33">
        <v>44705.130834914598</v>
      </c>
      <c r="C48" s="33"/>
      <c r="D48" s="33" t="s">
        <v>47</v>
      </c>
      <c r="E48" s="33">
        <v>44819.540905299997</v>
      </c>
      <c r="F48" s="33">
        <v>19778.258030100002</v>
      </c>
    </row>
    <row r="49" spans="1:6" x14ac:dyDescent="0.25">
      <c r="A49" s="8" t="s">
        <v>48</v>
      </c>
      <c r="B49" s="33">
        <v>9373.6281496434094</v>
      </c>
      <c r="C49" s="33"/>
      <c r="D49" s="33" t="s">
        <v>48</v>
      </c>
      <c r="E49" s="33">
        <v>9383.8862920400006</v>
      </c>
      <c r="F49" s="33">
        <v>408.00005831099998</v>
      </c>
    </row>
    <row r="50" spans="1:6" x14ac:dyDescent="0.25">
      <c r="A50" s="8" t="s">
        <v>49</v>
      </c>
      <c r="B50" s="33">
        <v>114071.22541153499</v>
      </c>
      <c r="C50" s="33"/>
      <c r="D50" s="33" t="s">
        <v>49</v>
      </c>
      <c r="E50" s="33">
        <v>114606.29556</v>
      </c>
      <c r="F50" s="33">
        <v>32055.7227771</v>
      </c>
    </row>
    <row r="51" spans="1:6" x14ac:dyDescent="0.25">
      <c r="A51" s="8" t="s">
        <v>50</v>
      </c>
      <c r="B51" s="33">
        <v>32037.131286046901</v>
      </c>
      <c r="C51" s="33"/>
      <c r="D51" s="33" t="s">
        <v>50</v>
      </c>
      <c r="E51" s="33">
        <v>32064.490200100001</v>
      </c>
      <c r="F51" s="33">
        <v>19667.1814834</v>
      </c>
    </row>
    <row r="52" spans="1:6" s="35" customFormat="1" x14ac:dyDescent="0.25">
      <c r="B52" s="33"/>
      <c r="C52" s="33"/>
      <c r="D52" s="33"/>
      <c r="E52" s="33"/>
      <c r="F52" s="33"/>
    </row>
    <row r="53" spans="1:6" s="35" customFormat="1" x14ac:dyDescent="0.25">
      <c r="B53" s="33"/>
      <c r="C53" s="33"/>
      <c r="D53" s="33"/>
      <c r="E53" s="33"/>
      <c r="F53" s="33"/>
    </row>
    <row r="54" spans="1:6" x14ac:dyDescent="0.25">
      <c r="A54" s="33" t="s">
        <v>321</v>
      </c>
      <c r="B54" s="33">
        <v>335.42386692487901</v>
      </c>
      <c r="C54" s="33"/>
      <c r="D54" s="33" t="s">
        <v>51</v>
      </c>
      <c r="E54" s="33">
        <v>0</v>
      </c>
      <c r="F54" s="33">
        <v>0</v>
      </c>
    </row>
    <row r="55" spans="1:6" s="35" customFormat="1" x14ac:dyDescent="0.25">
      <c r="A55" s="33" t="s">
        <v>1</v>
      </c>
      <c r="B55" s="33"/>
      <c r="C55" s="33"/>
      <c r="D55" s="33"/>
      <c r="E55" s="33"/>
      <c r="F55" s="33"/>
    </row>
    <row r="56" spans="1:6" s="35" customFormat="1" x14ac:dyDescent="0.25">
      <c r="A56" s="33" t="s">
        <v>11</v>
      </c>
      <c r="B56" s="33">
        <v>6971.2552241267904</v>
      </c>
      <c r="C56" s="33"/>
      <c r="D56" s="33" t="s">
        <v>11</v>
      </c>
      <c r="E56" s="33">
        <v>0</v>
      </c>
      <c r="F56" s="33">
        <v>0</v>
      </c>
    </row>
    <row r="57" spans="1:6" s="35" customFormat="1" x14ac:dyDescent="0.25">
      <c r="A57" s="33" t="s">
        <v>58</v>
      </c>
      <c r="B57" s="33"/>
      <c r="C57" s="33"/>
      <c r="D57" s="33"/>
      <c r="E57" s="33"/>
      <c r="F57" s="33"/>
    </row>
    <row r="58" spans="1:6" s="35" customFormat="1" x14ac:dyDescent="0.25">
      <c r="A58" s="33" t="s">
        <v>177</v>
      </c>
      <c r="B58" s="33"/>
      <c r="C58" s="33"/>
      <c r="D58" s="33"/>
      <c r="E58" s="33"/>
      <c r="F58" s="33"/>
    </row>
    <row r="59" spans="1:6" s="35" customFormat="1" x14ac:dyDescent="0.25">
      <c r="A59" s="33" t="s">
        <v>322</v>
      </c>
      <c r="B59" s="33"/>
      <c r="C59" s="33"/>
      <c r="D59" s="33"/>
      <c r="E59" s="33"/>
      <c r="F59" s="33"/>
    </row>
    <row r="60" spans="1:6" s="35" customFormat="1" x14ac:dyDescent="0.25">
      <c r="B60" s="33"/>
      <c r="C60" s="33"/>
      <c r="D60" s="33"/>
      <c r="E60" s="33"/>
      <c r="F60" s="33"/>
    </row>
    <row r="61" spans="1:6" x14ac:dyDescent="0.25">
      <c r="A61" s="2" t="s">
        <v>55</v>
      </c>
      <c r="B61" s="1">
        <f>SUM(B3:B56)</f>
        <v>3604214.9070260352</v>
      </c>
      <c r="C61" s="33"/>
      <c r="D61" s="33"/>
      <c r="E61" s="1">
        <f>SUM(E3:E54)-E56-E54</f>
        <v>3601811.1305075181</v>
      </c>
      <c r="F61" s="1">
        <f>SUM(F3:F54)-F56-F54</f>
        <v>1210045.5440246761</v>
      </c>
    </row>
    <row r="62" spans="1:6" x14ac:dyDescent="0.25">
      <c r="A62" s="35" t="s">
        <v>56</v>
      </c>
      <c r="B62">
        <f>SUM(B2:B51)</f>
        <v>3596908.2279349836</v>
      </c>
    </row>
    <row r="63" spans="1:6" x14ac:dyDescent="0.25">
      <c r="A63" s="35" t="s">
        <v>336</v>
      </c>
      <c r="B63" s="33">
        <f>+B3+B5+B8+B9+B11+B12+B14+B15+B16+B17+B18+B19+B20+B21+B22+B23+B24+B25+B26+B28+B30+B31+B33+B34+B35+B36+B37+B39+B40+B41+B42+B43+B44+B46+B47+B49+B50</f>
        <v>2989381.084475473</v>
      </c>
    </row>
    <row r="66" spans="1:1" x14ac:dyDescent="0.25">
      <c r="A66" s="33"/>
    </row>
    <row r="67" spans="1:1" x14ac:dyDescent="0.25">
      <c r="A67" s="33"/>
    </row>
    <row r="68" spans="1:1" x14ac:dyDescent="0.25">
      <c r="A68" s="33"/>
    </row>
    <row r="69" spans="1:1" x14ac:dyDescent="0.25">
      <c r="A69" s="33"/>
    </row>
    <row r="70" spans="1:1" x14ac:dyDescent="0.25">
      <c r="A70" s="33"/>
    </row>
    <row r="71" spans="1:1" x14ac:dyDescent="0.25">
      <c r="A71" s="3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9" sqref="F9"/>
    </sheetView>
  </sheetViews>
  <sheetFormatPr defaultRowHeight="15" x14ac:dyDescent="0.25"/>
  <cols>
    <col min="1" max="1" width="21.28515625" customWidth="1"/>
    <col min="2" max="2" width="11.7109375" customWidth="1"/>
    <col min="3" max="3" width="8" bestFit="1" customWidth="1"/>
    <col min="4" max="4" width="13.28515625" bestFit="1" customWidth="1"/>
    <col min="5" max="8" width="10.5703125" bestFit="1" customWidth="1"/>
    <col min="9" max="9" width="9.140625" bestFit="1" customWidth="1"/>
    <col min="10" max="10" width="9.28515625" bestFit="1" customWidth="1"/>
    <col min="11" max="11" width="10" bestFit="1" customWidth="1"/>
    <col min="13" max="13" width="16.5703125" bestFit="1" customWidth="1"/>
    <col min="14" max="14" width="5.7109375" style="33" bestFit="1" customWidth="1"/>
    <col min="15" max="15" width="14.5703125" style="33" bestFit="1" customWidth="1"/>
    <col min="16" max="16" width="5.5703125" style="33" bestFit="1" customWidth="1"/>
    <col min="17" max="17" width="9" style="33" bestFit="1" customWidth="1"/>
    <col min="18" max="18" width="4.5703125" style="33" bestFit="1" customWidth="1"/>
    <col min="19" max="19" width="7.7109375" style="33" bestFit="1" customWidth="1"/>
    <col min="20" max="20" width="6.7109375" style="33" bestFit="1" customWidth="1"/>
    <col min="21" max="21" width="5.7109375" style="33" bestFit="1" customWidth="1"/>
    <col min="22" max="22" width="5.85546875" style="33" bestFit="1" customWidth="1"/>
    <col min="23" max="23" width="6.42578125" style="33" bestFit="1" customWidth="1"/>
    <col min="24" max="24" width="15.42578125" style="33" bestFit="1" customWidth="1"/>
    <col min="25" max="25" width="6.7109375" style="33" bestFit="1" customWidth="1"/>
    <col min="26" max="26" width="5" style="33" bestFit="1" customWidth="1"/>
    <col min="27" max="27" width="5.140625" style="33" bestFit="1" customWidth="1"/>
    <col min="28" max="28" width="6.5703125" style="33" bestFit="1" customWidth="1"/>
    <col min="29" max="29" width="4.85546875" style="33" bestFit="1" customWidth="1"/>
    <col min="30" max="30" width="10" style="33" bestFit="1" customWidth="1"/>
    <col min="31" max="31" width="9.28515625" style="33" bestFit="1" customWidth="1"/>
    <col min="32" max="32" width="7.7109375" style="33" bestFit="1" customWidth="1"/>
    <col min="33" max="33" width="9.28515625" style="33" bestFit="1" customWidth="1"/>
    <col min="34" max="34" width="6" style="33" customWidth="1"/>
    <col min="35" max="35" width="5.7109375" style="33" bestFit="1" customWidth="1"/>
    <col min="36" max="36" width="4.28515625" style="33" customWidth="1"/>
    <col min="37" max="37" width="6.7109375" style="33" bestFit="1" customWidth="1"/>
    <col min="38" max="38" width="4.5703125" style="33" bestFit="1" customWidth="1"/>
    <col min="39" max="39" width="4.140625" style="33" bestFit="1" customWidth="1"/>
    <col min="40" max="40" width="6.7109375" style="33" bestFit="1" customWidth="1"/>
    <col min="41" max="41" width="4.140625" style="33" customWidth="1"/>
    <col min="42" max="42" width="5.85546875" style="33" customWidth="1"/>
    <col min="43" max="43" width="3.28515625" style="33" bestFit="1" customWidth="1"/>
    <col min="44" max="44" width="6.7109375" style="33" bestFit="1" customWidth="1"/>
    <col min="45" max="45" width="6.85546875" style="33" bestFit="1" customWidth="1"/>
    <col min="46" max="46" width="5.7109375" style="33" bestFit="1" customWidth="1"/>
    <col min="47" max="47" width="7.85546875" style="33" bestFit="1" customWidth="1"/>
    <col min="48" max="48" width="5.140625" style="33" customWidth="1"/>
    <col min="49" max="49" width="5.28515625" style="33" customWidth="1"/>
    <col min="50" max="50" width="8.7109375" style="33" bestFit="1" customWidth="1"/>
    <col min="51" max="51" width="4.85546875" style="33" customWidth="1"/>
    <col min="52" max="52" width="7.85546875" style="33" bestFit="1" customWidth="1"/>
    <col min="53" max="53" width="5.85546875" style="33" customWidth="1"/>
    <col min="54" max="54" width="6" style="33" bestFit="1" customWidth="1"/>
    <col min="55" max="55" width="5.7109375" style="33" bestFit="1" customWidth="1"/>
    <col min="56" max="56" width="3.85546875" style="33" bestFit="1" customWidth="1"/>
    <col min="57" max="57" width="5.5703125" style="33" bestFit="1" customWidth="1"/>
    <col min="58" max="58" width="3.85546875" style="33" bestFit="1" customWidth="1"/>
    <col min="59" max="59" width="6.7109375" style="33" bestFit="1" customWidth="1"/>
    <col min="60" max="61" width="5.28515625" style="33" bestFit="1" customWidth="1"/>
    <col min="62" max="62" width="5.7109375" style="33" bestFit="1" customWidth="1"/>
    <col min="63" max="63" width="4.85546875" style="33" bestFit="1" customWidth="1"/>
    <col min="64" max="64" width="5.7109375" style="33" bestFit="1" customWidth="1"/>
    <col min="65" max="65" width="9.140625" style="33" bestFit="1" customWidth="1"/>
    <col min="66" max="66" width="5.7109375" style="33" bestFit="1" customWidth="1"/>
  </cols>
  <sheetData>
    <row r="1" spans="1:67" x14ac:dyDescent="0.25">
      <c r="B1" s="35" t="s">
        <v>343</v>
      </c>
      <c r="M1" s="35" t="s">
        <v>465</v>
      </c>
    </row>
    <row r="2" spans="1:67" x14ac:dyDescent="0.25">
      <c r="A2" s="9" t="s">
        <v>52</v>
      </c>
      <c r="B2" s="9" t="s">
        <v>59</v>
      </c>
      <c r="C2" s="9" t="s">
        <v>57</v>
      </c>
      <c r="D2" s="9" t="s">
        <v>60</v>
      </c>
      <c r="E2" s="9" t="s">
        <v>54</v>
      </c>
      <c r="F2" s="9" t="s">
        <v>53</v>
      </c>
      <c r="G2" s="9" t="s">
        <v>61</v>
      </c>
      <c r="H2" s="9" t="s">
        <v>62</v>
      </c>
      <c r="I2" s="9" t="s">
        <v>63</v>
      </c>
      <c r="J2" s="9" t="s">
        <v>64</v>
      </c>
      <c r="K2" s="9" t="s">
        <v>65</v>
      </c>
      <c r="M2" s="35" t="s">
        <v>310</v>
      </c>
      <c r="N2" s="33" t="s">
        <v>131</v>
      </c>
      <c r="O2" s="33" t="s">
        <v>132</v>
      </c>
      <c r="P2" s="33" t="s">
        <v>133</v>
      </c>
      <c r="Q2" s="33" t="s">
        <v>64</v>
      </c>
      <c r="R2" s="33" t="s">
        <v>134</v>
      </c>
      <c r="S2" s="33" t="s">
        <v>59</v>
      </c>
      <c r="T2" s="33" t="s">
        <v>136</v>
      </c>
      <c r="U2" s="33" t="s">
        <v>137</v>
      </c>
      <c r="V2" s="33" t="s">
        <v>138</v>
      </c>
      <c r="W2" s="33" t="s">
        <v>139</v>
      </c>
      <c r="X2" s="33" t="s">
        <v>140</v>
      </c>
      <c r="Y2" s="33" t="s">
        <v>141</v>
      </c>
      <c r="Z2" s="33" t="s">
        <v>142</v>
      </c>
      <c r="AA2" s="33" t="s">
        <v>143</v>
      </c>
      <c r="AB2" s="33" t="s">
        <v>144</v>
      </c>
      <c r="AC2" s="33" t="s">
        <v>57</v>
      </c>
      <c r="AD2" s="33" t="s">
        <v>128</v>
      </c>
      <c r="AE2" s="33" t="s">
        <v>145</v>
      </c>
      <c r="AF2" s="33" t="s">
        <v>146</v>
      </c>
      <c r="AG2" s="33" t="s">
        <v>60</v>
      </c>
      <c r="AH2" s="33" t="s">
        <v>147</v>
      </c>
      <c r="AI2" s="33" t="s">
        <v>148</v>
      </c>
      <c r="AJ2" s="33" t="s">
        <v>149</v>
      </c>
      <c r="AK2" s="33" t="s">
        <v>150</v>
      </c>
      <c r="AL2" s="33" t="s">
        <v>151</v>
      </c>
      <c r="AM2" s="33" t="s">
        <v>152</v>
      </c>
      <c r="AN2" s="33" t="s">
        <v>153</v>
      </c>
      <c r="AO2" s="33" t="s">
        <v>154</v>
      </c>
      <c r="AP2" s="33" t="s">
        <v>155</v>
      </c>
      <c r="AQ2" s="33" t="s">
        <v>156</v>
      </c>
      <c r="AR2" s="33" t="s">
        <v>54</v>
      </c>
      <c r="AS2" s="33" t="s">
        <v>53</v>
      </c>
      <c r="AT2" s="33" t="s">
        <v>157</v>
      </c>
      <c r="AU2" s="33" t="s">
        <v>158</v>
      </c>
      <c r="AV2" s="33" t="s">
        <v>159</v>
      </c>
      <c r="AW2" s="33" t="s">
        <v>160</v>
      </c>
      <c r="AX2" s="33" t="s">
        <v>161</v>
      </c>
      <c r="AY2" s="33" t="s">
        <v>162</v>
      </c>
      <c r="AZ2" s="33" t="s">
        <v>163</v>
      </c>
      <c r="BA2" s="33" t="s">
        <v>164</v>
      </c>
      <c r="BB2" s="33" t="s">
        <v>165</v>
      </c>
      <c r="BC2" s="33" t="s">
        <v>166</v>
      </c>
      <c r="BD2" s="33" t="s">
        <v>167</v>
      </c>
      <c r="BE2" s="33" t="s">
        <v>168</v>
      </c>
      <c r="BF2" s="33" t="s">
        <v>169</v>
      </c>
      <c r="BG2" s="33" t="s">
        <v>61</v>
      </c>
      <c r="BH2" s="33" t="s">
        <v>170</v>
      </c>
      <c r="BI2" s="33" t="s">
        <v>171</v>
      </c>
      <c r="BJ2" s="33" t="s">
        <v>172</v>
      </c>
      <c r="BK2" s="33" t="s">
        <v>173</v>
      </c>
      <c r="BL2" s="33" t="s">
        <v>174</v>
      </c>
      <c r="BM2" s="33" t="s">
        <v>175</v>
      </c>
      <c r="BN2" s="33" t="s">
        <v>176</v>
      </c>
    </row>
    <row r="3" spans="1:67" x14ac:dyDescent="0.25">
      <c r="A3" s="33" t="s">
        <v>0</v>
      </c>
      <c r="B3" s="33">
        <v>3709.9340999999999</v>
      </c>
      <c r="C3" s="33">
        <v>10.558849</v>
      </c>
      <c r="D3" s="33">
        <v>17479.351999999999</v>
      </c>
      <c r="E3" s="33">
        <v>501.770104</v>
      </c>
      <c r="F3" s="33">
        <v>466.94983000000002</v>
      </c>
      <c r="G3" s="33">
        <v>14.561503</v>
      </c>
      <c r="H3" s="33">
        <v>608.77948000000004</v>
      </c>
      <c r="I3" s="33">
        <v>14.575379999999999</v>
      </c>
      <c r="J3" s="33">
        <v>2.7393421999999998</v>
      </c>
      <c r="K3" s="33">
        <v>31.940331</v>
      </c>
      <c r="L3" s="33"/>
      <c r="M3" s="35" t="s">
        <v>0</v>
      </c>
      <c r="N3" s="33">
        <v>17.6037104551</v>
      </c>
      <c r="O3" s="33">
        <v>14.5753551733</v>
      </c>
      <c r="P3" s="33">
        <v>9.5213126076200005</v>
      </c>
      <c r="Q3" s="33">
        <v>2.7393408451300001</v>
      </c>
      <c r="R3" s="33">
        <v>0</v>
      </c>
      <c r="S3" s="33">
        <v>3709.93031548</v>
      </c>
      <c r="T3" s="33">
        <v>141.60404950200001</v>
      </c>
      <c r="U3" s="33">
        <v>13.7869372145</v>
      </c>
      <c r="V3" s="33">
        <v>0</v>
      </c>
      <c r="W3" s="33">
        <v>49.289723772899997</v>
      </c>
      <c r="X3" s="33">
        <v>31.940237820499998</v>
      </c>
      <c r="Y3" s="33">
        <v>139.83534523700001</v>
      </c>
      <c r="Z3" s="33">
        <v>7.4875620748499996</v>
      </c>
      <c r="AA3" s="33">
        <v>1.8046588106599999</v>
      </c>
      <c r="AB3" s="33">
        <v>0</v>
      </c>
      <c r="AC3" s="33">
        <v>10.5588354082</v>
      </c>
      <c r="AD3" s="33">
        <v>0</v>
      </c>
      <c r="AE3" s="33">
        <v>15731.404533499999</v>
      </c>
      <c r="AF3" s="33">
        <v>1608.10104652</v>
      </c>
      <c r="AG3" s="33">
        <v>17479.340925299999</v>
      </c>
      <c r="AH3" s="33">
        <v>0</v>
      </c>
      <c r="AI3" s="33">
        <v>45.908929125900002</v>
      </c>
      <c r="AJ3" s="33">
        <v>0</v>
      </c>
      <c r="AK3" s="33">
        <v>330.29506849099999</v>
      </c>
      <c r="AL3" s="33">
        <v>0.27223145097200002</v>
      </c>
      <c r="AM3" s="33">
        <v>9.5724558772499996E-2</v>
      </c>
      <c r="AN3" s="33">
        <v>360.11164621299997</v>
      </c>
      <c r="AO3" s="33">
        <v>0.122340515606</v>
      </c>
      <c r="AP3" s="33">
        <v>0</v>
      </c>
      <c r="AQ3" s="33">
        <v>1.7744043778299998E-2</v>
      </c>
      <c r="AR3" s="33">
        <v>501.757981825</v>
      </c>
      <c r="AS3" s="33">
        <v>466.93772869499998</v>
      </c>
      <c r="AT3" s="33">
        <v>34.820253129699999</v>
      </c>
      <c r="AU3" s="33">
        <v>22.919342480899999</v>
      </c>
      <c r="AV3" s="33">
        <v>0</v>
      </c>
      <c r="AW3" s="33">
        <v>0</v>
      </c>
      <c r="AX3" s="33">
        <v>1.9102787193399999</v>
      </c>
      <c r="AY3" s="33">
        <v>0</v>
      </c>
      <c r="AZ3" s="33">
        <v>20.499177931199998</v>
      </c>
      <c r="BA3" s="33">
        <v>0</v>
      </c>
      <c r="BB3" s="33">
        <v>0.53278913022200003</v>
      </c>
      <c r="BC3" s="33">
        <v>81.996457161999999</v>
      </c>
      <c r="BD3" s="33">
        <v>0</v>
      </c>
      <c r="BE3" s="33">
        <v>1.3774937091099999</v>
      </c>
      <c r="BF3" s="33">
        <v>1.8678285818199999E-3</v>
      </c>
      <c r="BG3" s="33">
        <v>14.5615344924</v>
      </c>
      <c r="BH3" s="33">
        <v>0</v>
      </c>
      <c r="BI3" s="33">
        <v>1.8039671320899999</v>
      </c>
      <c r="BJ3" s="33">
        <v>27.5168664314</v>
      </c>
      <c r="BK3" s="33">
        <v>2.3737031965300002</v>
      </c>
      <c r="BL3" s="33">
        <v>66.649624384800006</v>
      </c>
      <c r="BM3" s="33">
        <v>608.77709046699999</v>
      </c>
      <c r="BN3" s="33">
        <v>24.255200870500001</v>
      </c>
      <c r="BO3" s="24"/>
    </row>
    <row r="4" spans="1:67" x14ac:dyDescent="0.25">
      <c r="A4" s="33" t="s">
        <v>2</v>
      </c>
      <c r="B4" s="33">
        <v>3769.5873999999999</v>
      </c>
      <c r="C4" s="33">
        <v>10.830503</v>
      </c>
      <c r="D4" s="33">
        <v>18568.351999999999</v>
      </c>
      <c r="E4" s="33">
        <v>510.8879</v>
      </c>
      <c r="F4" s="33">
        <v>467.63251000000002</v>
      </c>
      <c r="G4" s="33">
        <v>13.046154</v>
      </c>
      <c r="H4" s="33">
        <v>701.84100000000001</v>
      </c>
      <c r="I4" s="33">
        <v>13.019622</v>
      </c>
      <c r="J4" s="33">
        <v>1.7908803</v>
      </c>
      <c r="K4" s="33">
        <v>29.820803000000002</v>
      </c>
      <c r="L4" s="33"/>
      <c r="M4" s="35" t="s">
        <v>2</v>
      </c>
      <c r="N4" s="33">
        <v>16.816188989899999</v>
      </c>
      <c r="O4" s="33">
        <v>13.0196040265</v>
      </c>
      <c r="P4" s="33">
        <v>12.482001222499999</v>
      </c>
      <c r="Q4" s="33">
        <v>1.7908923319900001</v>
      </c>
      <c r="R4" s="33">
        <v>0</v>
      </c>
      <c r="S4" s="33">
        <v>3769.5863092999998</v>
      </c>
      <c r="T4" s="33">
        <v>197.041882405</v>
      </c>
      <c r="U4" s="33">
        <v>15.075054550100001</v>
      </c>
      <c r="V4" s="33">
        <v>0</v>
      </c>
      <c r="W4" s="33">
        <v>54.310609862900002</v>
      </c>
      <c r="X4" s="33">
        <v>29.820840123499998</v>
      </c>
      <c r="Y4" s="33">
        <v>148.54713217299999</v>
      </c>
      <c r="Z4" s="33">
        <v>8.9295572971899997</v>
      </c>
      <c r="AA4" s="33">
        <v>1.24895100106</v>
      </c>
      <c r="AB4" s="33">
        <v>0</v>
      </c>
      <c r="AC4" s="33">
        <v>10.830492228200001</v>
      </c>
      <c r="AD4" s="33">
        <v>0</v>
      </c>
      <c r="AE4" s="33">
        <v>16711.519518100002</v>
      </c>
      <c r="AF4" s="33">
        <v>1708.28933635</v>
      </c>
      <c r="AG4" s="33">
        <v>18568.3559866</v>
      </c>
      <c r="AH4" s="33">
        <v>0</v>
      </c>
      <c r="AI4" s="33">
        <v>60.008063112899997</v>
      </c>
      <c r="AJ4" s="33">
        <v>0</v>
      </c>
      <c r="AK4" s="33">
        <v>375.27804006299999</v>
      </c>
      <c r="AL4" s="33">
        <v>0.27262683796600001</v>
      </c>
      <c r="AM4" s="33">
        <v>9.5864779510200004E-2</v>
      </c>
      <c r="AN4" s="33">
        <v>360.63847561400001</v>
      </c>
      <c r="AO4" s="33">
        <v>0.12251963491499999</v>
      </c>
      <c r="AP4" s="33">
        <v>0</v>
      </c>
      <c r="AQ4" s="33">
        <v>1.7769988095000001E-2</v>
      </c>
      <c r="AR4" s="33">
        <v>510.87606077599997</v>
      </c>
      <c r="AS4" s="33">
        <v>467.62067295600002</v>
      </c>
      <c r="AT4" s="33">
        <v>43.255387820599999</v>
      </c>
      <c r="AU4" s="33">
        <v>22.952844860799999</v>
      </c>
      <c r="AV4" s="33">
        <v>0</v>
      </c>
      <c r="AW4" s="33">
        <v>0</v>
      </c>
      <c r="AX4" s="33">
        <v>1.9130824903400001</v>
      </c>
      <c r="AY4" s="33">
        <v>0</v>
      </c>
      <c r="AZ4" s="33">
        <v>20.529102592099999</v>
      </c>
      <c r="BA4" s="33">
        <v>0</v>
      </c>
      <c r="BB4" s="33">
        <v>0.53357304022899998</v>
      </c>
      <c r="BC4" s="33">
        <v>82.116263110600002</v>
      </c>
      <c r="BD4" s="33">
        <v>0</v>
      </c>
      <c r="BE4" s="33">
        <v>1.37951633019</v>
      </c>
      <c r="BF4" s="33">
        <v>1.8705505161600001E-3</v>
      </c>
      <c r="BG4" s="33">
        <v>13.0460856209</v>
      </c>
      <c r="BH4" s="33">
        <v>0</v>
      </c>
      <c r="BI4" s="33">
        <v>0.977695973015</v>
      </c>
      <c r="BJ4" s="33">
        <v>23.530049379400001</v>
      </c>
      <c r="BK4" s="33">
        <v>3.3428425450199999</v>
      </c>
      <c r="BL4" s="33">
        <v>75.197343855400007</v>
      </c>
      <c r="BM4" s="33">
        <v>701.83945285699997</v>
      </c>
      <c r="BN4" s="33">
        <v>18.691992333999998</v>
      </c>
    </row>
    <row r="5" spans="1:67" x14ac:dyDescent="0.25">
      <c r="A5" s="33" t="s">
        <v>3</v>
      </c>
      <c r="B5" s="33">
        <v>3011.8063999999999</v>
      </c>
      <c r="C5" s="33">
        <v>8.6564875000000008</v>
      </c>
      <c r="D5" s="33">
        <v>15078.618</v>
      </c>
      <c r="E5" s="33">
        <v>415.37738200000001</v>
      </c>
      <c r="F5" s="33">
        <v>382.02582000000001</v>
      </c>
      <c r="G5" s="33">
        <v>7.5370683999999999</v>
      </c>
      <c r="H5" s="33">
        <v>544.27617999999995</v>
      </c>
      <c r="I5" s="33">
        <v>11.197267</v>
      </c>
      <c r="J5" s="33">
        <v>1.7135165999999999</v>
      </c>
      <c r="K5" s="33">
        <v>24.680465999999999</v>
      </c>
      <c r="L5" s="33"/>
      <c r="M5" s="35" t="s">
        <v>3</v>
      </c>
      <c r="N5" s="33">
        <v>14.071243388199999</v>
      </c>
      <c r="O5" s="33">
        <v>11.197216110699999</v>
      </c>
      <c r="P5" s="33">
        <v>9.29450965811</v>
      </c>
      <c r="Q5" s="33">
        <v>1.71351592171</v>
      </c>
      <c r="R5" s="33">
        <v>0</v>
      </c>
      <c r="S5" s="33">
        <v>3011.8079685399998</v>
      </c>
      <c r="T5" s="33">
        <v>144.136665161</v>
      </c>
      <c r="U5" s="33">
        <v>11.905517633800001</v>
      </c>
      <c r="V5" s="33">
        <v>0</v>
      </c>
      <c r="W5" s="33">
        <v>42.521704450199998</v>
      </c>
      <c r="X5" s="33">
        <v>24.680555113499999</v>
      </c>
      <c r="Y5" s="33">
        <v>120.628711252</v>
      </c>
      <c r="Z5" s="33">
        <v>6.8502771234599997</v>
      </c>
      <c r="AA5" s="33">
        <v>1.1833313316</v>
      </c>
      <c r="AB5" s="33">
        <v>0</v>
      </c>
      <c r="AC5" s="33">
        <v>8.6564963667800008</v>
      </c>
      <c r="AD5" s="33">
        <v>0</v>
      </c>
      <c r="AE5" s="33">
        <v>13570.7567827</v>
      </c>
      <c r="AF5" s="33">
        <v>1387.22840172</v>
      </c>
      <c r="AG5" s="33">
        <v>15078.6138957</v>
      </c>
      <c r="AH5" s="33">
        <v>0</v>
      </c>
      <c r="AI5" s="33">
        <v>44.723804870999999</v>
      </c>
      <c r="AJ5" s="33">
        <v>0</v>
      </c>
      <c r="AK5" s="33">
        <v>292.52914094499999</v>
      </c>
      <c r="AL5" s="33">
        <v>0.222720985466</v>
      </c>
      <c r="AM5" s="33">
        <v>7.8315257152600001E-2</v>
      </c>
      <c r="AN5" s="33">
        <v>294.618338123</v>
      </c>
      <c r="AO5" s="33">
        <v>0.100090751952</v>
      </c>
      <c r="AP5" s="33">
        <v>0</v>
      </c>
      <c r="AQ5" s="33">
        <v>1.45170077989E-2</v>
      </c>
      <c r="AR5" s="33">
        <v>415.36721217399997</v>
      </c>
      <c r="AS5" s="33">
        <v>382.01577326400002</v>
      </c>
      <c r="AT5" s="33">
        <v>33.351438909899997</v>
      </c>
      <c r="AU5" s="33">
        <v>18.750943061800001</v>
      </c>
      <c r="AV5" s="33">
        <v>0</v>
      </c>
      <c r="AW5" s="33">
        <v>0</v>
      </c>
      <c r="AX5" s="33">
        <v>1.5628705457000001</v>
      </c>
      <c r="AY5" s="33">
        <v>0</v>
      </c>
      <c r="AZ5" s="33">
        <v>16.7709115362</v>
      </c>
      <c r="BA5" s="33">
        <v>0</v>
      </c>
      <c r="BB5" s="33">
        <v>0.43589060147600001</v>
      </c>
      <c r="BC5" s="33">
        <v>67.083626068000001</v>
      </c>
      <c r="BD5" s="33">
        <v>0</v>
      </c>
      <c r="BE5" s="33">
        <v>1.12697540981</v>
      </c>
      <c r="BF5" s="33">
        <v>1.5281174810000001E-3</v>
      </c>
      <c r="BG5" s="33">
        <v>7.5370401335999997</v>
      </c>
      <c r="BH5" s="33">
        <v>0</v>
      </c>
      <c r="BI5" s="33">
        <v>1.0426550155900001</v>
      </c>
      <c r="BJ5" s="33">
        <v>20.366065193099999</v>
      </c>
      <c r="BK5" s="33">
        <v>2.4367696861899999</v>
      </c>
      <c r="BL5" s="33">
        <v>58.709090791999998</v>
      </c>
      <c r="BM5" s="33">
        <v>544.27682442599996</v>
      </c>
      <c r="BN5" s="33">
        <v>16.8912062759</v>
      </c>
    </row>
    <row r="6" spans="1:67" x14ac:dyDescent="0.25">
      <c r="A6" s="33" t="s">
        <v>4</v>
      </c>
      <c r="B6" s="33">
        <v>19476.616999999998</v>
      </c>
      <c r="C6" s="33">
        <v>7.5111656</v>
      </c>
      <c r="D6" s="33">
        <v>58537.211000000003</v>
      </c>
      <c r="E6" s="33">
        <v>1605.4513199999999</v>
      </c>
      <c r="F6" s="33">
        <v>1478.1206</v>
      </c>
      <c r="G6" s="33">
        <v>1149.4341999999999</v>
      </c>
      <c r="H6" s="33">
        <v>4572.0796</v>
      </c>
      <c r="I6" s="33">
        <v>0</v>
      </c>
      <c r="J6" s="33">
        <v>0</v>
      </c>
      <c r="K6" s="33">
        <v>0</v>
      </c>
      <c r="L6" s="33"/>
      <c r="M6" s="35" t="s">
        <v>4</v>
      </c>
      <c r="N6" s="33">
        <v>192.58007117</v>
      </c>
      <c r="O6" s="33">
        <v>0</v>
      </c>
      <c r="P6" s="33">
        <v>57.738756024300002</v>
      </c>
      <c r="Q6" s="33">
        <v>126.81564589</v>
      </c>
      <c r="R6" s="33">
        <v>0</v>
      </c>
      <c r="S6" s="33">
        <v>19476.598083199999</v>
      </c>
      <c r="T6" s="33">
        <v>767.296747525</v>
      </c>
      <c r="U6" s="33">
        <v>107.675806795</v>
      </c>
      <c r="V6" s="33">
        <v>0</v>
      </c>
      <c r="W6" s="33">
        <v>363.50457107099999</v>
      </c>
      <c r="X6" s="33">
        <v>0</v>
      </c>
      <c r="Y6" s="33">
        <v>468.29660398300001</v>
      </c>
      <c r="Z6" s="33">
        <v>52.550647287700002</v>
      </c>
      <c r="AA6" s="33">
        <v>19.863962027300001</v>
      </c>
      <c r="AB6" s="33">
        <v>0</v>
      </c>
      <c r="AC6" s="33">
        <v>7.5111248499499998</v>
      </c>
      <c r="AD6" s="33">
        <v>0</v>
      </c>
      <c r="AE6" s="33">
        <v>52683.482968999997</v>
      </c>
      <c r="AF6" s="33">
        <v>5385.4171570199996</v>
      </c>
      <c r="AG6" s="33">
        <v>58537.196730000003</v>
      </c>
      <c r="AH6" s="33">
        <v>0</v>
      </c>
      <c r="AI6" s="33">
        <v>279.63185589599999</v>
      </c>
      <c r="AJ6" s="33">
        <v>0</v>
      </c>
      <c r="AK6" s="33">
        <v>2484.5846785200001</v>
      </c>
      <c r="AL6" s="33">
        <v>0.86174130800199999</v>
      </c>
      <c r="AM6" s="33">
        <v>0.30301370304800002</v>
      </c>
      <c r="AN6" s="33">
        <v>1139.9246146</v>
      </c>
      <c r="AO6" s="33">
        <v>0.38726986634499999</v>
      </c>
      <c r="AP6" s="33">
        <v>0</v>
      </c>
      <c r="AQ6" s="33">
        <v>5.6168586671999997E-2</v>
      </c>
      <c r="AR6" s="33">
        <v>1605.4107029100001</v>
      </c>
      <c r="AS6" s="33">
        <v>1478.08005772</v>
      </c>
      <c r="AT6" s="33">
        <v>127.330645183</v>
      </c>
      <c r="AU6" s="33">
        <v>72.550475272400007</v>
      </c>
      <c r="AV6" s="33">
        <v>0</v>
      </c>
      <c r="AW6" s="33">
        <v>0</v>
      </c>
      <c r="AX6" s="33">
        <v>6.0469843730899999</v>
      </c>
      <c r="AY6" s="33">
        <v>0</v>
      </c>
      <c r="AZ6" s="33">
        <v>64.889454047399994</v>
      </c>
      <c r="BA6" s="33">
        <v>0</v>
      </c>
      <c r="BB6" s="33">
        <v>1.68653343971</v>
      </c>
      <c r="BC6" s="33">
        <v>259.55798418699999</v>
      </c>
      <c r="BD6" s="33">
        <v>0</v>
      </c>
      <c r="BE6" s="33">
        <v>4.3604502201899997</v>
      </c>
      <c r="BF6" s="33">
        <v>5.9125035081E-3</v>
      </c>
      <c r="BG6" s="33">
        <v>1149.4341895</v>
      </c>
      <c r="BH6" s="33">
        <v>0</v>
      </c>
      <c r="BI6" s="33">
        <v>22.089624497799999</v>
      </c>
      <c r="BJ6" s="33">
        <v>267.02774688699998</v>
      </c>
      <c r="BK6" s="33">
        <v>12.549359601999999</v>
      </c>
      <c r="BL6" s="33">
        <v>659.94972127999995</v>
      </c>
      <c r="BM6" s="33">
        <v>4572.0787540000001</v>
      </c>
      <c r="BN6" s="33">
        <v>251.70863049100001</v>
      </c>
    </row>
    <row r="7" spans="1:67" x14ac:dyDescent="0.25">
      <c r="A7" s="33" t="s">
        <v>5</v>
      </c>
      <c r="B7" s="33">
        <v>2406.4182000000001</v>
      </c>
      <c r="C7" s="33">
        <v>6.7494763999999998</v>
      </c>
      <c r="D7" s="33">
        <v>12107.885</v>
      </c>
      <c r="E7" s="33">
        <v>336.69513699999999</v>
      </c>
      <c r="F7" s="33">
        <v>306.88504</v>
      </c>
      <c r="G7" s="33">
        <v>5.9974927999999998</v>
      </c>
      <c r="H7" s="33">
        <v>459.07535000000001</v>
      </c>
      <c r="I7" s="33">
        <v>8.4545478999999997</v>
      </c>
      <c r="J7" s="33">
        <v>1.1629419000000001</v>
      </c>
      <c r="K7" s="33">
        <v>19.343852999999999</v>
      </c>
      <c r="L7" s="33"/>
      <c r="M7" s="35" t="s">
        <v>5</v>
      </c>
      <c r="N7" s="33">
        <v>10.9350859142</v>
      </c>
      <c r="O7" s="33">
        <v>8.4545770424299995</v>
      </c>
      <c r="P7" s="33">
        <v>8.1688848531100007</v>
      </c>
      <c r="Q7" s="33">
        <v>1.16293534076</v>
      </c>
      <c r="R7" s="33">
        <v>0</v>
      </c>
      <c r="S7" s="33">
        <v>2406.42020172</v>
      </c>
      <c r="T7" s="33">
        <v>128.95544740599999</v>
      </c>
      <c r="U7" s="33">
        <v>9.8659013421800008</v>
      </c>
      <c r="V7" s="33">
        <v>0</v>
      </c>
      <c r="W7" s="33">
        <v>35.372320567099997</v>
      </c>
      <c r="X7" s="33">
        <v>19.3438850452</v>
      </c>
      <c r="Y7" s="33">
        <v>96.862896512000006</v>
      </c>
      <c r="Z7" s="33">
        <v>5.8439666425699999</v>
      </c>
      <c r="AA7" s="33">
        <v>0.81737385113200001</v>
      </c>
      <c r="AB7" s="33">
        <v>0</v>
      </c>
      <c r="AC7" s="33">
        <v>6.7494782115199996</v>
      </c>
      <c r="AD7" s="33">
        <v>0</v>
      </c>
      <c r="AE7" s="33">
        <v>10897.0964207</v>
      </c>
      <c r="AF7" s="33">
        <v>1113.92294584</v>
      </c>
      <c r="AG7" s="33">
        <v>12107.882263</v>
      </c>
      <c r="AH7" s="33">
        <v>0</v>
      </c>
      <c r="AI7" s="33">
        <v>39.2723363542</v>
      </c>
      <c r="AJ7" s="33">
        <v>0</v>
      </c>
      <c r="AK7" s="33">
        <v>245.60088591100001</v>
      </c>
      <c r="AL7" s="33">
        <v>0.17891362378699999</v>
      </c>
      <c r="AM7" s="33">
        <v>6.2911188528200004E-2</v>
      </c>
      <c r="AN7" s="33">
        <v>236.66982809699999</v>
      </c>
      <c r="AO7" s="33">
        <v>8.0403646103099996E-2</v>
      </c>
      <c r="AP7" s="33">
        <v>0</v>
      </c>
      <c r="AQ7" s="33">
        <v>1.1661666453399999E-2</v>
      </c>
      <c r="AR7" s="33">
        <v>336.68710042800001</v>
      </c>
      <c r="AS7" s="33">
        <v>306.87711812999999</v>
      </c>
      <c r="AT7" s="33">
        <v>29.809982298000001</v>
      </c>
      <c r="AU7" s="33">
        <v>15.062765571</v>
      </c>
      <c r="AV7" s="33">
        <v>0</v>
      </c>
      <c r="AW7" s="33">
        <v>0</v>
      </c>
      <c r="AX7" s="33">
        <v>1.2554646275000001</v>
      </c>
      <c r="AY7" s="33">
        <v>0</v>
      </c>
      <c r="AZ7" s="33">
        <v>13.4722342708</v>
      </c>
      <c r="BA7" s="33">
        <v>0</v>
      </c>
      <c r="BB7" s="33">
        <v>0.35015615971399999</v>
      </c>
      <c r="BC7" s="33">
        <v>53.889056780600001</v>
      </c>
      <c r="BD7" s="33">
        <v>0</v>
      </c>
      <c r="BE7" s="33">
        <v>0.90531152157500006</v>
      </c>
      <c r="BF7" s="33">
        <v>1.22755361139E-3</v>
      </c>
      <c r="BG7" s="33">
        <v>5.9975754099999996</v>
      </c>
      <c r="BH7" s="33">
        <v>0</v>
      </c>
      <c r="BI7" s="33">
        <v>0.63985937027799999</v>
      </c>
      <c r="BJ7" s="33">
        <v>15.3993874142</v>
      </c>
      <c r="BK7" s="33">
        <v>2.18775833674</v>
      </c>
      <c r="BL7" s="33">
        <v>49.197943079399998</v>
      </c>
      <c r="BM7" s="33">
        <v>459.07568038099998</v>
      </c>
      <c r="BN7" s="33">
        <v>12.2331351379</v>
      </c>
    </row>
    <row r="8" spans="1:67" x14ac:dyDescent="0.25">
      <c r="A8" s="33" t="s">
        <v>6</v>
      </c>
      <c r="B8" s="33">
        <v>1129.1871000000001</v>
      </c>
      <c r="C8" s="33">
        <v>2.8983533000000001</v>
      </c>
      <c r="D8" s="33">
        <v>5040.3188</v>
      </c>
      <c r="E8" s="33">
        <v>141.22420550000001</v>
      </c>
      <c r="F8" s="33">
        <v>132.85109</v>
      </c>
      <c r="G8" s="33">
        <v>9.1605700999999993</v>
      </c>
      <c r="H8" s="33">
        <v>134.10646</v>
      </c>
      <c r="I8" s="33">
        <v>5.2749882000000001</v>
      </c>
      <c r="J8" s="33">
        <v>1.3512862000000001</v>
      </c>
      <c r="K8" s="33">
        <v>10.836207</v>
      </c>
      <c r="L8" s="33"/>
      <c r="M8" s="35" t="s">
        <v>6</v>
      </c>
      <c r="N8" s="33">
        <v>5.7928765138299996</v>
      </c>
      <c r="O8" s="33">
        <v>5.2749258753500001</v>
      </c>
      <c r="P8" s="33">
        <v>1.32209715516</v>
      </c>
      <c r="Q8" s="33">
        <v>1.3512931719600001</v>
      </c>
      <c r="R8" s="33">
        <v>0</v>
      </c>
      <c r="S8" s="33">
        <v>1129.1857120699999</v>
      </c>
      <c r="T8" s="33">
        <v>13.839792169700001</v>
      </c>
      <c r="U8" s="33">
        <v>3.4453286635599998</v>
      </c>
      <c r="V8" s="33">
        <v>0</v>
      </c>
      <c r="W8" s="33">
        <v>12.353055594300001</v>
      </c>
      <c r="X8" s="33">
        <v>10.8361864504</v>
      </c>
      <c r="Y8" s="33">
        <v>40.322519828899999</v>
      </c>
      <c r="Z8" s="33">
        <v>1.4921513747499999</v>
      </c>
      <c r="AA8" s="33">
        <v>0.82075371973699995</v>
      </c>
      <c r="AB8" s="33">
        <v>0</v>
      </c>
      <c r="AC8" s="33">
        <v>2.8983896068599999</v>
      </c>
      <c r="AD8" s="33">
        <v>0</v>
      </c>
      <c r="AE8" s="33">
        <v>4536.2899353499997</v>
      </c>
      <c r="AF8" s="33">
        <v>463.70941624900001</v>
      </c>
      <c r="AG8" s="33">
        <v>5040.3218714300001</v>
      </c>
      <c r="AH8" s="33">
        <v>0</v>
      </c>
      <c r="AI8" s="33">
        <v>6.4646827229300001</v>
      </c>
      <c r="AJ8" s="33">
        <v>0</v>
      </c>
      <c r="AK8" s="33">
        <v>75.3418238016</v>
      </c>
      <c r="AL8" s="33">
        <v>7.7452091910700002E-2</v>
      </c>
      <c r="AM8" s="33">
        <v>2.7234471469400001E-2</v>
      </c>
      <c r="AN8" s="33">
        <v>102.454775983</v>
      </c>
      <c r="AO8" s="33">
        <v>3.48069384966E-2</v>
      </c>
      <c r="AP8" s="33">
        <v>0</v>
      </c>
      <c r="AQ8" s="33">
        <v>5.0483328097399999E-3</v>
      </c>
      <c r="AR8" s="33">
        <v>141.22077034399999</v>
      </c>
      <c r="AS8" s="33">
        <v>132.84762483899999</v>
      </c>
      <c r="AT8" s="33">
        <v>8.3731455050499992</v>
      </c>
      <c r="AU8" s="33">
        <v>6.5207370602500001</v>
      </c>
      <c r="AV8" s="33">
        <v>0</v>
      </c>
      <c r="AW8" s="33">
        <v>0</v>
      </c>
      <c r="AX8" s="33">
        <v>0.54349084806299996</v>
      </c>
      <c r="AY8" s="33">
        <v>0</v>
      </c>
      <c r="AZ8" s="33">
        <v>5.8321563132099996</v>
      </c>
      <c r="BA8" s="33">
        <v>0</v>
      </c>
      <c r="BB8" s="33">
        <v>0.15158295882299999</v>
      </c>
      <c r="BC8" s="33">
        <v>23.328621229399999</v>
      </c>
      <c r="BD8" s="33">
        <v>0</v>
      </c>
      <c r="BE8" s="33">
        <v>0.39190760759900001</v>
      </c>
      <c r="BF8" s="33">
        <v>5.3140243721000002E-4</v>
      </c>
      <c r="BG8" s="33">
        <v>9.1604566830399996</v>
      </c>
      <c r="BH8" s="33">
        <v>0</v>
      </c>
      <c r="BI8" s="33">
        <v>0.95867996970799996</v>
      </c>
      <c r="BJ8" s="33">
        <v>10.224123236400001</v>
      </c>
      <c r="BK8" s="33">
        <v>0.211683444369</v>
      </c>
      <c r="BL8" s="33">
        <v>15.5573649067</v>
      </c>
      <c r="BM8" s="33">
        <v>134.10741939100001</v>
      </c>
      <c r="BN8" s="33">
        <v>10.0583598615</v>
      </c>
    </row>
    <row r="9" spans="1:67" x14ac:dyDescent="0.25">
      <c r="A9" s="33" t="s">
        <v>7</v>
      </c>
      <c r="B9" s="33">
        <v>318.02460000000002</v>
      </c>
      <c r="C9" s="33">
        <v>0.93948978000000005</v>
      </c>
      <c r="D9" s="33">
        <v>1839.6044999999999</v>
      </c>
      <c r="E9" s="33">
        <v>57.782721000000002</v>
      </c>
      <c r="F9" s="33">
        <v>54.980946000000003</v>
      </c>
      <c r="G9" s="33">
        <v>27.898575000000001</v>
      </c>
      <c r="H9" s="33">
        <v>54.411780999999998</v>
      </c>
      <c r="I9" s="33">
        <v>2.1635081999999999</v>
      </c>
      <c r="J9" s="33">
        <v>0.53699671999999998</v>
      </c>
      <c r="K9" s="33">
        <v>4.4899144</v>
      </c>
      <c r="L9" s="33"/>
      <c r="M9" s="35" t="s">
        <v>7</v>
      </c>
      <c r="N9" s="33">
        <v>2.3592266472699999</v>
      </c>
      <c r="O9" s="33">
        <v>2.1635139755799999</v>
      </c>
      <c r="P9" s="33">
        <v>0.49401149578100001</v>
      </c>
      <c r="Q9" s="33">
        <v>0.53699698073400004</v>
      </c>
      <c r="R9" s="33">
        <v>0</v>
      </c>
      <c r="S9" s="33">
        <v>318.02390030700002</v>
      </c>
      <c r="T9" s="33">
        <v>4.6278024041399997</v>
      </c>
      <c r="U9" s="33">
        <v>1.43030318623</v>
      </c>
      <c r="V9" s="33">
        <v>0</v>
      </c>
      <c r="W9" s="33">
        <v>4.9741215948199997</v>
      </c>
      <c r="X9" s="33">
        <v>4.4898772091100003</v>
      </c>
      <c r="Y9" s="33">
        <v>14.716848603100001</v>
      </c>
      <c r="Z9" s="33">
        <v>0.59978236688200004</v>
      </c>
      <c r="AA9" s="33">
        <v>0.35990187718099997</v>
      </c>
      <c r="AB9" s="33">
        <v>0</v>
      </c>
      <c r="AC9" s="33">
        <v>0.93949302512699995</v>
      </c>
      <c r="AD9" s="33">
        <v>0</v>
      </c>
      <c r="AE9" s="33">
        <v>1655.64315437</v>
      </c>
      <c r="AF9" s="33">
        <v>169.24274100700001</v>
      </c>
      <c r="AG9" s="33">
        <v>1839.60274398</v>
      </c>
      <c r="AH9" s="33">
        <v>0</v>
      </c>
      <c r="AI9" s="33">
        <v>2.4240091028799999</v>
      </c>
      <c r="AJ9" s="33">
        <v>0</v>
      </c>
      <c r="AK9" s="33">
        <v>30.8912871685</v>
      </c>
      <c r="AL9" s="33">
        <v>3.2053903007700002E-2</v>
      </c>
      <c r="AM9" s="33">
        <v>1.12709695376E-2</v>
      </c>
      <c r="AN9" s="33">
        <v>42.401333245099998</v>
      </c>
      <c r="AO9" s="33">
        <v>1.44048633961E-2</v>
      </c>
      <c r="AP9" s="33">
        <v>0</v>
      </c>
      <c r="AQ9" s="33">
        <v>2.0892491608700001E-3</v>
      </c>
      <c r="AR9" s="33">
        <v>57.781332473500001</v>
      </c>
      <c r="AS9" s="33">
        <v>54.979532950799999</v>
      </c>
      <c r="AT9" s="33">
        <v>2.8017995227000001</v>
      </c>
      <c r="AU9" s="33">
        <v>2.69863864592</v>
      </c>
      <c r="AV9" s="33">
        <v>0</v>
      </c>
      <c r="AW9" s="33">
        <v>0</v>
      </c>
      <c r="AX9" s="33">
        <v>0.22493014104100001</v>
      </c>
      <c r="AY9" s="33">
        <v>0</v>
      </c>
      <c r="AZ9" s="33">
        <v>2.4136587355399999</v>
      </c>
      <c r="BA9" s="33">
        <v>0</v>
      </c>
      <c r="BB9" s="33">
        <v>6.2733400574300005E-2</v>
      </c>
      <c r="BC9" s="33">
        <v>9.6546349421599995</v>
      </c>
      <c r="BD9" s="33">
        <v>0</v>
      </c>
      <c r="BE9" s="33">
        <v>0.16219271703099999</v>
      </c>
      <c r="BF9" s="33">
        <v>2.1992096430200001E-4</v>
      </c>
      <c r="BG9" s="33">
        <v>27.898563578499999</v>
      </c>
      <c r="BH9" s="33">
        <v>0</v>
      </c>
      <c r="BI9" s="33">
        <v>0.42433168273299998</v>
      </c>
      <c r="BJ9" s="33">
        <v>4.4181306982599997</v>
      </c>
      <c r="BK9" s="33">
        <v>6.8081313535800006E-2</v>
      </c>
      <c r="BL9" s="33">
        <v>6.30441747273</v>
      </c>
      <c r="BM9" s="33">
        <v>54.411085941700001</v>
      </c>
      <c r="BN9" s="33">
        <v>4.3829129670400002</v>
      </c>
    </row>
    <row r="10" spans="1:67" x14ac:dyDescent="0.25">
      <c r="A10" s="33" t="s">
        <v>8</v>
      </c>
      <c r="B10" s="33">
        <v>30.881450999999998</v>
      </c>
      <c r="C10" s="33">
        <v>8.5918538000000003E-2</v>
      </c>
      <c r="D10" s="33">
        <v>154.20282</v>
      </c>
      <c r="E10" s="33">
        <v>4.3065948999999994</v>
      </c>
      <c r="F10" s="33">
        <v>3.9282857999999998</v>
      </c>
      <c r="G10" s="33">
        <v>6.2147099999999997E-2</v>
      </c>
      <c r="H10" s="33">
        <v>5.7850399000000001</v>
      </c>
      <c r="I10" s="33">
        <v>0.10771615</v>
      </c>
      <c r="J10" s="33">
        <v>1.5120553E-2</v>
      </c>
      <c r="K10" s="33">
        <v>0.24625759999999999</v>
      </c>
      <c r="L10" s="33"/>
      <c r="M10" s="35" t="s">
        <v>8</v>
      </c>
      <c r="N10" s="33">
        <v>0.13881614047900001</v>
      </c>
      <c r="O10" s="33">
        <v>0.107715753769</v>
      </c>
      <c r="P10" s="33">
        <v>0.102300690488</v>
      </c>
      <c r="Q10" s="33">
        <v>1.51199030492E-2</v>
      </c>
      <c r="R10" s="33">
        <v>0</v>
      </c>
      <c r="S10" s="33">
        <v>30.881313072899999</v>
      </c>
      <c r="T10" s="33">
        <v>1.6104937747000001</v>
      </c>
      <c r="U10" s="33">
        <v>0.12471433831000001</v>
      </c>
      <c r="V10" s="33">
        <v>0</v>
      </c>
      <c r="W10" s="33">
        <v>0.44631563572999999</v>
      </c>
      <c r="X10" s="33">
        <v>0.246254340801</v>
      </c>
      <c r="Y10" s="33">
        <v>1.23361900825</v>
      </c>
      <c r="Z10" s="33">
        <v>7.3528240821900001E-2</v>
      </c>
      <c r="AA10" s="33">
        <v>1.06694016105E-2</v>
      </c>
      <c r="AB10" s="33">
        <v>0</v>
      </c>
      <c r="AC10" s="33">
        <v>8.5915226772900005E-2</v>
      </c>
      <c r="AD10" s="33">
        <v>0</v>
      </c>
      <c r="AE10" s="33">
        <v>138.78260112300001</v>
      </c>
      <c r="AF10" s="33">
        <v>14.1866000871</v>
      </c>
      <c r="AG10" s="33">
        <v>154.20282021899999</v>
      </c>
      <c r="AH10" s="33">
        <v>0</v>
      </c>
      <c r="AI10" s="33">
        <v>0.49188707375000001</v>
      </c>
      <c r="AJ10" s="33">
        <v>0</v>
      </c>
      <c r="AK10" s="33">
        <v>3.0980361998900001</v>
      </c>
      <c r="AL10" s="33">
        <v>2.2901795113499999E-3</v>
      </c>
      <c r="AM10" s="33">
        <v>8.0529054162099996E-4</v>
      </c>
      <c r="AN10" s="33">
        <v>3.02948571681</v>
      </c>
      <c r="AO10" s="33">
        <v>1.0291947066999999E-3</v>
      </c>
      <c r="AP10" s="33">
        <v>0</v>
      </c>
      <c r="AQ10" s="33">
        <v>1.49269443388E-4</v>
      </c>
      <c r="AR10" s="33">
        <v>4.3064926448299996</v>
      </c>
      <c r="AS10" s="33">
        <v>3.92818513313</v>
      </c>
      <c r="AT10" s="33">
        <v>0.37830751169799998</v>
      </c>
      <c r="AU10" s="33">
        <v>0.19281105838400001</v>
      </c>
      <c r="AV10" s="33">
        <v>0</v>
      </c>
      <c r="AW10" s="33">
        <v>0</v>
      </c>
      <c r="AX10" s="33">
        <v>1.6070806946799999E-2</v>
      </c>
      <c r="AY10" s="33">
        <v>0</v>
      </c>
      <c r="AZ10" s="33">
        <v>0.172452476617</v>
      </c>
      <c r="BA10" s="33">
        <v>0</v>
      </c>
      <c r="BB10" s="33">
        <v>4.4821067367699996E-3</v>
      </c>
      <c r="BC10" s="33">
        <v>0.68981795333899998</v>
      </c>
      <c r="BD10" s="33">
        <v>0</v>
      </c>
      <c r="BE10" s="33">
        <v>1.1588297866499999E-2</v>
      </c>
      <c r="BF10" s="33">
        <v>1.5711514189499998E-5</v>
      </c>
      <c r="BG10" s="33">
        <v>6.2147588419100001E-2</v>
      </c>
      <c r="BH10" s="33">
        <v>0</v>
      </c>
      <c r="BI10" s="33">
        <v>8.5492524678000004E-3</v>
      </c>
      <c r="BJ10" s="33">
        <v>0.19770048964699999</v>
      </c>
      <c r="BK10" s="33">
        <v>2.7307955488699999E-2</v>
      </c>
      <c r="BL10" s="33">
        <v>0.62059418861600002</v>
      </c>
      <c r="BM10" s="33">
        <v>5.7849835480099996</v>
      </c>
      <c r="BN10" s="33">
        <v>0.15826552246799999</v>
      </c>
    </row>
    <row r="11" spans="1:67" x14ac:dyDescent="0.25">
      <c r="A11" s="33" t="s">
        <v>9</v>
      </c>
      <c r="B11" s="33">
        <v>3225.2523999999999</v>
      </c>
      <c r="C11" s="33">
        <v>8.1743249999999996</v>
      </c>
      <c r="D11" s="33">
        <v>14809.375</v>
      </c>
      <c r="E11" s="33">
        <v>414.307772</v>
      </c>
      <c r="F11" s="33">
        <v>387.93405000000001</v>
      </c>
      <c r="G11" s="33">
        <v>17.598206999999999</v>
      </c>
      <c r="H11" s="33">
        <v>446.82654000000002</v>
      </c>
      <c r="I11" s="33">
        <v>14.120754</v>
      </c>
      <c r="J11" s="33">
        <v>3.1907659000000002</v>
      </c>
      <c r="K11" s="33">
        <v>29.665243</v>
      </c>
      <c r="L11" s="33"/>
      <c r="M11" s="35" t="s">
        <v>9</v>
      </c>
      <c r="N11" s="33">
        <v>16.153495671000002</v>
      </c>
      <c r="O11" s="33">
        <v>14.1207391516</v>
      </c>
      <c r="P11" s="33">
        <v>5.8540058570499998</v>
      </c>
      <c r="Q11" s="33">
        <v>3.19077079849</v>
      </c>
      <c r="R11" s="33">
        <v>0</v>
      </c>
      <c r="S11" s="33">
        <v>3225.2550740299998</v>
      </c>
      <c r="T11" s="33">
        <v>78.714573365500002</v>
      </c>
      <c r="U11" s="33">
        <v>10.6713315582</v>
      </c>
      <c r="V11" s="33">
        <v>0</v>
      </c>
      <c r="W11" s="33">
        <v>39.049422134700002</v>
      </c>
      <c r="X11" s="33">
        <v>29.6653115272</v>
      </c>
      <c r="Y11" s="33">
        <v>118.475165389</v>
      </c>
      <c r="Z11" s="33">
        <v>5.2522032836100001</v>
      </c>
      <c r="AA11" s="33">
        <v>1.9269047824600001</v>
      </c>
      <c r="AB11" s="33">
        <v>0</v>
      </c>
      <c r="AC11" s="33">
        <v>8.1743303947200001</v>
      </c>
      <c r="AD11" s="33">
        <v>0</v>
      </c>
      <c r="AE11" s="33">
        <v>13328.434924699999</v>
      </c>
      <c r="AF11" s="33">
        <v>1362.4628677200001</v>
      </c>
      <c r="AG11" s="33">
        <v>14809.372957899999</v>
      </c>
      <c r="AH11" s="33">
        <v>0</v>
      </c>
      <c r="AI11" s="33">
        <v>28.355008920700001</v>
      </c>
      <c r="AJ11" s="33">
        <v>0</v>
      </c>
      <c r="AK11" s="33">
        <v>245.358046817</v>
      </c>
      <c r="AL11" s="33">
        <v>0.226165413037</v>
      </c>
      <c r="AM11" s="33">
        <v>7.9526585143299994E-2</v>
      </c>
      <c r="AN11" s="33">
        <v>299.174724674</v>
      </c>
      <c r="AO11" s="33">
        <v>0.10163877305299999</v>
      </c>
      <c r="AP11" s="33">
        <v>0</v>
      </c>
      <c r="AQ11" s="33">
        <v>1.47413839044E-2</v>
      </c>
      <c r="AR11" s="33">
        <v>414.29760654099999</v>
      </c>
      <c r="AS11" s="33">
        <v>387.92388693800001</v>
      </c>
      <c r="AT11" s="33">
        <v>26.373719602200001</v>
      </c>
      <c r="AU11" s="33">
        <v>19.0409256752</v>
      </c>
      <c r="AV11" s="33">
        <v>0</v>
      </c>
      <c r="AW11" s="33">
        <v>0</v>
      </c>
      <c r="AX11" s="33">
        <v>1.5870448161499999</v>
      </c>
      <c r="AY11" s="33">
        <v>0</v>
      </c>
      <c r="AZ11" s="33">
        <v>17.030414539599999</v>
      </c>
      <c r="BA11" s="33">
        <v>0</v>
      </c>
      <c r="BB11" s="33">
        <v>0.44263349636999999</v>
      </c>
      <c r="BC11" s="33">
        <v>68.121201095200007</v>
      </c>
      <c r="BD11" s="33">
        <v>0</v>
      </c>
      <c r="BE11" s="33">
        <v>1.1444019974799999</v>
      </c>
      <c r="BF11" s="33">
        <v>1.55168070467E-3</v>
      </c>
      <c r="BG11" s="33">
        <v>17.598162469599998</v>
      </c>
      <c r="BH11" s="33">
        <v>0</v>
      </c>
      <c r="BI11" s="33">
        <v>2.1243840029499999</v>
      </c>
      <c r="BJ11" s="33">
        <v>26.097723416299999</v>
      </c>
      <c r="BK11" s="33">
        <v>1.2903373358000001</v>
      </c>
      <c r="BL11" s="33">
        <v>50.2034666825</v>
      </c>
      <c r="BM11" s="33">
        <v>446.82509850399998</v>
      </c>
      <c r="BN11" s="33">
        <v>24.5038488384</v>
      </c>
    </row>
    <row r="12" spans="1:67" x14ac:dyDescent="0.25">
      <c r="A12" s="33" t="s">
        <v>10</v>
      </c>
      <c r="B12" s="33">
        <v>3436.4396999999999</v>
      </c>
      <c r="C12" s="33">
        <v>9.5973576999999999</v>
      </c>
      <c r="D12" s="33">
        <v>17261.550999999999</v>
      </c>
      <c r="E12" s="33">
        <v>492.859555</v>
      </c>
      <c r="F12" s="33">
        <v>448.45593000000002</v>
      </c>
      <c r="G12" s="33">
        <v>9.7601718999999996</v>
      </c>
      <c r="H12" s="33">
        <v>671.60852</v>
      </c>
      <c r="I12" s="33">
        <v>12.602522</v>
      </c>
      <c r="J12" s="33">
        <v>1.7950686</v>
      </c>
      <c r="K12" s="33">
        <v>28.628851000000001</v>
      </c>
      <c r="L12" s="33"/>
      <c r="M12" s="35" t="s">
        <v>10</v>
      </c>
      <c r="N12" s="33">
        <v>16.208542550299999</v>
      </c>
      <c r="O12" s="33">
        <v>12.6025264443</v>
      </c>
      <c r="P12" s="33">
        <v>11.8476367374</v>
      </c>
      <c r="Q12" s="33">
        <v>1.79509148828</v>
      </c>
      <c r="R12" s="33">
        <v>0</v>
      </c>
      <c r="S12" s="33">
        <v>3436.44219621</v>
      </c>
      <c r="T12" s="33">
        <v>186.31427952799999</v>
      </c>
      <c r="U12" s="33">
        <v>14.496457143900001</v>
      </c>
      <c r="V12" s="33">
        <v>0</v>
      </c>
      <c r="W12" s="33">
        <v>51.7666777588</v>
      </c>
      <c r="X12" s="33">
        <v>28.628799258400001</v>
      </c>
      <c r="Y12" s="33">
        <v>138.09246204300001</v>
      </c>
      <c r="Z12" s="33">
        <v>8.5311692936599997</v>
      </c>
      <c r="AA12" s="33">
        <v>1.2553591965599999</v>
      </c>
      <c r="AB12" s="33">
        <v>0</v>
      </c>
      <c r="AC12" s="33">
        <v>9.5973717098400009</v>
      </c>
      <c r="AD12" s="33">
        <v>0</v>
      </c>
      <c r="AE12" s="33">
        <v>15535.3918899</v>
      </c>
      <c r="AF12" s="33">
        <v>1588.06259271</v>
      </c>
      <c r="AG12" s="33">
        <v>17261.5469447</v>
      </c>
      <c r="AH12" s="33">
        <v>0</v>
      </c>
      <c r="AI12" s="33">
        <v>56.969316370900003</v>
      </c>
      <c r="AJ12" s="33">
        <v>0</v>
      </c>
      <c r="AK12" s="33">
        <v>359.81257495</v>
      </c>
      <c r="AL12" s="33">
        <v>0.261449741688</v>
      </c>
      <c r="AM12" s="33">
        <v>9.1933409224700002E-2</v>
      </c>
      <c r="AN12" s="33">
        <v>345.848923297</v>
      </c>
      <c r="AO12" s="33">
        <v>0.117495569052</v>
      </c>
      <c r="AP12" s="33">
        <v>0</v>
      </c>
      <c r="AQ12" s="33">
        <v>1.7041446690899999E-2</v>
      </c>
      <c r="AR12" s="33">
        <v>492.84737041800003</v>
      </c>
      <c r="AS12" s="33">
        <v>448.443912028</v>
      </c>
      <c r="AT12" s="33">
        <v>44.403458390499999</v>
      </c>
      <c r="AU12" s="33">
        <v>22.011573590000001</v>
      </c>
      <c r="AV12" s="33">
        <v>0</v>
      </c>
      <c r="AW12" s="33">
        <v>0</v>
      </c>
      <c r="AX12" s="33">
        <v>1.83463697287</v>
      </c>
      <c r="AY12" s="33">
        <v>0</v>
      </c>
      <c r="AZ12" s="33">
        <v>19.6872953411</v>
      </c>
      <c r="BA12" s="33">
        <v>0</v>
      </c>
      <c r="BB12" s="33">
        <v>0.51168670832100005</v>
      </c>
      <c r="BC12" s="33">
        <v>78.748781483399995</v>
      </c>
      <c r="BD12" s="33">
        <v>0</v>
      </c>
      <c r="BE12" s="33">
        <v>1.3229469493199999</v>
      </c>
      <c r="BF12" s="33">
        <v>1.79384552988E-3</v>
      </c>
      <c r="BG12" s="33">
        <v>9.7601984882200004</v>
      </c>
      <c r="BH12" s="33">
        <v>0</v>
      </c>
      <c r="BI12" s="33">
        <v>1.0147772913999999</v>
      </c>
      <c r="BJ12" s="33">
        <v>23.118838194399999</v>
      </c>
      <c r="BK12" s="33">
        <v>3.1585264360499998</v>
      </c>
      <c r="BL12" s="33">
        <v>72.108215860000001</v>
      </c>
      <c r="BM12" s="33">
        <v>671.60992906499996</v>
      </c>
      <c r="BN12" s="33">
        <v>18.561948617900001</v>
      </c>
    </row>
    <row r="13" spans="1:67" x14ac:dyDescent="0.25">
      <c r="A13" s="33" t="s">
        <v>12</v>
      </c>
      <c r="B13" s="33">
        <v>1321.3462999999999</v>
      </c>
      <c r="C13" s="33">
        <v>3.7043669000000001</v>
      </c>
      <c r="D13" s="33">
        <v>6813.2245999999996</v>
      </c>
      <c r="E13" s="33">
        <v>190.01038199999999</v>
      </c>
      <c r="F13" s="33">
        <v>173.82773</v>
      </c>
      <c r="G13" s="33">
        <v>3.0371161</v>
      </c>
      <c r="H13" s="33">
        <v>261.80441000000002</v>
      </c>
      <c r="I13" s="33">
        <v>4.8189602000000002</v>
      </c>
      <c r="J13" s="33">
        <v>0.66286069000000003</v>
      </c>
      <c r="K13" s="33">
        <v>11.052655</v>
      </c>
      <c r="L13" s="33"/>
      <c r="M13" s="35" t="s">
        <v>12</v>
      </c>
      <c r="N13" s="33">
        <v>6.2333244492300004</v>
      </c>
      <c r="O13" s="33">
        <v>4.8189235898499998</v>
      </c>
      <c r="P13" s="33">
        <v>4.6582472427099999</v>
      </c>
      <c r="Q13" s="33">
        <v>0.66285870873399999</v>
      </c>
      <c r="R13" s="33">
        <v>0</v>
      </c>
      <c r="S13" s="33">
        <v>1321.3462852</v>
      </c>
      <c r="T13" s="33">
        <v>73.535665915699994</v>
      </c>
      <c r="U13" s="33">
        <v>5.6259631152300003</v>
      </c>
      <c r="V13" s="33">
        <v>0</v>
      </c>
      <c r="W13" s="33">
        <v>20.192417628899999</v>
      </c>
      <c r="X13" s="33">
        <v>11.052653983800001</v>
      </c>
      <c r="Y13" s="33">
        <v>54.506305036699999</v>
      </c>
      <c r="Z13" s="33">
        <v>3.3324881501300001</v>
      </c>
      <c r="AA13" s="33">
        <v>0.46611297416699998</v>
      </c>
      <c r="AB13" s="33">
        <v>0</v>
      </c>
      <c r="AC13" s="33">
        <v>3.70437099905</v>
      </c>
      <c r="AD13" s="33">
        <v>0</v>
      </c>
      <c r="AE13" s="33">
        <v>6131.8948401400003</v>
      </c>
      <c r="AF13" s="33">
        <v>626.815300063</v>
      </c>
      <c r="AG13" s="33">
        <v>6813.2164452400002</v>
      </c>
      <c r="AH13" s="33">
        <v>0</v>
      </c>
      <c r="AI13" s="33">
        <v>22.3948777015</v>
      </c>
      <c r="AJ13" s="33">
        <v>0</v>
      </c>
      <c r="AK13" s="33">
        <v>140.05188102700001</v>
      </c>
      <c r="AL13" s="33">
        <v>0.101341336612</v>
      </c>
      <c r="AM13" s="33">
        <v>3.5634641925600001E-2</v>
      </c>
      <c r="AN13" s="33">
        <v>134.05592973700001</v>
      </c>
      <c r="AO13" s="33">
        <v>4.5543012555199998E-2</v>
      </c>
      <c r="AP13" s="33">
        <v>0</v>
      </c>
      <c r="AQ13" s="33">
        <v>6.60551081393E-3</v>
      </c>
      <c r="AR13" s="33">
        <v>190.005849907</v>
      </c>
      <c r="AS13" s="33">
        <v>173.82320686400001</v>
      </c>
      <c r="AT13" s="33">
        <v>16.182643042900001</v>
      </c>
      <c r="AU13" s="33">
        <v>8.5319939009599999</v>
      </c>
      <c r="AV13" s="33">
        <v>0</v>
      </c>
      <c r="AW13" s="33">
        <v>0</v>
      </c>
      <c r="AX13" s="33">
        <v>0.71112502630200003</v>
      </c>
      <c r="AY13" s="33">
        <v>0</v>
      </c>
      <c r="AZ13" s="33">
        <v>7.6310328711100004</v>
      </c>
      <c r="BA13" s="33">
        <v>0</v>
      </c>
      <c r="BB13" s="33">
        <v>0.19833764414499999</v>
      </c>
      <c r="BC13" s="33">
        <v>30.5241505555</v>
      </c>
      <c r="BD13" s="33">
        <v>0</v>
      </c>
      <c r="BE13" s="33">
        <v>0.51279502665599996</v>
      </c>
      <c r="BF13" s="33">
        <v>6.9535947452200003E-4</v>
      </c>
      <c r="BG13" s="33">
        <v>3.0371179711099998</v>
      </c>
      <c r="BH13" s="33">
        <v>0</v>
      </c>
      <c r="BI13" s="33">
        <v>0.36488605204500002</v>
      </c>
      <c r="BJ13" s="33">
        <v>8.78148824158</v>
      </c>
      <c r="BK13" s="33">
        <v>1.2475436040600001</v>
      </c>
      <c r="BL13" s="33">
        <v>28.054197862199999</v>
      </c>
      <c r="BM13" s="33">
        <v>261.80360595500002</v>
      </c>
      <c r="BN13" s="33">
        <v>6.9759812656299998</v>
      </c>
    </row>
    <row r="14" spans="1:67" x14ac:dyDescent="0.25">
      <c r="A14" s="33" t="s">
        <v>13</v>
      </c>
      <c r="B14" s="33">
        <v>8185.7632000000003</v>
      </c>
      <c r="C14" s="33">
        <v>19.497029999999999</v>
      </c>
      <c r="D14" s="33">
        <v>40948.589999999997</v>
      </c>
      <c r="E14" s="33">
        <v>1108.00963</v>
      </c>
      <c r="F14" s="33">
        <v>1004.3073000000001</v>
      </c>
      <c r="G14" s="33">
        <v>103.42545</v>
      </c>
      <c r="H14" s="33">
        <v>1477.4874</v>
      </c>
      <c r="I14" s="33">
        <v>24.87829</v>
      </c>
      <c r="J14" s="33">
        <v>3.4215561999999999</v>
      </c>
      <c r="K14" s="33">
        <v>56.745711999999997</v>
      </c>
      <c r="L14" s="33"/>
      <c r="M14" s="35" t="s">
        <v>13</v>
      </c>
      <c r="N14" s="33">
        <v>32.1934367036</v>
      </c>
      <c r="O14" s="33">
        <v>24.878227088100001</v>
      </c>
      <c r="P14" s="33">
        <v>24.964855067199998</v>
      </c>
      <c r="Q14" s="33">
        <v>5.1302573998599996</v>
      </c>
      <c r="R14" s="33">
        <v>0</v>
      </c>
      <c r="S14" s="33">
        <v>8185.76796706</v>
      </c>
      <c r="T14" s="33">
        <v>382.69128659799998</v>
      </c>
      <c r="U14" s="33">
        <v>33.146062864800001</v>
      </c>
      <c r="V14" s="33">
        <v>0</v>
      </c>
      <c r="W14" s="33">
        <v>104.044902253</v>
      </c>
      <c r="X14" s="33">
        <v>56.745635452400002</v>
      </c>
      <c r="Y14" s="33">
        <v>327.58909340100001</v>
      </c>
      <c r="Z14" s="33">
        <v>18.737862399400001</v>
      </c>
      <c r="AA14" s="33">
        <v>3.6144351529500001</v>
      </c>
      <c r="AB14" s="33">
        <v>0</v>
      </c>
      <c r="AC14" s="33">
        <v>19.497052051099999</v>
      </c>
      <c r="AD14" s="33">
        <v>0</v>
      </c>
      <c r="AE14" s="33">
        <v>36853.726576200002</v>
      </c>
      <c r="AF14" s="33">
        <v>3767.2802476799998</v>
      </c>
      <c r="AG14" s="33">
        <v>40948.5959172</v>
      </c>
      <c r="AH14" s="33">
        <v>0</v>
      </c>
      <c r="AI14" s="33">
        <v>120.190442688</v>
      </c>
      <c r="AJ14" s="33">
        <v>0</v>
      </c>
      <c r="AK14" s="33">
        <v>808.22416565599997</v>
      </c>
      <c r="AL14" s="33">
        <v>0.58550943192399996</v>
      </c>
      <c r="AM14" s="33">
        <v>0.20588311865799999</v>
      </c>
      <c r="AN14" s="33">
        <v>774.52160711399995</v>
      </c>
      <c r="AO14" s="33">
        <v>0.263128593947</v>
      </c>
      <c r="AP14" s="33">
        <v>0</v>
      </c>
      <c r="AQ14" s="33">
        <v>3.8163622028599999E-2</v>
      </c>
      <c r="AR14" s="33">
        <v>1107.98331001</v>
      </c>
      <c r="AS14" s="33">
        <v>1004.28092554</v>
      </c>
      <c r="AT14" s="33">
        <v>103.702384475</v>
      </c>
      <c r="AU14" s="33">
        <v>49.294328582399999</v>
      </c>
      <c r="AV14" s="33">
        <v>0</v>
      </c>
      <c r="AW14" s="33">
        <v>0</v>
      </c>
      <c r="AX14" s="33">
        <v>4.1086092015400002</v>
      </c>
      <c r="AY14" s="33">
        <v>0</v>
      </c>
      <c r="AZ14" s="33">
        <v>44.089067720499997</v>
      </c>
      <c r="BA14" s="33">
        <v>0</v>
      </c>
      <c r="BB14" s="33">
        <v>1.14591604855</v>
      </c>
      <c r="BC14" s="33">
        <v>176.35637146799999</v>
      </c>
      <c r="BD14" s="33">
        <v>0</v>
      </c>
      <c r="BE14" s="33">
        <v>2.9627023264300001</v>
      </c>
      <c r="BF14" s="33">
        <v>4.0171549518599999E-3</v>
      </c>
      <c r="BG14" s="33">
        <v>103.425341997</v>
      </c>
      <c r="BH14" s="33">
        <v>0</v>
      </c>
      <c r="BI14" s="33">
        <v>3.3462763730899998</v>
      </c>
      <c r="BJ14" s="33">
        <v>59.598136136699999</v>
      </c>
      <c r="BK14" s="33">
        <v>6.4550292805299998</v>
      </c>
      <c r="BL14" s="33">
        <v>162.146278607</v>
      </c>
      <c r="BM14" s="33">
        <v>1477.4889254</v>
      </c>
      <c r="BN14" s="33">
        <v>50.482123158999997</v>
      </c>
    </row>
    <row r="15" spans="1:67" x14ac:dyDescent="0.25">
      <c r="A15" s="33" t="s">
        <v>14</v>
      </c>
      <c r="B15" s="33">
        <v>3375.3227999999999</v>
      </c>
      <c r="C15" s="33">
        <v>9.3762579000000006</v>
      </c>
      <c r="D15" s="33">
        <v>17329.967000000001</v>
      </c>
      <c r="E15" s="33">
        <v>488.27881000000002</v>
      </c>
      <c r="F15" s="33">
        <v>440.45038</v>
      </c>
      <c r="G15" s="33">
        <v>17.586416</v>
      </c>
      <c r="H15" s="33">
        <v>677.33245999999997</v>
      </c>
      <c r="I15" s="33">
        <v>12.21871</v>
      </c>
      <c r="J15" s="33">
        <v>1.6789571999999999</v>
      </c>
      <c r="K15" s="33">
        <v>27.758994999999999</v>
      </c>
      <c r="L15" s="33"/>
      <c r="M15" s="35" t="s">
        <v>14</v>
      </c>
      <c r="N15" s="33">
        <v>15.8441348128</v>
      </c>
      <c r="O15" s="33">
        <v>12.218680068099999</v>
      </c>
      <c r="P15" s="33">
        <v>12.010885506799999</v>
      </c>
      <c r="Q15" s="33">
        <v>1.7738531346599999</v>
      </c>
      <c r="R15" s="33">
        <v>0</v>
      </c>
      <c r="S15" s="33">
        <v>3375.3206580999999</v>
      </c>
      <c r="T15" s="33">
        <v>189.129313276</v>
      </c>
      <c r="U15" s="33">
        <v>14.6307115804</v>
      </c>
      <c r="V15" s="33">
        <v>0</v>
      </c>
      <c r="W15" s="33">
        <v>51.257508959699997</v>
      </c>
      <c r="X15" s="33">
        <v>27.7591042866</v>
      </c>
      <c r="Y15" s="33">
        <v>138.639537668</v>
      </c>
      <c r="Z15" s="33">
        <v>8.6290121981100008</v>
      </c>
      <c r="AA15" s="33">
        <v>1.24831343992</v>
      </c>
      <c r="AB15" s="33">
        <v>0</v>
      </c>
      <c r="AC15" s="33">
        <v>9.3762290350900006</v>
      </c>
      <c r="AD15" s="33">
        <v>0</v>
      </c>
      <c r="AE15" s="33">
        <v>15596.964306899999</v>
      </c>
      <c r="AF15" s="33">
        <v>1594.3580617800001</v>
      </c>
      <c r="AG15" s="33">
        <v>17329.961906299999</v>
      </c>
      <c r="AH15" s="33">
        <v>0</v>
      </c>
      <c r="AI15" s="33">
        <v>57.750088314999999</v>
      </c>
      <c r="AJ15" s="33">
        <v>0</v>
      </c>
      <c r="AK15" s="33">
        <v>363.510672924</v>
      </c>
      <c r="AL15" s="33">
        <v>0.25678239350299997</v>
      </c>
      <c r="AM15" s="33">
        <v>9.0292409966000006E-2</v>
      </c>
      <c r="AN15" s="33">
        <v>339.67529909000001</v>
      </c>
      <c r="AO15" s="33">
        <v>0.115397777333</v>
      </c>
      <c r="AP15" s="33">
        <v>0</v>
      </c>
      <c r="AQ15" s="33">
        <v>1.6737127636599999E-2</v>
      </c>
      <c r="AR15" s="33">
        <v>488.26719925700002</v>
      </c>
      <c r="AS15" s="33">
        <v>440.43878238799999</v>
      </c>
      <c r="AT15" s="33">
        <v>47.828416868700003</v>
      </c>
      <c r="AU15" s="33">
        <v>21.6186055336</v>
      </c>
      <c r="AV15" s="33">
        <v>0</v>
      </c>
      <c r="AW15" s="33">
        <v>0</v>
      </c>
      <c r="AX15" s="33">
        <v>1.8018774390000001</v>
      </c>
      <c r="AY15" s="33">
        <v>0</v>
      </c>
      <c r="AZ15" s="33">
        <v>19.335846403400001</v>
      </c>
      <c r="BA15" s="33">
        <v>0</v>
      </c>
      <c r="BB15" s="33">
        <v>0.50255299508899998</v>
      </c>
      <c r="BC15" s="33">
        <v>77.342995340499996</v>
      </c>
      <c r="BD15" s="33">
        <v>0</v>
      </c>
      <c r="BE15" s="33">
        <v>1.2993294289499999</v>
      </c>
      <c r="BF15" s="33">
        <v>1.7618144860200001E-3</v>
      </c>
      <c r="BG15" s="33">
        <v>17.586330853700002</v>
      </c>
      <c r="BH15" s="33">
        <v>0</v>
      </c>
      <c r="BI15" s="33">
        <v>0.998777618476</v>
      </c>
      <c r="BJ15" s="33">
        <v>23.1640381381</v>
      </c>
      <c r="BK15" s="33">
        <v>3.2070929259600001</v>
      </c>
      <c r="BL15" s="33">
        <v>72.824930463900003</v>
      </c>
      <c r="BM15" s="33">
        <v>677.33255279699995</v>
      </c>
      <c r="BN15" s="33">
        <v>18.532042323900001</v>
      </c>
    </row>
    <row r="16" spans="1:67" x14ac:dyDescent="0.25">
      <c r="A16" s="33" t="s">
        <v>15</v>
      </c>
      <c r="B16" s="33">
        <v>4045.4389999999999</v>
      </c>
      <c r="C16" s="33">
        <v>11.443106999999999</v>
      </c>
      <c r="D16" s="33">
        <v>20289.567999999999</v>
      </c>
      <c r="E16" s="33">
        <v>570.42851799999994</v>
      </c>
      <c r="F16" s="33">
        <v>513.28234999999995</v>
      </c>
      <c r="G16" s="33">
        <v>13.672935000000001</v>
      </c>
      <c r="H16" s="33">
        <v>775.22014999999999</v>
      </c>
      <c r="I16" s="33">
        <v>14.680751000000001</v>
      </c>
      <c r="J16" s="33">
        <v>2.0600201999999999</v>
      </c>
      <c r="K16" s="33">
        <v>32.622790999999999</v>
      </c>
      <c r="L16" s="33"/>
      <c r="M16" s="35" t="s">
        <v>15</v>
      </c>
      <c r="N16" s="33">
        <v>18.849545105200001</v>
      </c>
      <c r="O16" s="33">
        <v>14.680755353</v>
      </c>
      <c r="P16" s="33">
        <v>13.672715048700001</v>
      </c>
      <c r="Q16" s="33">
        <v>2.0600261508800002</v>
      </c>
      <c r="R16" s="33">
        <v>0</v>
      </c>
      <c r="S16" s="33">
        <v>4045.4416459200002</v>
      </c>
      <c r="T16" s="33">
        <v>214.949454637</v>
      </c>
      <c r="U16" s="33">
        <v>16.747043708900001</v>
      </c>
      <c r="V16" s="33">
        <v>0</v>
      </c>
      <c r="W16" s="33">
        <v>59.316851314399997</v>
      </c>
      <c r="X16" s="33">
        <v>32.622842458400001</v>
      </c>
      <c r="Y16" s="33">
        <v>162.31632958599999</v>
      </c>
      <c r="Z16" s="33">
        <v>9.8505693183700007</v>
      </c>
      <c r="AA16" s="33">
        <v>1.4552135210799999</v>
      </c>
      <c r="AB16" s="33">
        <v>0</v>
      </c>
      <c r="AC16" s="33">
        <v>11.4431170351</v>
      </c>
      <c r="AD16" s="33">
        <v>0</v>
      </c>
      <c r="AE16" s="33">
        <v>18260.610723000002</v>
      </c>
      <c r="AF16" s="33">
        <v>1866.63160223</v>
      </c>
      <c r="AG16" s="33">
        <v>20289.558654799999</v>
      </c>
      <c r="AH16" s="33">
        <v>0</v>
      </c>
      <c r="AI16" s="33">
        <v>65.746236555300001</v>
      </c>
      <c r="AJ16" s="33">
        <v>0</v>
      </c>
      <c r="AK16" s="33">
        <v>415.57240005199998</v>
      </c>
      <c r="AL16" s="33">
        <v>0.29924446122600001</v>
      </c>
      <c r="AM16" s="33">
        <v>0.105223019212</v>
      </c>
      <c r="AN16" s="33">
        <v>395.84330677899999</v>
      </c>
      <c r="AO16" s="33">
        <v>0.13447981985599999</v>
      </c>
      <c r="AP16" s="33">
        <v>0</v>
      </c>
      <c r="AQ16" s="33">
        <v>1.95046308551E-2</v>
      </c>
      <c r="AR16" s="33">
        <v>570.41512667999996</v>
      </c>
      <c r="AS16" s="33">
        <v>513.26889521199996</v>
      </c>
      <c r="AT16" s="33">
        <v>57.146231467699998</v>
      </c>
      <c r="AU16" s="33">
        <v>25.1934998045</v>
      </c>
      <c r="AV16" s="33">
        <v>0</v>
      </c>
      <c r="AW16" s="33">
        <v>0</v>
      </c>
      <c r="AX16" s="33">
        <v>2.0998347165000002</v>
      </c>
      <c r="AY16" s="33">
        <v>0</v>
      </c>
      <c r="AZ16" s="33">
        <v>22.533062878500001</v>
      </c>
      <c r="BA16" s="33">
        <v>0</v>
      </c>
      <c r="BB16" s="33">
        <v>0.58565519735799998</v>
      </c>
      <c r="BC16" s="33">
        <v>90.132255319999999</v>
      </c>
      <c r="BD16" s="33">
        <v>0</v>
      </c>
      <c r="BE16" s="33">
        <v>1.5141781109400001</v>
      </c>
      <c r="BF16" s="33">
        <v>2.0532059925499999E-3</v>
      </c>
      <c r="BG16" s="33">
        <v>13.672925860399999</v>
      </c>
      <c r="BH16" s="33">
        <v>0</v>
      </c>
      <c r="BI16" s="33">
        <v>1.1791688036000001</v>
      </c>
      <c r="BJ16" s="33">
        <v>26.752937883000001</v>
      </c>
      <c r="BK16" s="33">
        <v>3.6437126703299998</v>
      </c>
      <c r="BL16" s="33">
        <v>83.250324136200007</v>
      </c>
      <c r="BM16" s="33">
        <v>775.22312978800005</v>
      </c>
      <c r="BN16" s="33">
        <v>21.497432781000001</v>
      </c>
    </row>
    <row r="17" spans="1:66" x14ac:dyDescent="0.25">
      <c r="A17" s="33" t="s">
        <v>16</v>
      </c>
      <c r="B17" s="33">
        <v>5615.9638999999997</v>
      </c>
      <c r="C17" s="33">
        <v>15.760356</v>
      </c>
      <c r="D17" s="33">
        <v>28835.57</v>
      </c>
      <c r="E17" s="33">
        <v>794.67513699999995</v>
      </c>
      <c r="F17" s="33">
        <v>721.64715999999999</v>
      </c>
      <c r="G17" s="33">
        <v>15.173586</v>
      </c>
      <c r="H17" s="33">
        <v>1089.3679999999999</v>
      </c>
      <c r="I17" s="33">
        <v>19.994551000000001</v>
      </c>
      <c r="J17" s="33">
        <v>2.7509294</v>
      </c>
      <c r="K17" s="33">
        <v>45.635478999999997</v>
      </c>
      <c r="L17" s="33"/>
      <c r="M17" s="35" t="s">
        <v>16</v>
      </c>
      <c r="N17" s="33">
        <v>25.877759872999999</v>
      </c>
      <c r="O17" s="33">
        <v>19.9945540117</v>
      </c>
      <c r="P17" s="33">
        <v>19.389969846</v>
      </c>
      <c r="Q17" s="33">
        <v>2.75092383484</v>
      </c>
      <c r="R17" s="33">
        <v>0</v>
      </c>
      <c r="S17" s="33">
        <v>5615.9623872299999</v>
      </c>
      <c r="T17" s="33">
        <v>306.08507850699999</v>
      </c>
      <c r="U17" s="33">
        <v>23.420167112800002</v>
      </c>
      <c r="V17" s="33">
        <v>0</v>
      </c>
      <c r="W17" s="33">
        <v>83.680573881100003</v>
      </c>
      <c r="X17" s="33">
        <v>45.635488631699999</v>
      </c>
      <c r="Y17" s="33">
        <v>230.68395246200001</v>
      </c>
      <c r="Z17" s="33">
        <v>13.8721064216</v>
      </c>
      <c r="AA17" s="33">
        <v>1.9409693759</v>
      </c>
      <c r="AB17" s="33">
        <v>0</v>
      </c>
      <c r="AC17" s="33">
        <v>15.7603737396</v>
      </c>
      <c r="AD17" s="33">
        <v>0</v>
      </c>
      <c r="AE17" s="33">
        <v>25952.008457600001</v>
      </c>
      <c r="AF17" s="33">
        <v>2652.8649184300002</v>
      </c>
      <c r="AG17" s="33">
        <v>28835.557328499999</v>
      </c>
      <c r="AH17" s="33">
        <v>0</v>
      </c>
      <c r="AI17" s="33">
        <v>93.218753937499997</v>
      </c>
      <c r="AJ17" s="33">
        <v>0</v>
      </c>
      <c r="AK17" s="33">
        <v>583.00382872299997</v>
      </c>
      <c r="AL17" s="33">
        <v>0.42071962774999999</v>
      </c>
      <c r="AM17" s="33">
        <v>0.14793772659400001</v>
      </c>
      <c r="AN17" s="33">
        <v>556.53458737699998</v>
      </c>
      <c r="AO17" s="33">
        <v>0.189071834686</v>
      </c>
      <c r="AP17" s="33">
        <v>0</v>
      </c>
      <c r="AQ17" s="33">
        <v>2.7422743288300001E-2</v>
      </c>
      <c r="AR17" s="33">
        <v>794.65660043499997</v>
      </c>
      <c r="AS17" s="33">
        <v>721.62858042799996</v>
      </c>
      <c r="AT17" s="33">
        <v>73.028020006899993</v>
      </c>
      <c r="AU17" s="33">
        <v>35.420517182300003</v>
      </c>
      <c r="AV17" s="33">
        <v>0</v>
      </c>
      <c r="AW17" s="33">
        <v>0</v>
      </c>
      <c r="AX17" s="33">
        <v>2.9522546321899998</v>
      </c>
      <c r="AY17" s="33">
        <v>0</v>
      </c>
      <c r="AZ17" s="33">
        <v>31.680311766599999</v>
      </c>
      <c r="BA17" s="33">
        <v>0</v>
      </c>
      <c r="BB17" s="33">
        <v>0.82340143135099997</v>
      </c>
      <c r="BC17" s="33">
        <v>126.721208844</v>
      </c>
      <c r="BD17" s="33">
        <v>0</v>
      </c>
      <c r="BE17" s="33">
        <v>2.12886559302</v>
      </c>
      <c r="BF17" s="33">
        <v>2.8865251001699999E-3</v>
      </c>
      <c r="BG17" s="33">
        <v>15.1735970061</v>
      </c>
      <c r="BH17" s="33">
        <v>0</v>
      </c>
      <c r="BI17" s="33">
        <v>1.51977762934</v>
      </c>
      <c r="BJ17" s="33">
        <v>36.561272708499999</v>
      </c>
      <c r="BK17" s="33">
        <v>5.1927456938100001</v>
      </c>
      <c r="BL17" s="33">
        <v>116.768358382</v>
      </c>
      <c r="BM17" s="33">
        <v>1089.37008165</v>
      </c>
      <c r="BN17" s="33">
        <v>29.046293110000001</v>
      </c>
    </row>
    <row r="18" spans="1:66" x14ac:dyDescent="0.25">
      <c r="A18" s="33" t="s">
        <v>17</v>
      </c>
      <c r="B18" s="33">
        <v>3707.0999000000002</v>
      </c>
      <c r="C18" s="33">
        <v>11.128845</v>
      </c>
      <c r="D18" s="33">
        <v>17554.625</v>
      </c>
      <c r="E18" s="33">
        <v>493.88285100000002</v>
      </c>
      <c r="F18" s="33">
        <v>458.28674000000001</v>
      </c>
      <c r="G18" s="33">
        <v>11.957433999999999</v>
      </c>
      <c r="H18" s="33">
        <v>589.54674999999997</v>
      </c>
      <c r="I18" s="33">
        <v>14.193631</v>
      </c>
      <c r="J18" s="33">
        <v>2.6929048999999998</v>
      </c>
      <c r="K18" s="33">
        <v>30.957108000000002</v>
      </c>
      <c r="L18" s="33"/>
      <c r="M18" s="35" t="s">
        <v>17</v>
      </c>
      <c r="N18" s="33">
        <v>17.0834505517</v>
      </c>
      <c r="O18" s="33">
        <v>14.193639216299999</v>
      </c>
      <c r="P18" s="33">
        <v>9.09419594473</v>
      </c>
      <c r="Q18" s="33">
        <v>2.6928923973700001</v>
      </c>
      <c r="R18" s="33">
        <v>0</v>
      </c>
      <c r="S18" s="33">
        <v>3707.0973325199998</v>
      </c>
      <c r="T18" s="33">
        <v>134.163040553</v>
      </c>
      <c r="U18" s="33">
        <v>13.4545504334</v>
      </c>
      <c r="V18" s="33">
        <v>0</v>
      </c>
      <c r="W18" s="33">
        <v>47.3647175308</v>
      </c>
      <c r="X18" s="33">
        <v>30.957118140399999</v>
      </c>
      <c r="Y18" s="33">
        <v>140.43748814099999</v>
      </c>
      <c r="Z18" s="33">
        <v>7.2362315387800002</v>
      </c>
      <c r="AA18" s="33">
        <v>1.8302666909400001</v>
      </c>
      <c r="AB18" s="33">
        <v>0</v>
      </c>
      <c r="AC18" s="33">
        <v>11.128831229299999</v>
      </c>
      <c r="AD18" s="33">
        <v>0</v>
      </c>
      <c r="AE18" s="33">
        <v>15799.155861499999</v>
      </c>
      <c r="AF18" s="33">
        <v>1615.02556207</v>
      </c>
      <c r="AG18" s="33">
        <v>17554.618911699999</v>
      </c>
      <c r="AH18" s="33">
        <v>0</v>
      </c>
      <c r="AI18" s="33">
        <v>43.8662761577</v>
      </c>
      <c r="AJ18" s="33">
        <v>0</v>
      </c>
      <c r="AK18" s="33">
        <v>320.964763086</v>
      </c>
      <c r="AL18" s="33">
        <v>0.26718157765700001</v>
      </c>
      <c r="AM18" s="33">
        <v>9.3948776121100003E-2</v>
      </c>
      <c r="AN18" s="33">
        <v>353.43066246299998</v>
      </c>
      <c r="AO18" s="33">
        <v>0.120071427972</v>
      </c>
      <c r="AP18" s="33">
        <v>0</v>
      </c>
      <c r="AQ18" s="33">
        <v>1.74148685079E-2</v>
      </c>
      <c r="AR18" s="33">
        <v>493.87065782000002</v>
      </c>
      <c r="AS18" s="33">
        <v>458.27455503200002</v>
      </c>
      <c r="AT18" s="33">
        <v>35.596102788700001</v>
      </c>
      <c r="AU18" s="33">
        <v>22.4939725495</v>
      </c>
      <c r="AV18" s="33">
        <v>0</v>
      </c>
      <c r="AW18" s="33">
        <v>0</v>
      </c>
      <c r="AX18" s="33">
        <v>1.87484928232</v>
      </c>
      <c r="AY18" s="33">
        <v>0</v>
      </c>
      <c r="AZ18" s="33">
        <v>20.118785017899999</v>
      </c>
      <c r="BA18" s="33">
        <v>0</v>
      </c>
      <c r="BB18" s="33">
        <v>0.522903225114</v>
      </c>
      <c r="BC18" s="33">
        <v>80.475073837500005</v>
      </c>
      <c r="BD18" s="33">
        <v>0</v>
      </c>
      <c r="BE18" s="33">
        <v>1.3519429566900001</v>
      </c>
      <c r="BF18" s="33">
        <v>1.8331888160099999E-3</v>
      </c>
      <c r="BG18" s="33">
        <v>11.957409909200001</v>
      </c>
      <c r="BH18" s="33">
        <v>0</v>
      </c>
      <c r="BI18" s="33">
        <v>1.8554338160499999</v>
      </c>
      <c r="BJ18" s="33">
        <v>27.479177810700001</v>
      </c>
      <c r="BK18" s="33">
        <v>2.2451727928</v>
      </c>
      <c r="BL18" s="33">
        <v>64.663510251100007</v>
      </c>
      <c r="BM18" s="33">
        <v>589.54656764699996</v>
      </c>
      <c r="BN18" s="33">
        <v>24.4175786608</v>
      </c>
    </row>
    <row r="19" spans="1:66" x14ac:dyDescent="0.25">
      <c r="A19" s="33" t="s">
        <v>18</v>
      </c>
      <c r="B19" s="33">
        <v>21704.526999999998</v>
      </c>
      <c r="C19" s="33">
        <v>69.492462000000003</v>
      </c>
      <c r="D19" s="33">
        <v>87667.82</v>
      </c>
      <c r="E19" s="33">
        <v>2541.5743190000003</v>
      </c>
      <c r="F19" s="33">
        <v>2453.3108000000002</v>
      </c>
      <c r="G19" s="33">
        <v>158.01267999999999</v>
      </c>
      <c r="H19" s="33">
        <v>2141.8921</v>
      </c>
      <c r="I19" s="33">
        <v>92.668716000000003</v>
      </c>
      <c r="J19" s="33">
        <v>24.571928</v>
      </c>
      <c r="K19" s="33">
        <v>188.02080000000001</v>
      </c>
      <c r="L19" s="33"/>
      <c r="M19" s="35" t="s">
        <v>18</v>
      </c>
      <c r="N19" s="33">
        <v>99.762847000500003</v>
      </c>
      <c r="O19" s="33">
        <v>92.669133221899997</v>
      </c>
      <c r="P19" s="33">
        <v>16.460366708599999</v>
      </c>
      <c r="Q19" s="33">
        <v>24.572024901900001</v>
      </c>
      <c r="R19" s="33">
        <v>0</v>
      </c>
      <c r="S19" s="33">
        <v>21704.5110327</v>
      </c>
      <c r="T19" s="33">
        <v>114.841222063</v>
      </c>
      <c r="U19" s="33">
        <v>58.003855762999997</v>
      </c>
      <c r="V19" s="33">
        <v>0</v>
      </c>
      <c r="W19" s="33">
        <v>198.143529207</v>
      </c>
      <c r="X19" s="33">
        <v>188.02033298699999</v>
      </c>
      <c r="Y19" s="33">
        <v>701.34425857999997</v>
      </c>
      <c r="Z19" s="33">
        <v>23.042493019599998</v>
      </c>
      <c r="AA19" s="33">
        <v>15.8450537684</v>
      </c>
      <c r="AB19" s="33">
        <v>0</v>
      </c>
      <c r="AC19" s="33">
        <v>69.4925580285</v>
      </c>
      <c r="AD19" s="33">
        <v>0</v>
      </c>
      <c r="AE19" s="33">
        <v>78900.987516900001</v>
      </c>
      <c r="AF19" s="33">
        <v>8065.4319615799996</v>
      </c>
      <c r="AG19" s="33">
        <v>87667.763737100002</v>
      </c>
      <c r="AH19" s="33">
        <v>0</v>
      </c>
      <c r="AI19" s="33">
        <v>81.373732583600002</v>
      </c>
      <c r="AJ19" s="33">
        <v>0</v>
      </c>
      <c r="AK19" s="33">
        <v>1228.5346048500001</v>
      </c>
      <c r="AL19" s="33">
        <v>1.4302790162500001</v>
      </c>
      <c r="AM19" s="33">
        <v>0.50292895907099999</v>
      </c>
      <c r="AN19" s="33">
        <v>1891.9944465900001</v>
      </c>
      <c r="AO19" s="33">
        <v>0.64276537091999997</v>
      </c>
      <c r="AP19" s="33">
        <v>0</v>
      </c>
      <c r="AQ19" s="33">
        <v>9.3225822227800001E-2</v>
      </c>
      <c r="AR19" s="33">
        <v>2541.5120942399999</v>
      </c>
      <c r="AS19" s="33">
        <v>2453.24839015</v>
      </c>
      <c r="AT19" s="33">
        <v>88.263704089000001</v>
      </c>
      <c r="AU19" s="33">
        <v>120.41585124300001</v>
      </c>
      <c r="AV19" s="33">
        <v>0</v>
      </c>
      <c r="AW19" s="33">
        <v>0</v>
      </c>
      <c r="AX19" s="33">
        <v>10.036477402899999</v>
      </c>
      <c r="AY19" s="33">
        <v>0</v>
      </c>
      <c r="AZ19" s="33">
        <v>107.70054313599999</v>
      </c>
      <c r="BA19" s="33">
        <v>0</v>
      </c>
      <c r="BB19" s="33">
        <v>2.7992143573999999</v>
      </c>
      <c r="BC19" s="33">
        <v>430.80161776900002</v>
      </c>
      <c r="BD19" s="33">
        <v>0</v>
      </c>
      <c r="BE19" s="33">
        <v>7.2372601888899997</v>
      </c>
      <c r="BF19" s="33">
        <v>9.8131481939599998E-3</v>
      </c>
      <c r="BG19" s="33">
        <v>158.013424469</v>
      </c>
      <c r="BH19" s="33">
        <v>0</v>
      </c>
      <c r="BI19" s="33">
        <v>18.924741888900002</v>
      </c>
      <c r="BJ19" s="33">
        <v>190.48678641699999</v>
      </c>
      <c r="BK19" s="33">
        <v>1.4715030666</v>
      </c>
      <c r="BL19" s="33">
        <v>252.85132949699999</v>
      </c>
      <c r="BM19" s="33">
        <v>2141.8919176300001</v>
      </c>
      <c r="BN19" s="33">
        <v>191.255130979</v>
      </c>
    </row>
    <row r="20" spans="1:66" x14ac:dyDescent="0.25">
      <c r="A20" s="33" t="s">
        <v>19</v>
      </c>
      <c r="B20" s="33">
        <v>545.43811000000005</v>
      </c>
      <c r="C20" s="33">
        <v>1.4083631999999999</v>
      </c>
      <c r="D20" s="33">
        <v>2959.7202000000002</v>
      </c>
      <c r="E20" s="33">
        <v>78.264157499999996</v>
      </c>
      <c r="F20" s="33">
        <v>74.086044000000001</v>
      </c>
      <c r="G20" s="33">
        <v>3.2797518000000001</v>
      </c>
      <c r="H20" s="33">
        <v>91.370575000000002</v>
      </c>
      <c r="I20" s="33">
        <v>2.8865943000000001</v>
      </c>
      <c r="J20" s="33">
        <v>0.62655187000000001</v>
      </c>
      <c r="K20" s="33">
        <v>6.0923986000000001</v>
      </c>
      <c r="L20" s="33"/>
      <c r="M20" s="35" t="s">
        <v>19</v>
      </c>
      <c r="N20" s="33">
        <v>3.30493396452</v>
      </c>
      <c r="O20" s="33">
        <v>2.8865918422600001</v>
      </c>
      <c r="P20" s="33">
        <v>1.20413244311</v>
      </c>
      <c r="Q20" s="33">
        <v>0.62658217059200005</v>
      </c>
      <c r="R20" s="33">
        <v>0</v>
      </c>
      <c r="S20" s="33">
        <v>545.43922066599998</v>
      </c>
      <c r="T20" s="33">
        <v>16.262969363</v>
      </c>
      <c r="U20" s="33">
        <v>2.1760944448999999</v>
      </c>
      <c r="V20" s="33">
        <v>0</v>
      </c>
      <c r="W20" s="33">
        <v>8.0334636988600003</v>
      </c>
      <c r="X20" s="33">
        <v>6.0924367692499999</v>
      </c>
      <c r="Y20" s="33">
        <v>23.677863445700002</v>
      </c>
      <c r="Z20" s="33">
        <v>1.07475339848</v>
      </c>
      <c r="AA20" s="33">
        <v>0.38930739464899999</v>
      </c>
      <c r="AB20" s="33">
        <v>0</v>
      </c>
      <c r="AC20" s="33">
        <v>1.4083660901599999</v>
      </c>
      <c r="AD20" s="33">
        <v>0</v>
      </c>
      <c r="AE20" s="33">
        <v>2663.7497822400001</v>
      </c>
      <c r="AF20" s="33">
        <v>272.29425437999998</v>
      </c>
      <c r="AG20" s="33">
        <v>2959.7219000599998</v>
      </c>
      <c r="AH20" s="33">
        <v>0</v>
      </c>
      <c r="AI20" s="33">
        <v>5.8313024155499997</v>
      </c>
      <c r="AJ20" s="33">
        <v>0</v>
      </c>
      <c r="AK20" s="33">
        <v>50.100648318700003</v>
      </c>
      <c r="AL20" s="33">
        <v>4.3192260123299998E-2</v>
      </c>
      <c r="AM20" s="33">
        <v>1.5187743404E-2</v>
      </c>
      <c r="AN20" s="33">
        <v>57.135124533599999</v>
      </c>
      <c r="AO20" s="33">
        <v>1.9410338574799998E-2</v>
      </c>
      <c r="AP20" s="33">
        <v>0</v>
      </c>
      <c r="AQ20" s="33">
        <v>2.8152538897799999E-3</v>
      </c>
      <c r="AR20" s="33">
        <v>78.262123306199996</v>
      </c>
      <c r="AS20" s="33">
        <v>74.084043421700002</v>
      </c>
      <c r="AT20" s="33">
        <v>4.1780798844799998</v>
      </c>
      <c r="AU20" s="33">
        <v>3.6363537150599998</v>
      </c>
      <c r="AV20" s="33">
        <v>0</v>
      </c>
      <c r="AW20" s="33">
        <v>0</v>
      </c>
      <c r="AX20" s="33">
        <v>0.30308206925800002</v>
      </c>
      <c r="AY20" s="33">
        <v>0</v>
      </c>
      <c r="AZ20" s="33">
        <v>3.2523731598299999</v>
      </c>
      <c r="BA20" s="33">
        <v>0</v>
      </c>
      <c r="BB20" s="33">
        <v>8.4532291649400002E-2</v>
      </c>
      <c r="BC20" s="33">
        <v>13.0094801667</v>
      </c>
      <c r="BD20" s="33">
        <v>0</v>
      </c>
      <c r="BE20" s="33">
        <v>0.21855271471599999</v>
      </c>
      <c r="BF20" s="33">
        <v>2.9634249353800002E-4</v>
      </c>
      <c r="BG20" s="33">
        <v>3.279742352</v>
      </c>
      <c r="BH20" s="33">
        <v>0</v>
      </c>
      <c r="BI20" s="33">
        <v>0.42821372469800001</v>
      </c>
      <c r="BJ20" s="33">
        <v>5.2890050108900004</v>
      </c>
      <c r="BK20" s="33">
        <v>0.26685529767999999</v>
      </c>
      <c r="BL20" s="33">
        <v>10.2192628343</v>
      </c>
      <c r="BM20" s="33">
        <v>91.371720983000003</v>
      </c>
      <c r="BN20" s="33">
        <v>4.95762100454</v>
      </c>
    </row>
    <row r="21" spans="1:66" x14ac:dyDescent="0.25">
      <c r="A21" s="33" t="s">
        <v>20</v>
      </c>
      <c r="B21" s="33">
        <v>822.29187000000002</v>
      </c>
      <c r="C21" s="33">
        <v>3.1462897999999999</v>
      </c>
      <c r="D21" s="33">
        <v>3800.4883</v>
      </c>
      <c r="E21" s="33">
        <v>113.26200300000001</v>
      </c>
      <c r="F21" s="33">
        <v>89.958031000000005</v>
      </c>
      <c r="G21" s="33">
        <v>15.628366</v>
      </c>
      <c r="H21" s="33">
        <v>143.06612999999999</v>
      </c>
      <c r="I21" s="33">
        <v>5.0535131</v>
      </c>
      <c r="J21" s="33">
        <v>1.0882628000000001</v>
      </c>
      <c r="K21" s="33">
        <v>10.776647000000001</v>
      </c>
      <c r="L21" s="33"/>
      <c r="M21" s="35" t="s">
        <v>20</v>
      </c>
      <c r="N21" s="33">
        <v>6.1813854613999997</v>
      </c>
      <c r="O21" s="33">
        <v>5.0534858376200003</v>
      </c>
      <c r="P21" s="33">
        <v>1.9867573411199999</v>
      </c>
      <c r="Q21" s="33">
        <v>1.30060331199</v>
      </c>
      <c r="R21" s="33">
        <v>0</v>
      </c>
      <c r="S21" s="33">
        <v>822.29169069199997</v>
      </c>
      <c r="T21" s="33">
        <v>28.3178262319</v>
      </c>
      <c r="U21" s="33">
        <v>3.2004075298300001</v>
      </c>
      <c r="V21" s="33">
        <v>0</v>
      </c>
      <c r="W21" s="33">
        <v>14.783765132999999</v>
      </c>
      <c r="X21" s="33">
        <v>10.7767261266</v>
      </c>
      <c r="Y21" s="33">
        <v>30.403716999299998</v>
      </c>
      <c r="Z21" s="33">
        <v>1.6583282633500001</v>
      </c>
      <c r="AA21" s="33">
        <v>0.49693847684300002</v>
      </c>
      <c r="AB21" s="33">
        <v>0</v>
      </c>
      <c r="AC21" s="33">
        <v>3.1462948097700001</v>
      </c>
      <c r="AD21" s="33">
        <v>0</v>
      </c>
      <c r="AE21" s="33">
        <v>3420.4362538</v>
      </c>
      <c r="AF21" s="33">
        <v>349.64727805199999</v>
      </c>
      <c r="AG21" s="33">
        <v>3800.48724885</v>
      </c>
      <c r="AH21" s="33">
        <v>0</v>
      </c>
      <c r="AI21" s="33">
        <v>9.5983893548699992</v>
      </c>
      <c r="AJ21" s="33">
        <v>0</v>
      </c>
      <c r="AK21" s="33">
        <v>75.258025465000003</v>
      </c>
      <c r="AL21" s="33">
        <v>5.2445476942400003E-2</v>
      </c>
      <c r="AM21" s="33">
        <v>1.8441547699799998E-2</v>
      </c>
      <c r="AN21" s="33">
        <v>69.375701703600001</v>
      </c>
      <c r="AO21" s="33">
        <v>2.3568997337900001E-2</v>
      </c>
      <c r="AP21" s="33">
        <v>0</v>
      </c>
      <c r="AQ21" s="33">
        <v>3.4184782651799999E-3</v>
      </c>
      <c r="AR21" s="33">
        <v>113.25971493199999</v>
      </c>
      <c r="AS21" s="33">
        <v>89.955761061399997</v>
      </c>
      <c r="AT21" s="33">
        <v>23.303953870499999</v>
      </c>
      <c r="AU21" s="33">
        <v>4.4154291627399997</v>
      </c>
      <c r="AV21" s="33">
        <v>0</v>
      </c>
      <c r="AW21" s="33">
        <v>0</v>
      </c>
      <c r="AX21" s="33">
        <v>0.36801797869199998</v>
      </c>
      <c r="AY21" s="33">
        <v>0</v>
      </c>
      <c r="AZ21" s="33">
        <v>3.9491411950200002</v>
      </c>
      <c r="BA21" s="33">
        <v>0</v>
      </c>
      <c r="BB21" s="33">
        <v>0.102642698568</v>
      </c>
      <c r="BC21" s="33">
        <v>15.796611049599999</v>
      </c>
      <c r="BD21" s="33">
        <v>0</v>
      </c>
      <c r="BE21" s="33">
        <v>0.26537644692099999</v>
      </c>
      <c r="BF21" s="33">
        <v>3.5984610029899999E-4</v>
      </c>
      <c r="BG21" s="33">
        <v>15.6283424749</v>
      </c>
      <c r="BH21" s="33">
        <v>0</v>
      </c>
      <c r="BI21" s="33">
        <v>0.52595742009000002</v>
      </c>
      <c r="BJ21" s="33">
        <v>7.09373838473</v>
      </c>
      <c r="BK21" s="33">
        <v>0.47043312834500001</v>
      </c>
      <c r="BL21" s="33">
        <v>16.106490543700001</v>
      </c>
      <c r="BM21" s="33">
        <v>143.065658063</v>
      </c>
      <c r="BN21" s="33">
        <v>6.4736940186399998</v>
      </c>
    </row>
    <row r="22" spans="1:66" x14ac:dyDescent="0.25">
      <c r="A22" s="33" t="s">
        <v>129</v>
      </c>
      <c r="B22" s="33">
        <v>1855.8134</v>
      </c>
      <c r="C22" s="33">
        <v>5.2202497000000001</v>
      </c>
      <c r="D22" s="33">
        <v>8203.7041000000008</v>
      </c>
      <c r="E22" s="33">
        <v>236.37229399999998</v>
      </c>
      <c r="F22" s="33">
        <v>222.49556999999999</v>
      </c>
      <c r="G22" s="33">
        <v>18.487638</v>
      </c>
      <c r="H22" s="33">
        <v>238.89964000000001</v>
      </c>
      <c r="I22" s="33">
        <v>6.9614586999999997</v>
      </c>
      <c r="J22" s="33">
        <v>1.7613337</v>
      </c>
      <c r="K22" s="33">
        <v>14.305531</v>
      </c>
      <c r="L22" s="33"/>
      <c r="M22" s="35" t="s">
        <v>129</v>
      </c>
      <c r="N22" s="33">
        <v>11.926822488499999</v>
      </c>
      <c r="O22" s="33">
        <v>6.9614618097500003</v>
      </c>
      <c r="P22" s="33">
        <v>2.7234943901199999</v>
      </c>
      <c r="Q22" s="33">
        <v>3.947564378</v>
      </c>
      <c r="R22" s="33">
        <v>0</v>
      </c>
      <c r="S22" s="33">
        <v>1855.8122387400001</v>
      </c>
      <c r="T22" s="33">
        <v>33.956361637599997</v>
      </c>
      <c r="U22" s="33">
        <v>5.6675376217100002</v>
      </c>
      <c r="V22" s="33">
        <v>0</v>
      </c>
      <c r="W22" s="33">
        <v>24.316105909499999</v>
      </c>
      <c r="X22" s="33">
        <v>14.305508306</v>
      </c>
      <c r="Y22" s="33">
        <v>65.629719439799999</v>
      </c>
      <c r="Z22" s="33">
        <v>2.6545481579299999</v>
      </c>
      <c r="AA22" s="33">
        <v>1.1568546662500001</v>
      </c>
      <c r="AB22" s="33">
        <v>0</v>
      </c>
      <c r="AC22" s="33">
        <v>5.22028879446</v>
      </c>
      <c r="AD22" s="33">
        <v>0</v>
      </c>
      <c r="AE22" s="33">
        <v>7383.3358025099997</v>
      </c>
      <c r="AF22" s="33">
        <v>754.74130160899995</v>
      </c>
      <c r="AG22" s="33">
        <v>8203.70682356</v>
      </c>
      <c r="AH22" s="33">
        <v>0</v>
      </c>
      <c r="AI22" s="33">
        <v>13.2310436219</v>
      </c>
      <c r="AJ22" s="33">
        <v>0</v>
      </c>
      <c r="AK22" s="33">
        <v>128.04785651200001</v>
      </c>
      <c r="AL22" s="33">
        <v>0.12971478419499999</v>
      </c>
      <c r="AM22" s="33">
        <v>4.5611833308500001E-2</v>
      </c>
      <c r="AN22" s="33">
        <v>171.58848415700001</v>
      </c>
      <c r="AO22" s="33">
        <v>5.8294465296500002E-2</v>
      </c>
      <c r="AP22" s="33">
        <v>0</v>
      </c>
      <c r="AQ22" s="33">
        <v>8.4548465858700003E-3</v>
      </c>
      <c r="AR22" s="33">
        <v>236.36641031299999</v>
      </c>
      <c r="AS22" s="33">
        <v>222.48966301199999</v>
      </c>
      <c r="AT22" s="33">
        <v>13.8767473007</v>
      </c>
      <c r="AU22" s="33">
        <v>10.92075365</v>
      </c>
      <c r="AV22" s="33">
        <v>0</v>
      </c>
      <c r="AW22" s="33">
        <v>0</v>
      </c>
      <c r="AX22" s="33">
        <v>0.91022494860500003</v>
      </c>
      <c r="AY22" s="33">
        <v>0</v>
      </c>
      <c r="AZ22" s="33">
        <v>9.7676130006600008</v>
      </c>
      <c r="BA22" s="33">
        <v>0</v>
      </c>
      <c r="BB22" s="33">
        <v>0.25386793377299999</v>
      </c>
      <c r="BC22" s="33">
        <v>39.0701945028</v>
      </c>
      <c r="BD22" s="33">
        <v>0</v>
      </c>
      <c r="BE22" s="33">
        <v>0.65636276834399998</v>
      </c>
      <c r="BF22" s="33">
        <v>8.8994764022800005E-4</v>
      </c>
      <c r="BG22" s="33">
        <v>18.487603318000001</v>
      </c>
      <c r="BH22" s="33">
        <v>0</v>
      </c>
      <c r="BI22" s="33">
        <v>1.31178085987</v>
      </c>
      <c r="BJ22" s="33">
        <v>15.0660910166</v>
      </c>
      <c r="BK22" s="33">
        <v>0.54644693505700004</v>
      </c>
      <c r="BL22" s="33">
        <v>29.578669057599999</v>
      </c>
      <c r="BM22" s="33">
        <v>238.89979509099999</v>
      </c>
      <c r="BN22" s="33">
        <v>14.455784594700001</v>
      </c>
    </row>
    <row r="23" spans="1:66" x14ac:dyDescent="0.25">
      <c r="A23" s="33" t="s">
        <v>22</v>
      </c>
      <c r="B23" s="33">
        <v>1527.3246999999999</v>
      </c>
      <c r="C23" s="33">
        <v>2.6049509</v>
      </c>
      <c r="D23" s="33">
        <v>11618.434999999999</v>
      </c>
      <c r="E23" s="33">
        <v>414.86098499999997</v>
      </c>
      <c r="F23" s="33">
        <v>378.77181999999999</v>
      </c>
      <c r="G23" s="33">
        <v>448.20364000000001</v>
      </c>
      <c r="H23" s="33">
        <v>423.76508000000001</v>
      </c>
      <c r="I23" s="33">
        <v>3.7453701000000001</v>
      </c>
      <c r="J23" s="33">
        <v>0.51612842000000003</v>
      </c>
      <c r="K23" s="33">
        <v>8.5195351000000006</v>
      </c>
      <c r="L23" s="33"/>
      <c r="M23" s="35" t="s">
        <v>22</v>
      </c>
      <c r="N23" s="33">
        <v>4.8658990757099998</v>
      </c>
      <c r="O23" s="33">
        <v>3.7453469289600001</v>
      </c>
      <c r="P23" s="33">
        <v>5.2151680945300001</v>
      </c>
      <c r="Q23" s="33">
        <v>3.6761020912100002</v>
      </c>
      <c r="R23" s="33">
        <v>0</v>
      </c>
      <c r="S23" s="33">
        <v>1527.3248095599999</v>
      </c>
      <c r="T23" s="33">
        <v>62.402211004500003</v>
      </c>
      <c r="U23" s="33">
        <v>11.530187422599999</v>
      </c>
      <c r="V23" s="33">
        <v>0</v>
      </c>
      <c r="W23" s="33">
        <v>15.8085238897</v>
      </c>
      <c r="X23" s="33">
        <v>8.5195204703300007</v>
      </c>
      <c r="Y23" s="33">
        <v>92.947345657200003</v>
      </c>
      <c r="Z23" s="33">
        <v>5.2640956173999998</v>
      </c>
      <c r="AA23" s="33">
        <v>2.4720832831999999</v>
      </c>
      <c r="AB23" s="33">
        <v>0</v>
      </c>
      <c r="AC23" s="33">
        <v>2.6049551476300001</v>
      </c>
      <c r="AD23" s="33">
        <v>0</v>
      </c>
      <c r="AE23" s="33">
        <v>10456.588407200001</v>
      </c>
      <c r="AF23" s="33">
        <v>1068.89518946</v>
      </c>
      <c r="AG23" s="33">
        <v>11618.4309424</v>
      </c>
      <c r="AH23" s="33">
        <v>0</v>
      </c>
      <c r="AI23" s="33">
        <v>25.369910802100001</v>
      </c>
      <c r="AJ23" s="33">
        <v>0</v>
      </c>
      <c r="AK23" s="33">
        <v>257.53924884600002</v>
      </c>
      <c r="AL23" s="33">
        <v>0.220823601856</v>
      </c>
      <c r="AM23" s="33">
        <v>7.7648254490500002E-2</v>
      </c>
      <c r="AN23" s="33">
        <v>292.10873172499998</v>
      </c>
      <c r="AO23" s="33">
        <v>9.9237943032600001E-2</v>
      </c>
      <c r="AP23" s="33">
        <v>0</v>
      </c>
      <c r="AQ23" s="33">
        <v>1.43933547623E-2</v>
      </c>
      <c r="AR23" s="33">
        <v>414.85101644700001</v>
      </c>
      <c r="AS23" s="33">
        <v>378.76181569099998</v>
      </c>
      <c r="AT23" s="33">
        <v>36.089200755100002</v>
      </c>
      <c r="AU23" s="33">
        <v>18.591186333500001</v>
      </c>
      <c r="AV23" s="33">
        <v>0</v>
      </c>
      <c r="AW23" s="33">
        <v>0</v>
      </c>
      <c r="AX23" s="33">
        <v>1.5495638789199999</v>
      </c>
      <c r="AY23" s="33">
        <v>0</v>
      </c>
      <c r="AZ23" s="33">
        <v>16.6280707777</v>
      </c>
      <c r="BA23" s="33">
        <v>0</v>
      </c>
      <c r="BB23" s="33">
        <v>0.43217896244999998</v>
      </c>
      <c r="BC23" s="33">
        <v>66.5123436234</v>
      </c>
      <c r="BD23" s="33">
        <v>0</v>
      </c>
      <c r="BE23" s="33">
        <v>1.1173750469899999</v>
      </c>
      <c r="BF23" s="33">
        <v>1.51509205234E-3</v>
      </c>
      <c r="BG23" s="33">
        <v>448.20241076500002</v>
      </c>
      <c r="BH23" s="33">
        <v>0</v>
      </c>
      <c r="BI23" s="33">
        <v>2.8385164775899998</v>
      </c>
      <c r="BJ23" s="33">
        <v>31.730778428000001</v>
      </c>
      <c r="BK23" s="33">
        <v>0.99329478058300003</v>
      </c>
      <c r="BL23" s="33">
        <v>52.309603216500001</v>
      </c>
      <c r="BM23" s="33">
        <v>423.763237253</v>
      </c>
      <c r="BN23" s="33">
        <v>30.687499297999999</v>
      </c>
    </row>
    <row r="24" spans="1:66" x14ac:dyDescent="0.25">
      <c r="A24" s="33" t="s">
        <v>23</v>
      </c>
      <c r="B24" s="33">
        <v>3325.1001000000001</v>
      </c>
      <c r="C24" s="33">
        <v>7.9628959000000004</v>
      </c>
      <c r="D24" s="33">
        <v>17232.901999999998</v>
      </c>
      <c r="E24" s="33">
        <v>460.03662300000002</v>
      </c>
      <c r="F24" s="33">
        <v>420.07416000000001</v>
      </c>
      <c r="G24" s="33">
        <v>63.071396</v>
      </c>
      <c r="H24" s="33">
        <v>614.87420999999995</v>
      </c>
      <c r="I24" s="33">
        <v>10.220863</v>
      </c>
      <c r="J24" s="33">
        <v>1.4058850000000001</v>
      </c>
      <c r="K24" s="33">
        <v>23.399004000000001</v>
      </c>
      <c r="L24" s="33"/>
      <c r="M24" s="35" t="s">
        <v>23</v>
      </c>
      <c r="N24" s="33">
        <v>13.2305798687</v>
      </c>
      <c r="O24" s="33">
        <v>10.220871429600001</v>
      </c>
      <c r="P24" s="33">
        <v>10.320875646099999</v>
      </c>
      <c r="Q24" s="33">
        <v>2.4623477097499999</v>
      </c>
      <c r="R24" s="33">
        <v>0</v>
      </c>
      <c r="S24" s="33">
        <v>3325.0973935900001</v>
      </c>
      <c r="T24" s="33">
        <v>157.63615478899999</v>
      </c>
      <c r="U24" s="33">
        <v>13.8534837827</v>
      </c>
      <c r="V24" s="33">
        <v>0</v>
      </c>
      <c r="W24" s="33">
        <v>42.868365383399997</v>
      </c>
      <c r="X24" s="33">
        <v>23.399035757299998</v>
      </c>
      <c r="Y24" s="33">
        <v>137.86372949099999</v>
      </c>
      <c r="Z24" s="33">
        <v>7.7895658574600004</v>
      </c>
      <c r="AA24" s="33">
        <v>1.5504640710299999</v>
      </c>
      <c r="AB24" s="33">
        <v>0</v>
      </c>
      <c r="AC24" s="33">
        <v>7.9629202031600004</v>
      </c>
      <c r="AD24" s="33">
        <v>0</v>
      </c>
      <c r="AE24" s="33">
        <v>15509.620845900001</v>
      </c>
      <c r="AF24" s="33">
        <v>1585.4293115800001</v>
      </c>
      <c r="AG24" s="33">
        <v>17232.913886999999</v>
      </c>
      <c r="AH24" s="33">
        <v>0</v>
      </c>
      <c r="AI24" s="33">
        <v>49.696627238300003</v>
      </c>
      <c r="AJ24" s="33">
        <v>0</v>
      </c>
      <c r="AK24" s="33">
        <v>337.09138149500001</v>
      </c>
      <c r="AL24" s="33">
        <v>0.244902996081</v>
      </c>
      <c r="AM24" s="33">
        <v>8.6115135170899998E-2</v>
      </c>
      <c r="AN24" s="33">
        <v>323.96102603100002</v>
      </c>
      <c r="AO24" s="33">
        <v>0.110059941467</v>
      </c>
      <c r="AP24" s="33">
        <v>0</v>
      </c>
      <c r="AQ24" s="33">
        <v>1.5962797830699999E-2</v>
      </c>
      <c r="AR24" s="33">
        <v>460.02557776700002</v>
      </c>
      <c r="AS24" s="33">
        <v>420.06306340700002</v>
      </c>
      <c r="AT24" s="33">
        <v>39.9625143604</v>
      </c>
      <c r="AU24" s="33">
        <v>20.618496480899999</v>
      </c>
      <c r="AV24" s="33">
        <v>0</v>
      </c>
      <c r="AW24" s="33">
        <v>0</v>
      </c>
      <c r="AX24" s="33">
        <v>1.7185262267300001</v>
      </c>
      <c r="AY24" s="33">
        <v>0</v>
      </c>
      <c r="AZ24" s="33">
        <v>18.441246344500001</v>
      </c>
      <c r="BA24" s="33">
        <v>0</v>
      </c>
      <c r="BB24" s="33">
        <v>0.47930418271899999</v>
      </c>
      <c r="BC24" s="33">
        <v>73.765015955999999</v>
      </c>
      <c r="BD24" s="33">
        <v>0</v>
      </c>
      <c r="BE24" s="33">
        <v>1.23922075652</v>
      </c>
      <c r="BF24" s="33">
        <v>1.6803164679800001E-3</v>
      </c>
      <c r="BG24" s="33">
        <v>63.071352130400001</v>
      </c>
      <c r="BH24" s="33">
        <v>0</v>
      </c>
      <c r="BI24" s="33">
        <v>1.4540648087400001</v>
      </c>
      <c r="BJ24" s="33">
        <v>25.269718560600001</v>
      </c>
      <c r="BK24" s="33">
        <v>2.6570016832699999</v>
      </c>
      <c r="BL24" s="33">
        <v>68.060945229400005</v>
      </c>
      <c r="BM24" s="33">
        <v>614.87395823300005</v>
      </c>
      <c r="BN24" s="33">
        <v>21.5287948169</v>
      </c>
    </row>
    <row r="25" spans="1:66" x14ac:dyDescent="0.25">
      <c r="A25" s="33" t="s">
        <v>24</v>
      </c>
      <c r="B25" s="33">
        <v>2141.2233999999999</v>
      </c>
      <c r="C25" s="33">
        <v>6.2462492000000003</v>
      </c>
      <c r="D25" s="33">
        <v>10130.741</v>
      </c>
      <c r="E25" s="33">
        <v>279.35214400000001</v>
      </c>
      <c r="F25" s="33">
        <v>260.40163999999999</v>
      </c>
      <c r="G25" s="33">
        <v>9.7957400999999997</v>
      </c>
      <c r="H25" s="33">
        <v>322.11446999999998</v>
      </c>
      <c r="I25" s="33">
        <v>8.7891005999999994</v>
      </c>
      <c r="J25" s="33">
        <v>1.7049867999999999</v>
      </c>
      <c r="K25" s="33">
        <v>18.861758999999999</v>
      </c>
      <c r="L25" s="33"/>
      <c r="M25" s="35" t="s">
        <v>24</v>
      </c>
      <c r="N25" s="33">
        <v>10.336825575000001</v>
      </c>
      <c r="O25" s="33">
        <v>8.7890776962599997</v>
      </c>
      <c r="P25" s="33">
        <v>4.6951772086499997</v>
      </c>
      <c r="Q25" s="33">
        <v>1.7049764198399999</v>
      </c>
      <c r="R25" s="33">
        <v>0</v>
      </c>
      <c r="S25" s="33">
        <v>2141.2219463000001</v>
      </c>
      <c r="T25" s="33">
        <v>67.309763648399993</v>
      </c>
      <c r="U25" s="33">
        <v>7.4606895335000001</v>
      </c>
      <c r="V25" s="33">
        <v>0</v>
      </c>
      <c r="W25" s="33">
        <v>27.029914334099999</v>
      </c>
      <c r="X25" s="33">
        <v>18.861773469799999</v>
      </c>
      <c r="Y25" s="33">
        <v>81.045812776000005</v>
      </c>
      <c r="Z25" s="33">
        <v>3.8879541404900002</v>
      </c>
      <c r="AA25" s="33">
        <v>1.1364981110500001</v>
      </c>
      <c r="AB25" s="33">
        <v>0</v>
      </c>
      <c r="AC25" s="33">
        <v>6.2462738021600002</v>
      </c>
      <c r="AD25" s="33">
        <v>0</v>
      </c>
      <c r="AE25" s="33">
        <v>9117.6594544799991</v>
      </c>
      <c r="AF25" s="33">
        <v>932.02514568699996</v>
      </c>
      <c r="AG25" s="33">
        <v>10130.7304129</v>
      </c>
      <c r="AH25" s="33">
        <v>0</v>
      </c>
      <c r="AI25" s="33">
        <v>22.677500028099999</v>
      </c>
      <c r="AJ25" s="33">
        <v>0</v>
      </c>
      <c r="AK25" s="33">
        <v>175.60989888700001</v>
      </c>
      <c r="AL25" s="33">
        <v>0.151814460038</v>
      </c>
      <c r="AM25" s="33">
        <v>5.33824028952E-2</v>
      </c>
      <c r="AN25" s="33">
        <v>200.82173193400001</v>
      </c>
      <c r="AO25" s="33">
        <v>6.8225371504199994E-2</v>
      </c>
      <c r="AP25" s="33">
        <v>0</v>
      </c>
      <c r="AQ25" s="33">
        <v>9.8952833165200007E-3</v>
      </c>
      <c r="AR25" s="33">
        <v>279.34539506700003</v>
      </c>
      <c r="AS25" s="33">
        <v>260.39489992300003</v>
      </c>
      <c r="AT25" s="33">
        <v>18.9504951443</v>
      </c>
      <c r="AU25" s="33">
        <v>12.781257246299999</v>
      </c>
      <c r="AV25" s="33">
        <v>0</v>
      </c>
      <c r="AW25" s="33">
        <v>0</v>
      </c>
      <c r="AX25" s="33">
        <v>1.0653022326799999</v>
      </c>
      <c r="AY25" s="33">
        <v>0</v>
      </c>
      <c r="AZ25" s="33">
        <v>11.431627837200001</v>
      </c>
      <c r="BA25" s="33">
        <v>0</v>
      </c>
      <c r="BB25" s="33">
        <v>0.297116894558</v>
      </c>
      <c r="BC25" s="33">
        <v>45.726610647199998</v>
      </c>
      <c r="BD25" s="33">
        <v>0</v>
      </c>
      <c r="BE25" s="33">
        <v>0.76818320086900005</v>
      </c>
      <c r="BF25" s="33">
        <v>1.0415969978000001E-3</v>
      </c>
      <c r="BG25" s="33">
        <v>9.7957456624999999</v>
      </c>
      <c r="BH25" s="33">
        <v>0</v>
      </c>
      <c r="BI25" s="33">
        <v>1.1958541968700001</v>
      </c>
      <c r="BJ25" s="33">
        <v>16.338402356700001</v>
      </c>
      <c r="BK25" s="33">
        <v>1.11954232714</v>
      </c>
      <c r="BL25" s="33">
        <v>35.483222190699998</v>
      </c>
      <c r="BM25" s="33">
        <v>322.11473295000002</v>
      </c>
      <c r="BN25" s="33">
        <v>14.854145686000001</v>
      </c>
    </row>
    <row r="26" spans="1:66" x14ac:dyDescent="0.25">
      <c r="A26" s="33" t="s">
        <v>25</v>
      </c>
      <c r="B26" s="33">
        <v>5636.6895000000004</v>
      </c>
      <c r="C26" s="33">
        <v>15.824783</v>
      </c>
      <c r="D26" s="33">
        <v>27924.173999999999</v>
      </c>
      <c r="E26" s="33">
        <v>779.16245500000002</v>
      </c>
      <c r="F26" s="33">
        <v>712.26813000000004</v>
      </c>
      <c r="G26" s="33">
        <v>15.541143999999999</v>
      </c>
      <c r="H26" s="33">
        <v>1039.1533999999999</v>
      </c>
      <c r="I26" s="33">
        <v>20.851994999999999</v>
      </c>
      <c r="J26" s="33">
        <v>2.9392824000000002</v>
      </c>
      <c r="K26" s="33">
        <v>45.418221000000003</v>
      </c>
      <c r="L26" s="33"/>
      <c r="M26" s="35" t="s">
        <v>25</v>
      </c>
      <c r="N26" s="33">
        <v>26.451788207500002</v>
      </c>
      <c r="O26" s="33">
        <v>20.851981904500001</v>
      </c>
      <c r="P26" s="33">
        <v>18.1448981795</v>
      </c>
      <c r="Q26" s="33">
        <v>2.9392808991999999</v>
      </c>
      <c r="R26" s="33">
        <v>0</v>
      </c>
      <c r="S26" s="33">
        <v>5636.6906743999998</v>
      </c>
      <c r="T26" s="33">
        <v>284.25965035799999</v>
      </c>
      <c r="U26" s="33">
        <v>22.486914387300001</v>
      </c>
      <c r="V26" s="33">
        <v>0</v>
      </c>
      <c r="W26" s="33">
        <v>80.686416717</v>
      </c>
      <c r="X26" s="33">
        <v>45.418110946699997</v>
      </c>
      <c r="Y26" s="33">
        <v>223.393846008</v>
      </c>
      <c r="Z26" s="33">
        <v>13.149967072400001</v>
      </c>
      <c r="AA26" s="33">
        <v>2.0288528588500001</v>
      </c>
      <c r="AB26" s="33">
        <v>0</v>
      </c>
      <c r="AC26" s="33">
        <v>15.8247523631</v>
      </c>
      <c r="AD26" s="33">
        <v>0</v>
      </c>
      <c r="AE26" s="33">
        <v>25131.7384336</v>
      </c>
      <c r="AF26" s="33">
        <v>2569.02035738</v>
      </c>
      <c r="AG26" s="33">
        <v>27924.152636999999</v>
      </c>
      <c r="AH26" s="33">
        <v>0</v>
      </c>
      <c r="AI26" s="33">
        <v>87.266514879400006</v>
      </c>
      <c r="AJ26" s="33">
        <v>0</v>
      </c>
      <c r="AK26" s="33">
        <v>556.55739939</v>
      </c>
      <c r="AL26" s="33">
        <v>0.415251578234</v>
      </c>
      <c r="AM26" s="33">
        <v>0.14601459299899999</v>
      </c>
      <c r="AN26" s="33">
        <v>549.30144479900002</v>
      </c>
      <c r="AO26" s="33">
        <v>0.186613576172</v>
      </c>
      <c r="AP26" s="33">
        <v>0</v>
      </c>
      <c r="AQ26" s="33">
        <v>2.7065963971000001E-2</v>
      </c>
      <c r="AR26" s="33">
        <v>779.14430635400004</v>
      </c>
      <c r="AS26" s="33">
        <v>712.24984546899998</v>
      </c>
      <c r="AT26" s="33">
        <v>66.894460885599997</v>
      </c>
      <c r="AU26" s="33">
        <v>34.960232904000001</v>
      </c>
      <c r="AV26" s="33">
        <v>0</v>
      </c>
      <c r="AW26" s="33">
        <v>0</v>
      </c>
      <c r="AX26" s="33">
        <v>2.9138861086799999</v>
      </c>
      <c r="AY26" s="33">
        <v>0</v>
      </c>
      <c r="AZ26" s="33">
        <v>31.268507869899999</v>
      </c>
      <c r="BA26" s="33">
        <v>0</v>
      </c>
      <c r="BB26" s="33">
        <v>0.81269981811900005</v>
      </c>
      <c r="BC26" s="33">
        <v>125.07426797700001</v>
      </c>
      <c r="BD26" s="33">
        <v>0</v>
      </c>
      <c r="BE26" s="33">
        <v>2.1011999702400002</v>
      </c>
      <c r="BF26" s="33">
        <v>2.84903046677E-3</v>
      </c>
      <c r="BG26" s="33">
        <v>15.541064224799999</v>
      </c>
      <c r="BH26" s="33">
        <v>0</v>
      </c>
      <c r="BI26" s="33">
        <v>1.6861316984200001</v>
      </c>
      <c r="BJ26" s="33">
        <v>36.600217668799999</v>
      </c>
      <c r="BK26" s="33">
        <v>4.8152995302499999</v>
      </c>
      <c r="BL26" s="33">
        <v>111.624633571</v>
      </c>
      <c r="BM26" s="33">
        <v>1039.15275806</v>
      </c>
      <c r="BN26" s="33">
        <v>29.674815722999998</v>
      </c>
    </row>
    <row r="27" spans="1:66" x14ac:dyDescent="0.25">
      <c r="A27" s="33" t="s">
        <v>26</v>
      </c>
      <c r="B27" s="33">
        <v>3789.7017000000001</v>
      </c>
      <c r="C27" s="33">
        <v>10.633319</v>
      </c>
      <c r="D27" s="33">
        <v>19200.574000000001</v>
      </c>
      <c r="E27" s="33">
        <v>522.24470999999994</v>
      </c>
      <c r="F27" s="33">
        <v>474.56304999999998</v>
      </c>
      <c r="G27" s="33">
        <v>10.034659</v>
      </c>
      <c r="H27" s="33">
        <v>715.05260999999996</v>
      </c>
      <c r="I27" s="33">
        <v>13.128513999999999</v>
      </c>
      <c r="J27" s="33">
        <v>1.8058540999999999</v>
      </c>
      <c r="K27" s="33">
        <v>29.978190999999999</v>
      </c>
      <c r="L27" s="33"/>
      <c r="M27" s="35" t="s">
        <v>26</v>
      </c>
      <c r="N27" s="33">
        <v>16.9905630913</v>
      </c>
      <c r="O27" s="33">
        <v>13.1285055345</v>
      </c>
      <c r="P27" s="33">
        <v>12.7275486602</v>
      </c>
      <c r="Q27" s="33">
        <v>1.80584723921</v>
      </c>
      <c r="R27" s="33">
        <v>0</v>
      </c>
      <c r="S27" s="33">
        <v>3789.7021974600002</v>
      </c>
      <c r="T27" s="33">
        <v>200.918573845</v>
      </c>
      <c r="U27" s="33">
        <v>15.3715605278</v>
      </c>
      <c r="V27" s="33">
        <v>0</v>
      </c>
      <c r="W27" s="33">
        <v>54.951694754899997</v>
      </c>
      <c r="X27" s="33">
        <v>29.978221098700001</v>
      </c>
      <c r="Y27" s="33">
        <v>153.60425570500001</v>
      </c>
      <c r="Z27" s="33">
        <v>9.1051822604500003</v>
      </c>
      <c r="AA27" s="33">
        <v>1.27352405227</v>
      </c>
      <c r="AB27" s="33">
        <v>0</v>
      </c>
      <c r="AC27" s="33">
        <v>10.6333475278</v>
      </c>
      <c r="AD27" s="33">
        <v>0</v>
      </c>
      <c r="AE27" s="33">
        <v>17280.5067136</v>
      </c>
      <c r="AF27" s="33">
        <v>1766.4484371999999</v>
      </c>
      <c r="AG27" s="33">
        <v>19200.5594065</v>
      </c>
      <c r="AH27" s="33">
        <v>0</v>
      </c>
      <c r="AI27" s="33">
        <v>61.188485525200001</v>
      </c>
      <c r="AJ27" s="33">
        <v>0</v>
      </c>
      <c r="AK27" s="33">
        <v>382.65811414799998</v>
      </c>
      <c r="AL27" s="33">
        <v>0.27667030980500001</v>
      </c>
      <c r="AM27" s="33">
        <v>9.7285534923999994E-2</v>
      </c>
      <c r="AN27" s="33">
        <v>365.98304590599997</v>
      </c>
      <c r="AO27" s="33">
        <v>0.12433597447</v>
      </c>
      <c r="AP27" s="33">
        <v>0</v>
      </c>
      <c r="AQ27" s="33">
        <v>1.8033426533699999E-2</v>
      </c>
      <c r="AR27" s="33">
        <v>522.23233200699997</v>
      </c>
      <c r="AS27" s="33">
        <v>474.550781304</v>
      </c>
      <c r="AT27" s="33">
        <v>47.681550703500001</v>
      </c>
      <c r="AU27" s="33">
        <v>23.292973191800002</v>
      </c>
      <c r="AV27" s="33">
        <v>0</v>
      </c>
      <c r="AW27" s="33">
        <v>0</v>
      </c>
      <c r="AX27" s="33">
        <v>1.9414364021699999</v>
      </c>
      <c r="AY27" s="33">
        <v>0</v>
      </c>
      <c r="AZ27" s="33">
        <v>20.833338662999999</v>
      </c>
      <c r="BA27" s="33">
        <v>0</v>
      </c>
      <c r="BB27" s="33">
        <v>0.54147498635900004</v>
      </c>
      <c r="BC27" s="33">
        <v>83.333328097399999</v>
      </c>
      <c r="BD27" s="33">
        <v>0</v>
      </c>
      <c r="BE27" s="33">
        <v>1.3999591224500001</v>
      </c>
      <c r="BF27" s="33">
        <v>1.89823738267E-3</v>
      </c>
      <c r="BG27" s="33">
        <v>10.0346248935</v>
      </c>
      <c r="BH27" s="33">
        <v>0</v>
      </c>
      <c r="BI27" s="33">
        <v>0.99693152069299995</v>
      </c>
      <c r="BJ27" s="33">
        <v>23.992924190699998</v>
      </c>
      <c r="BK27" s="33">
        <v>3.4086751349100002</v>
      </c>
      <c r="BL27" s="33">
        <v>76.642898773799999</v>
      </c>
      <c r="BM27" s="33">
        <v>715.04995148700004</v>
      </c>
      <c r="BN27" s="33">
        <v>19.0598079339</v>
      </c>
    </row>
    <row r="28" spans="1:66" x14ac:dyDescent="0.25">
      <c r="A28" s="33" t="s">
        <v>27</v>
      </c>
      <c r="B28" s="33">
        <v>11573.358</v>
      </c>
      <c r="C28" s="33">
        <v>32.464843999999999</v>
      </c>
      <c r="D28" s="33">
        <v>57476.870999999999</v>
      </c>
      <c r="E28" s="33">
        <v>1608.43481</v>
      </c>
      <c r="F28" s="33">
        <v>1464.6978999999999</v>
      </c>
      <c r="G28" s="33">
        <v>29.383371</v>
      </c>
      <c r="H28" s="33">
        <v>2178.5176000000001</v>
      </c>
      <c r="I28" s="33">
        <v>40.173251999999998</v>
      </c>
      <c r="J28" s="33">
        <v>5.5265183000000002</v>
      </c>
      <c r="K28" s="33">
        <v>91.857085999999995</v>
      </c>
      <c r="L28" s="33"/>
      <c r="M28" s="35" t="s">
        <v>27</v>
      </c>
      <c r="N28" s="33">
        <v>51.946736993000002</v>
      </c>
      <c r="O28" s="33">
        <v>40.173257952999997</v>
      </c>
      <c r="P28" s="33">
        <v>38.761779925500001</v>
      </c>
      <c r="Q28" s="33">
        <v>5.5264810748100004</v>
      </c>
      <c r="R28" s="33">
        <v>0</v>
      </c>
      <c r="S28" s="33">
        <v>11573.356861</v>
      </c>
      <c r="T28" s="33">
        <v>611.89390798900001</v>
      </c>
      <c r="U28" s="33">
        <v>46.816174909899999</v>
      </c>
      <c r="V28" s="33">
        <v>0</v>
      </c>
      <c r="W28" s="33">
        <v>167.909463964</v>
      </c>
      <c r="X28" s="33">
        <v>91.856581538399993</v>
      </c>
      <c r="Y28" s="33">
        <v>459.81601465400001</v>
      </c>
      <c r="Z28" s="33">
        <v>27.730633024599999</v>
      </c>
      <c r="AA28" s="33">
        <v>3.8792278360400001</v>
      </c>
      <c r="AB28" s="33">
        <v>0</v>
      </c>
      <c r="AC28" s="33">
        <v>32.4648792837</v>
      </c>
      <c r="AD28" s="33">
        <v>0</v>
      </c>
      <c r="AE28" s="33">
        <v>51729.174453699998</v>
      </c>
      <c r="AF28" s="33">
        <v>5287.8704005700001</v>
      </c>
      <c r="AG28" s="33">
        <v>57476.860868900003</v>
      </c>
      <c r="AH28" s="33">
        <v>0</v>
      </c>
      <c r="AI28" s="33">
        <v>186.349972769</v>
      </c>
      <c r="AJ28" s="33">
        <v>0</v>
      </c>
      <c r="AK28" s="33">
        <v>1165.42368014</v>
      </c>
      <c r="AL28" s="33">
        <v>0.853917376279</v>
      </c>
      <c r="AM28" s="33">
        <v>0.30026361271399998</v>
      </c>
      <c r="AN28" s="33">
        <v>1129.57497137</v>
      </c>
      <c r="AO28" s="33">
        <v>0.38375194364999998</v>
      </c>
      <c r="AP28" s="33">
        <v>0</v>
      </c>
      <c r="AQ28" s="33">
        <v>5.5658435324700002E-2</v>
      </c>
      <c r="AR28" s="33">
        <v>1608.3966782299999</v>
      </c>
      <c r="AS28" s="33">
        <v>1464.65968628</v>
      </c>
      <c r="AT28" s="33">
        <v>143.736991953</v>
      </c>
      <c r="AU28" s="33">
        <v>71.891705765599994</v>
      </c>
      <c r="AV28" s="33">
        <v>0</v>
      </c>
      <c r="AW28" s="33">
        <v>0</v>
      </c>
      <c r="AX28" s="33">
        <v>5.99208367533</v>
      </c>
      <c r="AY28" s="33">
        <v>0</v>
      </c>
      <c r="AZ28" s="33">
        <v>64.300196624700007</v>
      </c>
      <c r="BA28" s="33">
        <v>0</v>
      </c>
      <c r="BB28" s="33">
        <v>1.67122756825</v>
      </c>
      <c r="BC28" s="33">
        <v>257.20091927200002</v>
      </c>
      <c r="BD28" s="33">
        <v>0</v>
      </c>
      <c r="BE28" s="33">
        <v>4.3208623031700002</v>
      </c>
      <c r="BF28" s="33">
        <v>5.8588759459199998E-3</v>
      </c>
      <c r="BG28" s="33">
        <v>29.383380319600001</v>
      </c>
      <c r="BH28" s="33">
        <v>0</v>
      </c>
      <c r="BI28" s="33">
        <v>3.0370088684300001</v>
      </c>
      <c r="BJ28" s="33">
        <v>73.078527242299998</v>
      </c>
      <c r="BK28" s="33">
        <v>10.380784806199999</v>
      </c>
      <c r="BL28" s="33">
        <v>233.46516721699999</v>
      </c>
      <c r="BM28" s="33">
        <v>2178.5159783099998</v>
      </c>
      <c r="BN28" s="33">
        <v>58.054945093299999</v>
      </c>
    </row>
    <row r="29" spans="1:66" x14ac:dyDescent="0.25">
      <c r="A29" s="33" t="s">
        <v>28</v>
      </c>
      <c r="B29" s="33">
        <v>1130.5231000000001</v>
      </c>
      <c r="C29" s="33">
        <v>3.1926378999999998</v>
      </c>
      <c r="D29" s="33">
        <v>5549.8568999999998</v>
      </c>
      <c r="E29" s="33">
        <v>154.02505199999999</v>
      </c>
      <c r="F29" s="33">
        <v>134.91454999999999</v>
      </c>
      <c r="G29" s="33">
        <v>5.3236685000000001</v>
      </c>
      <c r="H29" s="33">
        <v>214.20543000000001</v>
      </c>
      <c r="I29" s="33">
        <v>3.8918419000000002</v>
      </c>
      <c r="J29" s="33">
        <v>0.53533810000000004</v>
      </c>
      <c r="K29" s="33">
        <v>8.6621150999999994</v>
      </c>
      <c r="L29" s="33"/>
      <c r="M29" s="35" t="s">
        <v>28</v>
      </c>
      <c r="N29" s="33">
        <v>5.0478784834399999</v>
      </c>
      <c r="O29" s="33">
        <v>3.8918366674299998</v>
      </c>
      <c r="P29" s="33">
        <v>3.81969479808</v>
      </c>
      <c r="Q29" s="33">
        <v>0.53533759415899995</v>
      </c>
      <c r="R29" s="33">
        <v>0</v>
      </c>
      <c r="S29" s="33">
        <v>1130.52136378</v>
      </c>
      <c r="T29" s="33">
        <v>60.298562275099997</v>
      </c>
      <c r="U29" s="33">
        <v>4.6131843429400003</v>
      </c>
      <c r="V29" s="33">
        <v>0</v>
      </c>
      <c r="W29" s="33">
        <v>16.158310223400001</v>
      </c>
      <c r="X29" s="33">
        <v>8.6621873138000005</v>
      </c>
      <c r="Y29" s="33">
        <v>44.399087077099999</v>
      </c>
      <c r="Z29" s="33">
        <v>2.7325552424800001</v>
      </c>
      <c r="AA29" s="33">
        <v>0.38220268012000003</v>
      </c>
      <c r="AB29" s="33">
        <v>0</v>
      </c>
      <c r="AC29" s="33">
        <v>3.1926059965700002</v>
      </c>
      <c r="AD29" s="33">
        <v>0</v>
      </c>
      <c r="AE29" s="33">
        <v>4994.8706911999998</v>
      </c>
      <c r="AF29" s="33">
        <v>510.58712313400002</v>
      </c>
      <c r="AG29" s="33">
        <v>5549.8569014100003</v>
      </c>
      <c r="AH29" s="33">
        <v>0</v>
      </c>
      <c r="AI29" s="33">
        <v>18.363210110099999</v>
      </c>
      <c r="AJ29" s="33">
        <v>0</v>
      </c>
      <c r="AK29" s="33">
        <v>114.838807123</v>
      </c>
      <c r="AL29" s="33">
        <v>7.8655420889900005E-2</v>
      </c>
      <c r="AM29" s="33">
        <v>2.7657616142200001E-2</v>
      </c>
      <c r="AN29" s="33">
        <v>104.04603250700001</v>
      </c>
      <c r="AO29" s="33">
        <v>3.5347285834799999E-2</v>
      </c>
      <c r="AP29" s="33">
        <v>0</v>
      </c>
      <c r="AQ29" s="33">
        <v>5.1267576073199999E-3</v>
      </c>
      <c r="AR29" s="33">
        <v>154.02148649200001</v>
      </c>
      <c r="AS29" s="33">
        <v>134.911058795</v>
      </c>
      <c r="AT29" s="33">
        <v>19.1104276967</v>
      </c>
      <c r="AU29" s="33">
        <v>6.6220379029599998</v>
      </c>
      <c r="AV29" s="33">
        <v>0</v>
      </c>
      <c r="AW29" s="33">
        <v>0</v>
      </c>
      <c r="AX29" s="33">
        <v>0.55193495207700005</v>
      </c>
      <c r="AY29" s="33">
        <v>0</v>
      </c>
      <c r="AZ29" s="33">
        <v>5.9227383223899999</v>
      </c>
      <c r="BA29" s="33">
        <v>0</v>
      </c>
      <c r="BB29" s="33">
        <v>0.15393928360799999</v>
      </c>
      <c r="BC29" s="33">
        <v>23.691052266100002</v>
      </c>
      <c r="BD29" s="33">
        <v>0</v>
      </c>
      <c r="BE29" s="33">
        <v>0.39799683526500002</v>
      </c>
      <c r="BF29" s="33">
        <v>5.3966174484799999E-4</v>
      </c>
      <c r="BG29" s="33">
        <v>5.3236548664300001</v>
      </c>
      <c r="BH29" s="33">
        <v>0</v>
      </c>
      <c r="BI29" s="33">
        <v>0.29917949489899998</v>
      </c>
      <c r="BJ29" s="33">
        <v>7.2005486942000001</v>
      </c>
      <c r="BK29" s="33">
        <v>1.0229792654900001</v>
      </c>
      <c r="BL29" s="33">
        <v>22.990277171100001</v>
      </c>
      <c r="BM29" s="33">
        <v>214.206093939</v>
      </c>
      <c r="BN29" s="33">
        <v>5.7200040245399997</v>
      </c>
    </row>
    <row r="30" spans="1:66" x14ac:dyDescent="0.25">
      <c r="A30" s="33" t="s">
        <v>29</v>
      </c>
      <c r="B30" s="33">
        <v>45.500518999999997</v>
      </c>
      <c r="C30" s="33">
        <v>0.12540382</v>
      </c>
      <c r="D30" s="33">
        <v>416.66019</v>
      </c>
      <c r="E30" s="33">
        <v>10.03950833</v>
      </c>
      <c r="F30" s="33">
        <v>9.2247237999999996</v>
      </c>
      <c r="G30" s="33">
        <v>0.34528114999999998</v>
      </c>
      <c r="H30" s="33">
        <v>16.852678000000001</v>
      </c>
      <c r="I30" s="33">
        <v>0.30102432000000001</v>
      </c>
      <c r="J30" s="33">
        <v>4.2659878999999998E-2</v>
      </c>
      <c r="K30" s="33">
        <v>0.68146728999999995</v>
      </c>
      <c r="L30" s="33"/>
      <c r="M30" s="35" t="s">
        <v>29</v>
      </c>
      <c r="N30" s="33">
        <v>0.390879603829</v>
      </c>
      <c r="O30" s="33">
        <v>0.30102204526800003</v>
      </c>
      <c r="P30" s="33">
        <v>0.29852028241200002</v>
      </c>
      <c r="Q30" s="33">
        <v>4.26584917976E-2</v>
      </c>
      <c r="R30" s="33">
        <v>0</v>
      </c>
      <c r="S30" s="33">
        <v>45.500041358700003</v>
      </c>
      <c r="T30" s="33">
        <v>4.6959670558899997</v>
      </c>
      <c r="U30" s="33">
        <v>0.364848175675</v>
      </c>
      <c r="V30" s="33">
        <v>0</v>
      </c>
      <c r="W30" s="33">
        <v>1.26485490264</v>
      </c>
      <c r="X30" s="33">
        <v>0.68146998810100001</v>
      </c>
      <c r="Y30" s="33">
        <v>3.33324026301</v>
      </c>
      <c r="Z30" s="33">
        <v>0.21483742925099999</v>
      </c>
      <c r="AA30" s="33">
        <v>3.1475282742800002E-2</v>
      </c>
      <c r="AB30" s="33">
        <v>0</v>
      </c>
      <c r="AC30" s="33">
        <v>0.125404357435</v>
      </c>
      <c r="AD30" s="33">
        <v>0</v>
      </c>
      <c r="AE30" s="33">
        <v>374.99267591500001</v>
      </c>
      <c r="AF30" s="33">
        <v>38.3327849446</v>
      </c>
      <c r="AG30" s="33">
        <v>416.65870112300001</v>
      </c>
      <c r="AH30" s="33">
        <v>0</v>
      </c>
      <c r="AI30" s="33">
        <v>1.4353992571</v>
      </c>
      <c r="AJ30" s="33">
        <v>0</v>
      </c>
      <c r="AK30" s="33">
        <v>9.0575775271900003</v>
      </c>
      <c r="AL30" s="33">
        <v>5.3780050375600002E-3</v>
      </c>
      <c r="AM30" s="33">
        <v>1.8910627931500001E-3</v>
      </c>
      <c r="AN30" s="33">
        <v>7.1141132734800001</v>
      </c>
      <c r="AO30" s="33">
        <v>2.41689760082E-3</v>
      </c>
      <c r="AP30" s="33">
        <v>0</v>
      </c>
      <c r="AQ30" s="33">
        <v>3.5051764524299999E-4</v>
      </c>
      <c r="AR30" s="33">
        <v>10.039272806</v>
      </c>
      <c r="AS30" s="33">
        <v>9.2244833363600005</v>
      </c>
      <c r="AT30" s="33">
        <v>0.81478946962300003</v>
      </c>
      <c r="AU30" s="33">
        <v>0.452776870208</v>
      </c>
      <c r="AV30" s="33">
        <v>0</v>
      </c>
      <c r="AW30" s="33">
        <v>0</v>
      </c>
      <c r="AX30" s="33">
        <v>3.77382523961E-2</v>
      </c>
      <c r="AY30" s="33">
        <v>0</v>
      </c>
      <c r="AZ30" s="33">
        <v>0.40496534444499999</v>
      </c>
      <c r="BA30" s="33">
        <v>0</v>
      </c>
      <c r="BB30" s="33">
        <v>1.05253867734E-2</v>
      </c>
      <c r="BC30" s="33">
        <v>1.61985469888</v>
      </c>
      <c r="BD30" s="33">
        <v>0</v>
      </c>
      <c r="BE30" s="33">
        <v>2.7213107028900001E-2</v>
      </c>
      <c r="BF30" s="33">
        <v>3.6899728280299999E-5</v>
      </c>
      <c r="BG30" s="33">
        <v>0.34526970176999999</v>
      </c>
      <c r="BH30" s="33">
        <v>0</v>
      </c>
      <c r="BI30" s="33">
        <v>2.53788425867E-2</v>
      </c>
      <c r="BJ30" s="33">
        <v>0.58078990228000005</v>
      </c>
      <c r="BK30" s="33">
        <v>7.9615734548100003E-2</v>
      </c>
      <c r="BL30" s="33">
        <v>1.81135056069</v>
      </c>
      <c r="BM30" s="33">
        <v>16.8527710599</v>
      </c>
      <c r="BN30" s="33">
        <v>0.46588952694300001</v>
      </c>
    </row>
    <row r="31" spans="1:66" x14ac:dyDescent="0.25">
      <c r="A31" s="33" t="s">
        <v>30</v>
      </c>
      <c r="B31" s="33">
        <v>1558.7239999999999</v>
      </c>
      <c r="C31" s="33">
        <v>5.7110262000000001</v>
      </c>
      <c r="D31" s="33">
        <v>6971.5663999999997</v>
      </c>
      <c r="E31" s="33">
        <v>230.23983099999998</v>
      </c>
      <c r="F31" s="33">
        <v>219.94669999999999</v>
      </c>
      <c r="G31" s="33">
        <v>101.53496</v>
      </c>
      <c r="H31" s="33">
        <v>265.84652999999997</v>
      </c>
      <c r="I31" s="33">
        <v>11.048999</v>
      </c>
      <c r="J31" s="33">
        <v>2.5975269999999999</v>
      </c>
      <c r="K31" s="33">
        <v>22.675799999999999</v>
      </c>
      <c r="L31" s="33"/>
      <c r="M31" s="35" t="s">
        <v>30</v>
      </c>
      <c r="N31" s="33">
        <v>12.0285818258</v>
      </c>
      <c r="O31" s="33">
        <v>11.048896517799999</v>
      </c>
      <c r="P31" s="33">
        <v>2.3859010243799998</v>
      </c>
      <c r="Q31" s="33">
        <v>2.5980255044999998</v>
      </c>
      <c r="R31" s="33">
        <v>0</v>
      </c>
      <c r="S31" s="33">
        <v>1558.72256111</v>
      </c>
      <c r="T31" s="33">
        <v>22.132376835500001</v>
      </c>
      <c r="U31" s="33">
        <v>6.9652207092799996</v>
      </c>
      <c r="V31" s="33">
        <v>0</v>
      </c>
      <c r="W31" s="33">
        <v>24.979019365300001</v>
      </c>
      <c r="X31" s="33">
        <v>22.675817056900001</v>
      </c>
      <c r="Y31" s="33">
        <v>55.772593858999997</v>
      </c>
      <c r="Z31" s="33">
        <v>2.9137248051400002</v>
      </c>
      <c r="AA31" s="33">
        <v>1.7595758487199999</v>
      </c>
      <c r="AB31" s="33">
        <v>0</v>
      </c>
      <c r="AC31" s="33">
        <v>5.7110274591200003</v>
      </c>
      <c r="AD31" s="33">
        <v>0</v>
      </c>
      <c r="AE31" s="33">
        <v>6274.4038536799999</v>
      </c>
      <c r="AF31" s="33">
        <v>641.38305262999995</v>
      </c>
      <c r="AG31" s="33">
        <v>6971.5595001700003</v>
      </c>
      <c r="AH31" s="33">
        <v>0</v>
      </c>
      <c r="AI31" s="33">
        <v>11.7103302232</v>
      </c>
      <c r="AJ31" s="33">
        <v>0</v>
      </c>
      <c r="AK31" s="33">
        <v>150.292425509</v>
      </c>
      <c r="AL31" s="33">
        <v>0.12823025733499999</v>
      </c>
      <c r="AM31" s="33">
        <v>4.5088786741400003E-2</v>
      </c>
      <c r="AN31" s="33">
        <v>169.622834923</v>
      </c>
      <c r="AO31" s="33">
        <v>5.7625609440200003E-2</v>
      </c>
      <c r="AP31" s="33">
        <v>0</v>
      </c>
      <c r="AQ31" s="33">
        <v>8.3580306662899995E-3</v>
      </c>
      <c r="AR31" s="33">
        <v>230.23413853</v>
      </c>
      <c r="AS31" s="33">
        <v>219.94095224500001</v>
      </c>
      <c r="AT31" s="33">
        <v>10.293186285000001</v>
      </c>
      <c r="AU31" s="33">
        <v>10.7956626377</v>
      </c>
      <c r="AV31" s="33">
        <v>0</v>
      </c>
      <c r="AW31" s="33">
        <v>0</v>
      </c>
      <c r="AX31" s="33">
        <v>0.89979849810099999</v>
      </c>
      <c r="AY31" s="33">
        <v>0</v>
      </c>
      <c r="AZ31" s="33">
        <v>9.6556701720200007</v>
      </c>
      <c r="BA31" s="33">
        <v>0</v>
      </c>
      <c r="BB31" s="33">
        <v>0.25096144446800001</v>
      </c>
      <c r="BC31" s="33">
        <v>38.6226476959</v>
      </c>
      <c r="BD31" s="33">
        <v>0</v>
      </c>
      <c r="BE31" s="33">
        <v>0.64884554308099995</v>
      </c>
      <c r="BF31" s="33">
        <v>8.7978283371100004E-4</v>
      </c>
      <c r="BG31" s="33">
        <v>101.53532916</v>
      </c>
      <c r="BH31" s="33">
        <v>0</v>
      </c>
      <c r="BI31" s="33">
        <v>2.0759293760799999</v>
      </c>
      <c r="BJ31" s="33">
        <v>21.578021396899999</v>
      </c>
      <c r="BK31" s="33">
        <v>0.32439185546499999</v>
      </c>
      <c r="BL31" s="33">
        <v>30.631576281600001</v>
      </c>
      <c r="BM31" s="33">
        <v>265.84693213600002</v>
      </c>
      <c r="BN31" s="33">
        <v>21.418599245500001</v>
      </c>
    </row>
    <row r="32" spans="1:66" x14ac:dyDescent="0.25">
      <c r="A32" s="33" t="s">
        <v>31</v>
      </c>
      <c r="B32" s="33">
        <v>4006.3303000000001</v>
      </c>
      <c r="C32" s="33">
        <v>11.238960000000001</v>
      </c>
      <c r="D32" s="33">
        <v>19939.368999999999</v>
      </c>
      <c r="E32" s="33">
        <v>550.09264199999996</v>
      </c>
      <c r="F32" s="33">
        <v>500.58416999999997</v>
      </c>
      <c r="G32" s="33">
        <v>10.292052</v>
      </c>
      <c r="H32" s="33">
        <v>746.36792000000003</v>
      </c>
      <c r="I32" s="33">
        <v>13.748264000000001</v>
      </c>
      <c r="J32" s="33">
        <v>1.8911133</v>
      </c>
      <c r="K32" s="33">
        <v>31.421844</v>
      </c>
      <c r="L32" s="33"/>
      <c r="M32" s="35" t="s">
        <v>31</v>
      </c>
      <c r="N32" s="33">
        <v>17.7816053295</v>
      </c>
      <c r="O32" s="33">
        <v>13.7482402267</v>
      </c>
      <c r="P32" s="33">
        <v>13.281439396</v>
      </c>
      <c r="Q32" s="33">
        <v>1.8911214810300001</v>
      </c>
      <c r="R32" s="33">
        <v>0</v>
      </c>
      <c r="S32" s="33">
        <v>4006.32606932</v>
      </c>
      <c r="T32" s="33">
        <v>209.66432879199999</v>
      </c>
      <c r="U32" s="33">
        <v>16.040610929300001</v>
      </c>
      <c r="V32" s="33">
        <v>0</v>
      </c>
      <c r="W32" s="33">
        <v>57.4815200488</v>
      </c>
      <c r="X32" s="33">
        <v>31.421730121700001</v>
      </c>
      <c r="Y32" s="33">
        <v>159.51513857399999</v>
      </c>
      <c r="Z32" s="33">
        <v>9.5015321186400001</v>
      </c>
      <c r="AA32" s="33">
        <v>1.32894986746</v>
      </c>
      <c r="AB32" s="33">
        <v>0</v>
      </c>
      <c r="AC32" s="33">
        <v>11.2390043916</v>
      </c>
      <c r="AD32" s="33">
        <v>0</v>
      </c>
      <c r="AE32" s="33">
        <v>17945.4350213</v>
      </c>
      <c r="AF32" s="33">
        <v>1834.42189209</v>
      </c>
      <c r="AG32" s="33">
        <v>19939.372051999999</v>
      </c>
      <c r="AH32" s="33">
        <v>0</v>
      </c>
      <c r="AI32" s="33">
        <v>63.851559543400001</v>
      </c>
      <c r="AJ32" s="33">
        <v>0</v>
      </c>
      <c r="AK32" s="33">
        <v>399.31435267299997</v>
      </c>
      <c r="AL32" s="33">
        <v>0.29184039032800002</v>
      </c>
      <c r="AM32" s="33">
        <v>0.10261960404999999</v>
      </c>
      <c r="AN32" s="33">
        <v>386.05049190599999</v>
      </c>
      <c r="AO32" s="33">
        <v>0.13115336342600001</v>
      </c>
      <c r="AP32" s="33">
        <v>0</v>
      </c>
      <c r="AQ32" s="33">
        <v>1.9022145482999998E-2</v>
      </c>
      <c r="AR32" s="33">
        <v>550.07947588399998</v>
      </c>
      <c r="AS32" s="33">
        <v>500.571034166</v>
      </c>
      <c r="AT32" s="33">
        <v>49.508441718100002</v>
      </c>
      <c r="AU32" s="33">
        <v>24.5701434713</v>
      </c>
      <c r="AV32" s="33">
        <v>0</v>
      </c>
      <c r="AW32" s="33">
        <v>0</v>
      </c>
      <c r="AX32" s="33">
        <v>2.0478839024000002</v>
      </c>
      <c r="AY32" s="33">
        <v>0</v>
      </c>
      <c r="AZ32" s="33">
        <v>21.975722256200001</v>
      </c>
      <c r="BA32" s="33">
        <v>0</v>
      </c>
      <c r="BB32" s="33">
        <v>0.57117131731699999</v>
      </c>
      <c r="BC32" s="33">
        <v>87.902501568000005</v>
      </c>
      <c r="BD32" s="33">
        <v>0</v>
      </c>
      <c r="BE32" s="33">
        <v>1.4767259026499999</v>
      </c>
      <c r="BF32" s="33">
        <v>2.0023602627900002E-3</v>
      </c>
      <c r="BG32" s="33">
        <v>10.292019166999999</v>
      </c>
      <c r="BH32" s="33">
        <v>0</v>
      </c>
      <c r="BI32" s="33">
        <v>1.0403153269100001</v>
      </c>
      <c r="BJ32" s="33">
        <v>25.037056680799999</v>
      </c>
      <c r="BK32" s="33">
        <v>3.55693776676</v>
      </c>
      <c r="BL32" s="33">
        <v>79.989678596100006</v>
      </c>
      <c r="BM32" s="33">
        <v>746.36753931099997</v>
      </c>
      <c r="BN32" s="33">
        <v>19.889355564700001</v>
      </c>
    </row>
    <row r="33" spans="1:66" x14ac:dyDescent="0.25">
      <c r="A33" s="33" t="s">
        <v>32</v>
      </c>
      <c r="B33" s="33">
        <v>4436.5796</v>
      </c>
      <c r="C33" s="33">
        <v>12.718230999999999</v>
      </c>
      <c r="D33" s="33">
        <v>20804.848000000002</v>
      </c>
      <c r="E33" s="33">
        <v>575.38356799999997</v>
      </c>
      <c r="F33" s="33">
        <v>535.20696999999996</v>
      </c>
      <c r="G33" s="33">
        <v>24.349191999999999</v>
      </c>
      <c r="H33" s="33">
        <v>650.47185999999999</v>
      </c>
      <c r="I33" s="33">
        <v>18.77092</v>
      </c>
      <c r="J33" s="33">
        <v>3.7072821</v>
      </c>
      <c r="K33" s="33">
        <v>40.076701999999997</v>
      </c>
      <c r="L33" s="33"/>
      <c r="M33" s="35" t="s">
        <v>32</v>
      </c>
      <c r="N33" s="33">
        <v>21.867232952799998</v>
      </c>
      <c r="O33" s="33">
        <v>18.770751228000002</v>
      </c>
      <c r="P33" s="33">
        <v>9.2091016768300005</v>
      </c>
      <c r="Q33" s="33">
        <v>3.7084995162699999</v>
      </c>
      <c r="R33" s="33">
        <v>0</v>
      </c>
      <c r="S33" s="33">
        <v>4436.5823429000002</v>
      </c>
      <c r="T33" s="33">
        <v>129.973244776</v>
      </c>
      <c r="U33" s="33">
        <v>15.171640200900001</v>
      </c>
      <c r="V33" s="33">
        <v>0</v>
      </c>
      <c r="W33" s="33">
        <v>55.783655036100001</v>
      </c>
      <c r="X33" s="33">
        <v>40.076755466800002</v>
      </c>
      <c r="Y33" s="33">
        <v>166.43844565099999</v>
      </c>
      <c r="Z33" s="33">
        <v>7.7848914916199998</v>
      </c>
      <c r="AA33" s="33">
        <v>2.4295638930000001</v>
      </c>
      <c r="AB33" s="33">
        <v>0</v>
      </c>
      <c r="AC33" s="33">
        <v>12.718177402</v>
      </c>
      <c r="AD33" s="33">
        <v>0</v>
      </c>
      <c r="AE33" s="33">
        <v>18724.359190200001</v>
      </c>
      <c r="AF33" s="33">
        <v>1914.0442719</v>
      </c>
      <c r="AG33" s="33">
        <v>20804.841907800001</v>
      </c>
      <c r="AH33" s="33">
        <v>0</v>
      </c>
      <c r="AI33" s="33">
        <v>44.511210132800002</v>
      </c>
      <c r="AJ33" s="33">
        <v>0</v>
      </c>
      <c r="AK33" s="33">
        <v>354.81156585299999</v>
      </c>
      <c r="AL33" s="33">
        <v>0.31202491849199998</v>
      </c>
      <c r="AM33" s="33">
        <v>0.109717400423</v>
      </c>
      <c r="AN33" s="33">
        <v>412.751320287</v>
      </c>
      <c r="AO33" s="33">
        <v>0.14022441728099999</v>
      </c>
      <c r="AP33" s="33">
        <v>0</v>
      </c>
      <c r="AQ33" s="33">
        <v>2.0337795313899999E-2</v>
      </c>
      <c r="AR33" s="33">
        <v>575.36939039499998</v>
      </c>
      <c r="AS33" s="33">
        <v>535.19269530500003</v>
      </c>
      <c r="AT33" s="33">
        <v>40.176695089799999</v>
      </c>
      <c r="AU33" s="33">
        <v>26.269568626800002</v>
      </c>
      <c r="AV33" s="33">
        <v>0</v>
      </c>
      <c r="AW33" s="33">
        <v>0</v>
      </c>
      <c r="AX33" s="33">
        <v>2.1895285763199999</v>
      </c>
      <c r="AY33" s="33">
        <v>0</v>
      </c>
      <c r="AZ33" s="33">
        <v>23.495590798399999</v>
      </c>
      <c r="BA33" s="33">
        <v>0</v>
      </c>
      <c r="BB33" s="33">
        <v>0.61067066621699995</v>
      </c>
      <c r="BC33" s="33">
        <v>93.982277894999996</v>
      </c>
      <c r="BD33" s="33">
        <v>0</v>
      </c>
      <c r="BE33" s="33">
        <v>1.57885782967</v>
      </c>
      <c r="BF33" s="33">
        <v>2.1408978728499999E-3</v>
      </c>
      <c r="BG33" s="33">
        <v>24.349142259499999</v>
      </c>
      <c r="BH33" s="33">
        <v>0</v>
      </c>
      <c r="BI33" s="33">
        <v>2.59453500984</v>
      </c>
      <c r="BJ33" s="33">
        <v>34.2973878054</v>
      </c>
      <c r="BK33" s="33">
        <v>2.1544039695200001</v>
      </c>
      <c r="BL33" s="33">
        <v>71.850471854800006</v>
      </c>
      <c r="BM33" s="33">
        <v>650.46937347000005</v>
      </c>
      <c r="BN33" s="33">
        <v>31.487085903299999</v>
      </c>
    </row>
    <row r="34" spans="1:66" x14ac:dyDescent="0.25">
      <c r="A34" s="33" t="s">
        <v>33</v>
      </c>
      <c r="B34" s="33">
        <v>1837.3987999999999</v>
      </c>
      <c r="C34" s="33">
        <v>4.8573431999999999</v>
      </c>
      <c r="D34" s="33">
        <v>9081.4267999999993</v>
      </c>
      <c r="E34" s="33">
        <v>254.56232399999999</v>
      </c>
      <c r="F34" s="33">
        <v>236.09222</v>
      </c>
      <c r="G34" s="33">
        <v>4.7513218000000004</v>
      </c>
      <c r="H34" s="33">
        <v>334.34564</v>
      </c>
      <c r="I34" s="33">
        <v>6.9256700999999996</v>
      </c>
      <c r="J34" s="33">
        <v>1.1158235000000001</v>
      </c>
      <c r="K34" s="33">
        <v>15.574883</v>
      </c>
      <c r="L34" s="33"/>
      <c r="M34" s="35" t="s">
        <v>33</v>
      </c>
      <c r="N34" s="33">
        <v>8.6776613515799994</v>
      </c>
      <c r="O34" s="33">
        <v>6.9256677687000003</v>
      </c>
      <c r="P34" s="33">
        <v>5.6626843902299999</v>
      </c>
      <c r="Q34" s="33">
        <v>1.1158181523799999</v>
      </c>
      <c r="R34" s="33">
        <v>0</v>
      </c>
      <c r="S34" s="33">
        <v>1837.4028763599999</v>
      </c>
      <c r="T34" s="33">
        <v>87.5121967125</v>
      </c>
      <c r="U34" s="33">
        <v>7.3332476556800001</v>
      </c>
      <c r="V34" s="33">
        <v>0</v>
      </c>
      <c r="W34" s="33">
        <v>26.397243787499999</v>
      </c>
      <c r="X34" s="33">
        <v>15.574864724899999</v>
      </c>
      <c r="Y34" s="33">
        <v>72.651460569400001</v>
      </c>
      <c r="Z34" s="33">
        <v>4.1971120431499997</v>
      </c>
      <c r="AA34" s="33">
        <v>0.75066284173300002</v>
      </c>
      <c r="AB34" s="33">
        <v>0</v>
      </c>
      <c r="AC34" s="33">
        <v>4.8573484133499996</v>
      </c>
      <c r="AD34" s="33">
        <v>0</v>
      </c>
      <c r="AE34" s="33">
        <v>8173.2822277200003</v>
      </c>
      <c r="AF34" s="33">
        <v>835.49119864199997</v>
      </c>
      <c r="AG34" s="33">
        <v>9081.4248869300009</v>
      </c>
      <c r="AH34" s="33">
        <v>0</v>
      </c>
      <c r="AI34" s="33">
        <v>27.252845198599999</v>
      </c>
      <c r="AJ34" s="33">
        <v>0</v>
      </c>
      <c r="AK34" s="33">
        <v>179.76486537900001</v>
      </c>
      <c r="AL34" s="33">
        <v>0.13764084315399999</v>
      </c>
      <c r="AM34" s="33">
        <v>4.8398925791800003E-2</v>
      </c>
      <c r="AN34" s="33">
        <v>182.07429524400001</v>
      </c>
      <c r="AO34" s="33">
        <v>6.1856172400599999E-2</v>
      </c>
      <c r="AP34" s="33">
        <v>0</v>
      </c>
      <c r="AQ34" s="33">
        <v>8.9714080816799997E-3</v>
      </c>
      <c r="AR34" s="33">
        <v>254.55613457300001</v>
      </c>
      <c r="AS34" s="33">
        <v>236.085973752</v>
      </c>
      <c r="AT34" s="33">
        <v>18.4701608206</v>
      </c>
      <c r="AU34" s="33">
        <v>11.588180987699999</v>
      </c>
      <c r="AV34" s="33">
        <v>0</v>
      </c>
      <c r="AW34" s="33">
        <v>0</v>
      </c>
      <c r="AX34" s="33">
        <v>0.96584946254899995</v>
      </c>
      <c r="AY34" s="33">
        <v>0</v>
      </c>
      <c r="AZ34" s="33">
        <v>10.3644198204</v>
      </c>
      <c r="BA34" s="33">
        <v>0</v>
      </c>
      <c r="BB34" s="33">
        <v>0.26938233897000002</v>
      </c>
      <c r="BC34" s="33">
        <v>41.457643712799999</v>
      </c>
      <c r="BD34" s="33">
        <v>0</v>
      </c>
      <c r="BE34" s="33">
        <v>0.69647146886900002</v>
      </c>
      <c r="BF34" s="33">
        <v>9.4437609240200003E-4</v>
      </c>
      <c r="BG34" s="33">
        <v>4.7513204376799996</v>
      </c>
      <c r="BH34" s="33">
        <v>0</v>
      </c>
      <c r="BI34" s="33">
        <v>0.67215213030700005</v>
      </c>
      <c r="BJ34" s="33">
        <v>12.7417708941</v>
      </c>
      <c r="BK34" s="33">
        <v>1.4784558293000001</v>
      </c>
      <c r="BL34" s="33">
        <v>36.132362521899999</v>
      </c>
      <c r="BM34" s="33">
        <v>334.34593330799999</v>
      </c>
      <c r="BN34" s="33">
        <v>10.639616030199999</v>
      </c>
    </row>
    <row r="35" spans="1:66" x14ac:dyDescent="0.25">
      <c r="A35" s="33" t="s">
        <v>34</v>
      </c>
      <c r="B35" s="33">
        <v>2431.2548999999999</v>
      </c>
      <c r="C35" s="33">
        <v>6.8167147999999997</v>
      </c>
      <c r="D35" s="33">
        <v>12462.514999999999</v>
      </c>
      <c r="E35" s="33">
        <v>338.12806800000004</v>
      </c>
      <c r="F35" s="33">
        <v>309.00546000000003</v>
      </c>
      <c r="G35" s="33">
        <v>5.7022938999999999</v>
      </c>
      <c r="H35" s="33">
        <v>465.40964000000002</v>
      </c>
      <c r="I35" s="33">
        <v>8.5604218999999997</v>
      </c>
      <c r="J35" s="33">
        <v>1.1774952000000001</v>
      </c>
      <c r="K35" s="33">
        <v>19.620460999999999</v>
      </c>
      <c r="L35" s="33"/>
      <c r="M35" s="35" t="s">
        <v>34</v>
      </c>
      <c r="N35" s="33">
        <v>11.074589827500001</v>
      </c>
      <c r="O35" s="33">
        <v>8.5604442426399991</v>
      </c>
      <c r="P35" s="33">
        <v>8.2816699239199991</v>
      </c>
      <c r="Q35" s="33">
        <v>1.17749219635</v>
      </c>
      <c r="R35" s="33">
        <v>0</v>
      </c>
      <c r="S35" s="33">
        <v>2431.2530628700001</v>
      </c>
      <c r="T35" s="33">
        <v>130.73509696400001</v>
      </c>
      <c r="U35" s="33">
        <v>10.0021108837</v>
      </c>
      <c r="V35" s="33">
        <v>0</v>
      </c>
      <c r="W35" s="33">
        <v>35.869882380699998</v>
      </c>
      <c r="X35" s="33">
        <v>19.620569507500001</v>
      </c>
      <c r="Y35" s="33">
        <v>99.699955939500001</v>
      </c>
      <c r="Z35" s="33">
        <v>5.9246460816399997</v>
      </c>
      <c r="AA35" s="33">
        <v>0.82866094095300002</v>
      </c>
      <c r="AB35" s="33">
        <v>0</v>
      </c>
      <c r="AC35" s="33">
        <v>6.8167394648800004</v>
      </c>
      <c r="AD35" s="33">
        <v>0</v>
      </c>
      <c r="AE35" s="33">
        <v>11216.2587251</v>
      </c>
      <c r="AF35" s="33">
        <v>1146.5485318200001</v>
      </c>
      <c r="AG35" s="33">
        <v>12462.5072129</v>
      </c>
      <c r="AH35" s="33">
        <v>0</v>
      </c>
      <c r="AI35" s="33">
        <v>39.814484670100001</v>
      </c>
      <c r="AJ35" s="33">
        <v>0</v>
      </c>
      <c r="AK35" s="33">
        <v>248.99038311499999</v>
      </c>
      <c r="AL35" s="33">
        <v>0.18014964196899999</v>
      </c>
      <c r="AM35" s="33">
        <v>6.3346382986899999E-2</v>
      </c>
      <c r="AN35" s="33">
        <v>238.304857785</v>
      </c>
      <c r="AO35" s="33">
        <v>8.0959360549400006E-2</v>
      </c>
      <c r="AP35" s="33">
        <v>0</v>
      </c>
      <c r="AQ35" s="33">
        <v>1.17422175962E-2</v>
      </c>
      <c r="AR35" s="33">
        <v>338.11986601699999</v>
      </c>
      <c r="AS35" s="33">
        <v>308.99725916599999</v>
      </c>
      <c r="AT35" s="33">
        <v>29.1226068514</v>
      </c>
      <c r="AU35" s="33">
        <v>15.166958660000001</v>
      </c>
      <c r="AV35" s="33">
        <v>0</v>
      </c>
      <c r="AW35" s="33">
        <v>0</v>
      </c>
      <c r="AX35" s="33">
        <v>1.26414251724</v>
      </c>
      <c r="AY35" s="33">
        <v>0</v>
      </c>
      <c r="AZ35" s="33">
        <v>13.565327185199999</v>
      </c>
      <c r="BA35" s="33">
        <v>0</v>
      </c>
      <c r="BB35" s="33">
        <v>0.35257614731300002</v>
      </c>
      <c r="BC35" s="33">
        <v>54.261297434900001</v>
      </c>
      <c r="BD35" s="33">
        <v>0</v>
      </c>
      <c r="BE35" s="33">
        <v>0.91156913804799999</v>
      </c>
      <c r="BF35" s="33">
        <v>1.2360419208899999E-3</v>
      </c>
      <c r="BG35" s="33">
        <v>5.7023029860500003</v>
      </c>
      <c r="BH35" s="33">
        <v>0</v>
      </c>
      <c r="BI35" s="33">
        <v>0.64867137301599997</v>
      </c>
      <c r="BJ35" s="33">
        <v>15.611821256300001</v>
      </c>
      <c r="BK35" s="33">
        <v>2.21796036837</v>
      </c>
      <c r="BL35" s="33">
        <v>49.874605203000002</v>
      </c>
      <c r="BM35" s="33">
        <v>465.40730110300001</v>
      </c>
      <c r="BN35" s="33">
        <v>12.4020306935</v>
      </c>
    </row>
    <row r="36" spans="1:66" x14ac:dyDescent="0.25">
      <c r="A36" s="33" t="s">
        <v>35</v>
      </c>
      <c r="B36" s="33">
        <v>5447.9897000000001</v>
      </c>
      <c r="C36" s="33">
        <v>14.894935</v>
      </c>
      <c r="D36" s="33">
        <v>28061.98</v>
      </c>
      <c r="E36" s="33">
        <v>813.91320799999994</v>
      </c>
      <c r="F36" s="33">
        <v>739.5625</v>
      </c>
      <c r="G36" s="33">
        <v>81.298584000000005</v>
      </c>
      <c r="H36" s="33">
        <v>1094.4295999999999</v>
      </c>
      <c r="I36" s="33">
        <v>19.369174999999998</v>
      </c>
      <c r="J36" s="33">
        <v>2.6619153</v>
      </c>
      <c r="K36" s="33">
        <v>44.202038000000002</v>
      </c>
      <c r="L36" s="33"/>
      <c r="M36" s="35" t="s">
        <v>35</v>
      </c>
      <c r="N36" s="33">
        <v>25.090594853599999</v>
      </c>
      <c r="O36" s="33">
        <v>19.369184771499999</v>
      </c>
      <c r="P36" s="33">
        <v>19.115285868299999</v>
      </c>
      <c r="Q36" s="33">
        <v>3.2111716722799999</v>
      </c>
      <c r="R36" s="33">
        <v>0</v>
      </c>
      <c r="S36" s="33">
        <v>5447.9865185999997</v>
      </c>
      <c r="T36" s="33">
        <v>298.58916288099999</v>
      </c>
      <c r="U36" s="33">
        <v>23.917806630200001</v>
      </c>
      <c r="V36" s="33">
        <v>0</v>
      </c>
      <c r="W36" s="33">
        <v>81.241870576799997</v>
      </c>
      <c r="X36" s="33">
        <v>44.202024765899999</v>
      </c>
      <c r="Y36" s="33">
        <v>224.495493286</v>
      </c>
      <c r="Z36" s="33">
        <v>13.918438090900001</v>
      </c>
      <c r="AA36" s="33">
        <v>2.2226775540800001</v>
      </c>
      <c r="AB36" s="33">
        <v>0</v>
      </c>
      <c r="AC36" s="33">
        <v>14.894909522800001</v>
      </c>
      <c r="AD36" s="33">
        <v>0</v>
      </c>
      <c r="AE36" s="33">
        <v>25255.766929900001</v>
      </c>
      <c r="AF36" s="33">
        <v>2581.6988196399998</v>
      </c>
      <c r="AG36" s="33">
        <v>28061.961242900001</v>
      </c>
      <c r="AH36" s="33">
        <v>0</v>
      </c>
      <c r="AI36" s="33">
        <v>91.944782011300006</v>
      </c>
      <c r="AJ36" s="33">
        <v>0</v>
      </c>
      <c r="AK36" s="33">
        <v>590.72449164099999</v>
      </c>
      <c r="AL36" s="33">
        <v>0.43116448023800003</v>
      </c>
      <c r="AM36" s="33">
        <v>0.15161025984199999</v>
      </c>
      <c r="AN36" s="33">
        <v>570.35073587099998</v>
      </c>
      <c r="AO36" s="33">
        <v>0.193764648319</v>
      </c>
      <c r="AP36" s="33">
        <v>0</v>
      </c>
      <c r="AQ36" s="33">
        <v>2.8103357593500002E-2</v>
      </c>
      <c r="AR36" s="33">
        <v>813.89406726699997</v>
      </c>
      <c r="AS36" s="33">
        <v>739.54344394899999</v>
      </c>
      <c r="AT36" s="33">
        <v>74.350623318299995</v>
      </c>
      <c r="AU36" s="33">
        <v>36.299888297899997</v>
      </c>
      <c r="AV36" s="33">
        <v>0</v>
      </c>
      <c r="AW36" s="33">
        <v>0</v>
      </c>
      <c r="AX36" s="33">
        <v>3.02555140076</v>
      </c>
      <c r="AY36" s="33">
        <v>0</v>
      </c>
      <c r="AZ36" s="33">
        <v>32.466703509200002</v>
      </c>
      <c r="BA36" s="33">
        <v>0</v>
      </c>
      <c r="BB36" s="33">
        <v>0.84383763725100003</v>
      </c>
      <c r="BC36" s="33">
        <v>129.86727516299999</v>
      </c>
      <c r="BD36" s="33">
        <v>0</v>
      </c>
      <c r="BE36" s="33">
        <v>2.18170698</v>
      </c>
      <c r="BF36" s="33">
        <v>2.9582693981400001E-3</v>
      </c>
      <c r="BG36" s="33">
        <v>81.298370313999996</v>
      </c>
      <c r="BH36" s="33">
        <v>0</v>
      </c>
      <c r="BI36" s="33">
        <v>1.88361899783</v>
      </c>
      <c r="BJ36" s="33">
        <v>39.515327780500002</v>
      </c>
      <c r="BK36" s="33">
        <v>5.0552342579099996</v>
      </c>
      <c r="BL36" s="33">
        <v>118.48415532</v>
      </c>
      <c r="BM36" s="33">
        <v>1094.43064579</v>
      </c>
      <c r="BN36" s="33">
        <v>32.261821988500003</v>
      </c>
    </row>
    <row r="37" spans="1:66" x14ac:dyDescent="0.25">
      <c r="A37" s="33" t="s">
        <v>36</v>
      </c>
      <c r="B37" s="33">
        <v>3047.9187000000002</v>
      </c>
      <c r="C37" s="33">
        <v>8.5647248999999999</v>
      </c>
      <c r="D37" s="33">
        <v>15708.794</v>
      </c>
      <c r="E37" s="33">
        <v>429.41510199999999</v>
      </c>
      <c r="F37" s="33">
        <v>387.20708999999999</v>
      </c>
      <c r="G37" s="33">
        <v>9.5230484000000004</v>
      </c>
      <c r="H37" s="33">
        <v>590.57410000000004</v>
      </c>
      <c r="I37" s="33">
        <v>10.833207</v>
      </c>
      <c r="J37" s="33">
        <v>1.5020127000000001</v>
      </c>
      <c r="K37" s="33">
        <v>24.583604999999999</v>
      </c>
      <c r="L37" s="33"/>
      <c r="M37" s="35" t="s">
        <v>36</v>
      </c>
      <c r="N37" s="33">
        <v>14.01634509</v>
      </c>
      <c r="O37" s="33">
        <v>10.8331920564</v>
      </c>
      <c r="P37" s="33">
        <v>10.497299803600001</v>
      </c>
      <c r="Q37" s="33">
        <v>1.50200940895</v>
      </c>
      <c r="R37" s="33">
        <v>0</v>
      </c>
      <c r="S37" s="33">
        <v>3047.9202371699998</v>
      </c>
      <c r="T37" s="33">
        <v>165.56959095299999</v>
      </c>
      <c r="U37" s="33">
        <v>12.715157232399999</v>
      </c>
      <c r="V37" s="33">
        <v>0</v>
      </c>
      <c r="W37" s="33">
        <v>45.160392262999999</v>
      </c>
      <c r="X37" s="33">
        <v>24.5836418771</v>
      </c>
      <c r="Y37" s="33">
        <v>125.67049922</v>
      </c>
      <c r="Z37" s="33">
        <v>7.5206763714899996</v>
      </c>
      <c r="AA37" s="33">
        <v>1.06420354447</v>
      </c>
      <c r="AB37" s="33">
        <v>0</v>
      </c>
      <c r="AC37" s="33">
        <v>8.5647345134100004</v>
      </c>
      <c r="AD37" s="33">
        <v>0</v>
      </c>
      <c r="AE37" s="33">
        <v>14137.911224699999</v>
      </c>
      <c r="AF37" s="33">
        <v>1445.21042917</v>
      </c>
      <c r="AG37" s="33">
        <v>15708.792153099999</v>
      </c>
      <c r="AH37" s="33">
        <v>0</v>
      </c>
      <c r="AI37" s="33">
        <v>50.468492275800003</v>
      </c>
      <c r="AJ37" s="33">
        <v>0</v>
      </c>
      <c r="AK37" s="33">
        <v>316.317388311</v>
      </c>
      <c r="AL37" s="33">
        <v>0.225741458688</v>
      </c>
      <c r="AM37" s="33">
        <v>7.9377780386599997E-2</v>
      </c>
      <c r="AN37" s="33">
        <v>298.614156396</v>
      </c>
      <c r="AO37" s="33">
        <v>0.101448168841</v>
      </c>
      <c r="AP37" s="33">
        <v>0</v>
      </c>
      <c r="AQ37" s="33">
        <v>1.4713854764999999E-2</v>
      </c>
      <c r="AR37" s="33">
        <v>429.40526469000002</v>
      </c>
      <c r="AS37" s="33">
        <v>387.19709201900002</v>
      </c>
      <c r="AT37" s="33">
        <v>42.208172671</v>
      </c>
      <c r="AU37" s="33">
        <v>19.005383087799999</v>
      </c>
      <c r="AV37" s="33">
        <v>0</v>
      </c>
      <c r="AW37" s="33">
        <v>0</v>
      </c>
      <c r="AX37" s="33">
        <v>1.58406435236</v>
      </c>
      <c r="AY37" s="33">
        <v>0</v>
      </c>
      <c r="AZ37" s="33">
        <v>16.998347311700002</v>
      </c>
      <c r="BA37" s="33">
        <v>0</v>
      </c>
      <c r="BB37" s="33">
        <v>0.44180262901200001</v>
      </c>
      <c r="BC37" s="33">
        <v>67.993486372700005</v>
      </c>
      <c r="BD37" s="33">
        <v>0</v>
      </c>
      <c r="BE37" s="33">
        <v>1.1422635339</v>
      </c>
      <c r="BF37" s="33">
        <v>1.5487923852400001E-3</v>
      </c>
      <c r="BG37" s="33">
        <v>9.5230463396099996</v>
      </c>
      <c r="BH37" s="33">
        <v>0</v>
      </c>
      <c r="BI37" s="33">
        <v>0.83944277226800001</v>
      </c>
      <c r="BJ37" s="33">
        <v>19.9440115588</v>
      </c>
      <c r="BK37" s="33">
        <v>2.8084642800699999</v>
      </c>
      <c r="BL37" s="33">
        <v>63.347339896599998</v>
      </c>
      <c r="BM37" s="33">
        <v>590.57391616999996</v>
      </c>
      <c r="BN37" s="33">
        <v>15.882360052099999</v>
      </c>
    </row>
    <row r="38" spans="1:66" x14ac:dyDescent="0.25">
      <c r="A38" s="33" t="s">
        <v>37</v>
      </c>
      <c r="B38" s="33">
        <v>2398.6745999999998</v>
      </c>
      <c r="C38" s="33">
        <v>7.1067103999999999</v>
      </c>
      <c r="D38" s="33">
        <v>11399.374</v>
      </c>
      <c r="E38" s="33">
        <v>350.91622899999999</v>
      </c>
      <c r="F38" s="33">
        <v>329.50601</v>
      </c>
      <c r="G38" s="33">
        <v>8.9937649000000004</v>
      </c>
      <c r="H38" s="33">
        <v>415.798</v>
      </c>
      <c r="I38" s="33">
        <v>12.149918</v>
      </c>
      <c r="J38" s="33">
        <v>2.4854639000000001</v>
      </c>
      <c r="K38" s="33">
        <v>25.281566999999999</v>
      </c>
      <c r="L38" s="33"/>
      <c r="M38" s="35" t="s">
        <v>37</v>
      </c>
      <c r="N38" s="33">
        <v>14.1187851201</v>
      </c>
      <c r="O38" s="33">
        <v>12.1498701676</v>
      </c>
      <c r="P38" s="33">
        <v>5.8385846601300004</v>
      </c>
      <c r="Q38" s="33">
        <v>2.4854502679200001</v>
      </c>
      <c r="R38" s="33">
        <v>0</v>
      </c>
      <c r="S38" s="33">
        <v>2398.6719707699999</v>
      </c>
      <c r="T38" s="33">
        <v>81.933394684700005</v>
      </c>
      <c r="U38" s="33">
        <v>9.74248355826</v>
      </c>
      <c r="V38" s="33">
        <v>0</v>
      </c>
      <c r="W38" s="33">
        <v>35.168370441900002</v>
      </c>
      <c r="X38" s="33">
        <v>25.2815489559</v>
      </c>
      <c r="Y38" s="33">
        <v>91.194845624699994</v>
      </c>
      <c r="Z38" s="33">
        <v>4.9721840291700001</v>
      </c>
      <c r="AA38" s="33">
        <v>1.5863969936</v>
      </c>
      <c r="AB38" s="33">
        <v>0</v>
      </c>
      <c r="AC38" s="33">
        <v>7.1066632395799996</v>
      </c>
      <c r="AD38" s="33">
        <v>0</v>
      </c>
      <c r="AE38" s="33">
        <v>10259.4272583</v>
      </c>
      <c r="AF38" s="33">
        <v>1048.7436156000001</v>
      </c>
      <c r="AG38" s="33">
        <v>11399.3657195</v>
      </c>
      <c r="AH38" s="33">
        <v>0</v>
      </c>
      <c r="AI38" s="33">
        <v>28.227340644400002</v>
      </c>
      <c r="AJ38" s="33">
        <v>0</v>
      </c>
      <c r="AK38" s="33">
        <v>227.34228298100001</v>
      </c>
      <c r="AL38" s="33">
        <v>0.192103094738</v>
      </c>
      <c r="AM38" s="33">
        <v>6.7549130552200007E-2</v>
      </c>
      <c r="AN38" s="33">
        <v>254.11500890100001</v>
      </c>
      <c r="AO38" s="33">
        <v>8.6331249965600002E-2</v>
      </c>
      <c r="AP38" s="33">
        <v>0</v>
      </c>
      <c r="AQ38" s="33">
        <v>1.2521300286000001E-2</v>
      </c>
      <c r="AR38" s="33">
        <v>350.9077345</v>
      </c>
      <c r="AS38" s="33">
        <v>329.49748553199998</v>
      </c>
      <c r="AT38" s="33">
        <v>21.410248968000001</v>
      </c>
      <c r="AU38" s="33">
        <v>16.1731562967</v>
      </c>
      <c r="AV38" s="33">
        <v>0</v>
      </c>
      <c r="AW38" s="33">
        <v>0</v>
      </c>
      <c r="AX38" s="33">
        <v>1.34801029834</v>
      </c>
      <c r="AY38" s="33">
        <v>0</v>
      </c>
      <c r="AZ38" s="33">
        <v>14.4652535481</v>
      </c>
      <c r="BA38" s="33">
        <v>0</v>
      </c>
      <c r="BB38" s="33">
        <v>0.37596764276299999</v>
      </c>
      <c r="BC38" s="33">
        <v>57.861306293600002</v>
      </c>
      <c r="BD38" s="33">
        <v>0</v>
      </c>
      <c r="BE38" s="33">
        <v>0.97204639737200005</v>
      </c>
      <c r="BF38" s="33">
        <v>1.3180161929499999E-3</v>
      </c>
      <c r="BG38" s="33">
        <v>8.9937976311300005</v>
      </c>
      <c r="BH38" s="33">
        <v>0</v>
      </c>
      <c r="BI38" s="33">
        <v>1.70210533587</v>
      </c>
      <c r="BJ38" s="33">
        <v>22.261560993</v>
      </c>
      <c r="BK38" s="33">
        <v>1.35633340479</v>
      </c>
      <c r="BL38" s="33">
        <v>46.155025987899997</v>
      </c>
      <c r="BM38" s="33">
        <v>415.80062021499998</v>
      </c>
      <c r="BN38" s="33">
        <v>20.503125645299999</v>
      </c>
    </row>
    <row r="39" spans="1:66" x14ac:dyDescent="0.25">
      <c r="A39" s="33" t="s">
        <v>130</v>
      </c>
      <c r="B39" s="33">
        <v>3770.7539000000002</v>
      </c>
      <c r="C39" s="33">
        <v>10.604480000000001</v>
      </c>
      <c r="D39" s="33">
        <v>18387.453000000001</v>
      </c>
      <c r="E39" s="33">
        <v>532.06638099999998</v>
      </c>
      <c r="F39" s="33">
        <v>484.71042</v>
      </c>
      <c r="G39" s="33">
        <v>15.137290999999999</v>
      </c>
      <c r="H39" s="33">
        <v>693.75585999999998</v>
      </c>
      <c r="I39" s="33">
        <v>14.799054</v>
      </c>
      <c r="J39" s="33">
        <v>2.3881256999999998</v>
      </c>
      <c r="K39" s="33">
        <v>32.715449999999997</v>
      </c>
      <c r="L39" s="33"/>
      <c r="M39" s="35" t="s">
        <v>130</v>
      </c>
      <c r="N39" s="33">
        <v>18.4124405381</v>
      </c>
      <c r="O39" s="33">
        <v>14.7990033725</v>
      </c>
      <c r="P39" s="33">
        <v>11.6160808165</v>
      </c>
      <c r="Q39" s="33">
        <v>2.3881311172199999</v>
      </c>
      <c r="R39" s="33">
        <v>0</v>
      </c>
      <c r="S39" s="33">
        <v>3770.7526928399998</v>
      </c>
      <c r="T39" s="33">
        <v>178.55358699999999</v>
      </c>
      <c r="U39" s="33">
        <v>15.296184044</v>
      </c>
      <c r="V39" s="33">
        <v>0</v>
      </c>
      <c r="W39" s="33">
        <v>54.769869373900001</v>
      </c>
      <c r="X39" s="33">
        <v>32.715531630599997</v>
      </c>
      <c r="Y39" s="33">
        <v>147.09950190199999</v>
      </c>
      <c r="Z39" s="33">
        <v>8.6845412275299996</v>
      </c>
      <c r="AA39" s="33">
        <v>1.6341514186199999</v>
      </c>
      <c r="AB39" s="33">
        <v>0</v>
      </c>
      <c r="AC39" s="33">
        <v>10.6043811486</v>
      </c>
      <c r="AD39" s="33">
        <v>0</v>
      </c>
      <c r="AE39" s="33">
        <v>16548.705726600001</v>
      </c>
      <c r="AF39" s="33">
        <v>1691.64019183</v>
      </c>
      <c r="AG39" s="33">
        <v>18387.445420299999</v>
      </c>
      <c r="AH39" s="33">
        <v>0</v>
      </c>
      <c r="AI39" s="33">
        <v>55.919616016699997</v>
      </c>
      <c r="AJ39" s="33">
        <v>0</v>
      </c>
      <c r="AK39" s="33">
        <v>373.62245038899999</v>
      </c>
      <c r="AL39" s="33">
        <v>0.28258635353299999</v>
      </c>
      <c r="AM39" s="33">
        <v>9.9365500410599994E-2</v>
      </c>
      <c r="AN39" s="33">
        <v>373.80869804899999</v>
      </c>
      <c r="AO39" s="33">
        <v>0.12699432243700001</v>
      </c>
      <c r="AP39" s="33">
        <v>0</v>
      </c>
      <c r="AQ39" s="33">
        <v>1.84190427763E-2</v>
      </c>
      <c r="AR39" s="33">
        <v>532.05374393600005</v>
      </c>
      <c r="AS39" s="33">
        <v>484.69780706199998</v>
      </c>
      <c r="AT39" s="33">
        <v>47.355936874500003</v>
      </c>
      <c r="AU39" s="33">
        <v>23.7909733119</v>
      </c>
      <c r="AV39" s="33">
        <v>0</v>
      </c>
      <c r="AW39" s="33">
        <v>0</v>
      </c>
      <c r="AX39" s="33">
        <v>1.9829497592600001</v>
      </c>
      <c r="AY39" s="33">
        <v>0</v>
      </c>
      <c r="AZ39" s="33">
        <v>21.278851744099999</v>
      </c>
      <c r="BA39" s="33">
        <v>0</v>
      </c>
      <c r="BB39" s="33">
        <v>0.55305673407300004</v>
      </c>
      <c r="BC39" s="33">
        <v>85.115181704400001</v>
      </c>
      <c r="BD39" s="33">
        <v>0</v>
      </c>
      <c r="BE39" s="33">
        <v>1.4298972618600001</v>
      </c>
      <c r="BF39" s="33">
        <v>1.9389051464700001E-3</v>
      </c>
      <c r="BG39" s="33">
        <v>15.137270936</v>
      </c>
      <c r="BH39" s="33">
        <v>0</v>
      </c>
      <c r="BI39" s="33">
        <v>1.4959218785299999</v>
      </c>
      <c r="BJ39" s="33">
        <v>27.196679729500001</v>
      </c>
      <c r="BK39" s="33">
        <v>3.0133718068299999</v>
      </c>
      <c r="BL39" s="33">
        <v>75.060155692199999</v>
      </c>
      <c r="BM39" s="33">
        <v>693.75334436399999</v>
      </c>
      <c r="BN39" s="33">
        <v>22.931843320399999</v>
      </c>
    </row>
    <row r="40" spans="1:66" x14ac:dyDescent="0.25">
      <c r="A40" s="33" t="s">
        <v>39</v>
      </c>
      <c r="B40" s="33">
        <v>224.58121</v>
      </c>
      <c r="C40" s="33">
        <v>0.62705725000000001</v>
      </c>
      <c r="D40" s="33">
        <v>930.21587999999997</v>
      </c>
      <c r="E40" s="33">
        <v>26.878023800000001</v>
      </c>
      <c r="F40" s="33">
        <v>24.987112</v>
      </c>
      <c r="G40" s="33">
        <v>2.4953371999999998</v>
      </c>
      <c r="H40" s="33">
        <v>22.929494999999999</v>
      </c>
      <c r="I40" s="33">
        <v>1.0306550000000001</v>
      </c>
      <c r="J40" s="33">
        <v>0.26868843999999997</v>
      </c>
      <c r="K40" s="33">
        <v>2.0914904999999999</v>
      </c>
      <c r="L40" s="33"/>
      <c r="M40" s="35" t="s">
        <v>39</v>
      </c>
      <c r="N40" s="33">
        <v>1.10857836935</v>
      </c>
      <c r="O40" s="33">
        <v>1.0306596671799999</v>
      </c>
      <c r="P40" s="33">
        <v>0.17423622634899999</v>
      </c>
      <c r="Q40" s="33">
        <v>0.26868862841199997</v>
      </c>
      <c r="R40" s="33">
        <v>0</v>
      </c>
      <c r="S40" s="33">
        <v>224.58122874599999</v>
      </c>
      <c r="T40" s="33">
        <v>1.20105439855</v>
      </c>
      <c r="U40" s="33">
        <v>0.61782039622600005</v>
      </c>
      <c r="V40" s="33">
        <v>0</v>
      </c>
      <c r="W40" s="33">
        <v>2.1960690179500002</v>
      </c>
      <c r="X40" s="33">
        <v>2.09149716721</v>
      </c>
      <c r="Y40" s="33">
        <v>7.4416909009700003</v>
      </c>
      <c r="Z40" s="33">
        <v>0.245043703655</v>
      </c>
      <c r="AA40" s="33">
        <v>0.16915138891199999</v>
      </c>
      <c r="AB40" s="33">
        <v>0</v>
      </c>
      <c r="AC40" s="33">
        <v>0.62705803832700002</v>
      </c>
      <c r="AD40" s="33">
        <v>0</v>
      </c>
      <c r="AE40" s="33">
        <v>837.19485330999998</v>
      </c>
      <c r="AF40" s="33">
        <v>85.580074626499993</v>
      </c>
      <c r="AG40" s="33">
        <v>930.21661883700006</v>
      </c>
      <c r="AH40" s="33">
        <v>0</v>
      </c>
      <c r="AI40" s="33">
        <v>0.861576922513</v>
      </c>
      <c r="AJ40" s="33">
        <v>0</v>
      </c>
      <c r="AK40" s="33">
        <v>13.0793809146</v>
      </c>
      <c r="AL40" s="33">
        <v>1.45673699411E-2</v>
      </c>
      <c r="AM40" s="33">
        <v>5.1223962036400002E-3</v>
      </c>
      <c r="AN40" s="33">
        <v>19.2700413918</v>
      </c>
      <c r="AO40" s="33">
        <v>6.5466520059299996E-3</v>
      </c>
      <c r="AP40" s="33">
        <v>0</v>
      </c>
      <c r="AQ40" s="33">
        <v>9.4949045674299997E-4</v>
      </c>
      <c r="AR40" s="33">
        <v>26.8773458953</v>
      </c>
      <c r="AS40" s="33">
        <v>24.986440016100001</v>
      </c>
      <c r="AT40" s="33">
        <v>1.89090587918</v>
      </c>
      <c r="AU40" s="33">
        <v>1.2264234968600001</v>
      </c>
      <c r="AV40" s="33">
        <v>0</v>
      </c>
      <c r="AW40" s="33">
        <v>0</v>
      </c>
      <c r="AX40" s="33">
        <v>0.102220599988</v>
      </c>
      <c r="AY40" s="33">
        <v>0</v>
      </c>
      <c r="AZ40" s="33">
        <v>1.0969413074500001</v>
      </c>
      <c r="BA40" s="33">
        <v>0</v>
      </c>
      <c r="BB40" s="33">
        <v>2.8510222280999999E-2</v>
      </c>
      <c r="BC40" s="33">
        <v>4.3877531594999999</v>
      </c>
      <c r="BD40" s="33">
        <v>0</v>
      </c>
      <c r="BE40" s="33">
        <v>7.3711745674800003E-2</v>
      </c>
      <c r="BF40" s="33">
        <v>9.9930058367399998E-5</v>
      </c>
      <c r="BG40" s="33">
        <v>2.4953537812</v>
      </c>
      <c r="BH40" s="33">
        <v>0</v>
      </c>
      <c r="BI40" s="33">
        <v>0.20209437854500001</v>
      </c>
      <c r="BJ40" s="33">
        <v>2.0323872919500001</v>
      </c>
      <c r="BK40" s="33">
        <v>1.52802614902E-2</v>
      </c>
      <c r="BL40" s="33">
        <v>2.7024514542200002</v>
      </c>
      <c r="BM40" s="33">
        <v>22.929593026799999</v>
      </c>
      <c r="BN40" s="33">
        <v>2.0411858082999998</v>
      </c>
    </row>
    <row r="41" spans="1:66" x14ac:dyDescent="0.25">
      <c r="A41" s="33" t="s">
        <v>40</v>
      </c>
      <c r="B41" s="33">
        <v>1356.288</v>
      </c>
      <c r="C41" s="33">
        <v>3.9061856000000001</v>
      </c>
      <c r="D41" s="33">
        <v>6903.9551000000001</v>
      </c>
      <c r="E41" s="33">
        <v>197.25538600000002</v>
      </c>
      <c r="F41" s="33">
        <v>182.26723000000001</v>
      </c>
      <c r="G41" s="33">
        <v>2.9945803</v>
      </c>
      <c r="H41" s="33">
        <v>260.13141000000002</v>
      </c>
      <c r="I41" s="33">
        <v>5.2690396000000002</v>
      </c>
      <c r="J41" s="33">
        <v>0.81494248000000002</v>
      </c>
      <c r="K41" s="33">
        <v>11.918749999999999</v>
      </c>
      <c r="L41" s="33"/>
      <c r="M41" s="35" t="s">
        <v>40</v>
      </c>
      <c r="N41" s="33">
        <v>6.6451246151600003</v>
      </c>
      <c r="O41" s="33">
        <v>5.2690449599600004</v>
      </c>
      <c r="P41" s="33">
        <v>4.4619647204300001</v>
      </c>
      <c r="Q41" s="33">
        <v>0.81493448935400004</v>
      </c>
      <c r="R41" s="33">
        <v>0</v>
      </c>
      <c r="S41" s="33">
        <v>1356.2891212500001</v>
      </c>
      <c r="T41" s="33">
        <v>69.362087767099993</v>
      </c>
      <c r="U41" s="33">
        <v>5.6716527831099999</v>
      </c>
      <c r="V41" s="33">
        <v>0</v>
      </c>
      <c r="W41" s="33">
        <v>20.508115642300002</v>
      </c>
      <c r="X41" s="33">
        <v>11.918803116699999</v>
      </c>
      <c r="Y41" s="33">
        <v>55.231597862599997</v>
      </c>
      <c r="Z41" s="33">
        <v>3.2756322882900002</v>
      </c>
      <c r="AA41" s="33">
        <v>0.55175958301200001</v>
      </c>
      <c r="AB41" s="33">
        <v>0</v>
      </c>
      <c r="AC41" s="33">
        <v>3.9061927953</v>
      </c>
      <c r="AD41" s="33">
        <v>0</v>
      </c>
      <c r="AE41" s="33">
        <v>6213.5637126900001</v>
      </c>
      <c r="AF41" s="33">
        <v>635.16483846200003</v>
      </c>
      <c r="AG41" s="33">
        <v>6903.9601490200002</v>
      </c>
      <c r="AH41" s="33">
        <v>0</v>
      </c>
      <c r="AI41" s="33">
        <v>21.467850569599999</v>
      </c>
      <c r="AJ41" s="33">
        <v>0</v>
      </c>
      <c r="AK41" s="33">
        <v>139.59434119100001</v>
      </c>
      <c r="AL41" s="33">
        <v>0.106261657766</v>
      </c>
      <c r="AM41" s="33">
        <v>3.7364833358100001E-2</v>
      </c>
      <c r="AN41" s="33">
        <v>140.564475934</v>
      </c>
      <c r="AO41" s="33">
        <v>4.7753950407E-2</v>
      </c>
      <c r="AP41" s="33">
        <v>0</v>
      </c>
      <c r="AQ41" s="33">
        <v>6.9260780326000004E-3</v>
      </c>
      <c r="AR41" s="33">
        <v>197.250686014</v>
      </c>
      <c r="AS41" s="33">
        <v>182.26256735600001</v>
      </c>
      <c r="AT41" s="33">
        <v>14.988118658299999</v>
      </c>
      <c r="AU41" s="33">
        <v>8.9461900935299994</v>
      </c>
      <c r="AV41" s="33">
        <v>0</v>
      </c>
      <c r="AW41" s="33">
        <v>0</v>
      </c>
      <c r="AX41" s="33">
        <v>0.74565840484599999</v>
      </c>
      <c r="AY41" s="33">
        <v>0</v>
      </c>
      <c r="AZ41" s="33">
        <v>8.0015221261399994</v>
      </c>
      <c r="BA41" s="33">
        <v>0</v>
      </c>
      <c r="BB41" s="33">
        <v>0.207967298291</v>
      </c>
      <c r="BC41" s="33">
        <v>32.006244211499997</v>
      </c>
      <c r="BD41" s="33">
        <v>0</v>
      </c>
      <c r="BE41" s="33">
        <v>0.537689819056</v>
      </c>
      <c r="BF41" s="33">
        <v>7.2906535601899997E-4</v>
      </c>
      <c r="BG41" s="33">
        <v>2.9945736298500001</v>
      </c>
      <c r="BH41" s="33">
        <v>0</v>
      </c>
      <c r="BI41" s="33">
        <v>0.48027921297600001</v>
      </c>
      <c r="BJ41" s="33">
        <v>9.59385514465</v>
      </c>
      <c r="BK41" s="33">
        <v>1.17319145283</v>
      </c>
      <c r="BL41" s="33">
        <v>28.037388574600001</v>
      </c>
      <c r="BM41" s="33">
        <v>260.13033491499999</v>
      </c>
      <c r="BN41" s="33">
        <v>7.9174292338400001</v>
      </c>
    </row>
    <row r="42" spans="1:66" x14ac:dyDescent="0.25">
      <c r="A42" s="33" t="s">
        <v>41</v>
      </c>
      <c r="B42" s="33">
        <v>608.29425000000003</v>
      </c>
      <c r="C42" s="33">
        <v>1.7081919999999999</v>
      </c>
      <c r="D42" s="33">
        <v>3488.5645</v>
      </c>
      <c r="E42" s="33">
        <v>91.8982891</v>
      </c>
      <c r="F42" s="33">
        <v>83.124534999999995</v>
      </c>
      <c r="G42" s="33">
        <v>1.8136380999999999</v>
      </c>
      <c r="H42" s="33">
        <v>133.37790000000001</v>
      </c>
      <c r="I42" s="33">
        <v>2.4077693999999998</v>
      </c>
      <c r="J42" s="33">
        <v>0.33118009999999998</v>
      </c>
      <c r="K42" s="33">
        <v>5.4835196000000002</v>
      </c>
      <c r="L42" s="33"/>
      <c r="M42" s="35" t="s">
        <v>41</v>
      </c>
      <c r="N42" s="33">
        <v>3.12630247326</v>
      </c>
      <c r="O42" s="33">
        <v>2.4077633864700001</v>
      </c>
      <c r="P42" s="33">
        <v>2.3770082832099999</v>
      </c>
      <c r="Q42" s="33">
        <v>0.33117550123599998</v>
      </c>
      <c r="R42" s="33">
        <v>0</v>
      </c>
      <c r="S42" s="33">
        <v>608.29267410700004</v>
      </c>
      <c r="T42" s="33">
        <v>37.523689915200002</v>
      </c>
      <c r="U42" s="33">
        <v>2.8707949695499999</v>
      </c>
      <c r="V42" s="33">
        <v>0</v>
      </c>
      <c r="W42" s="33">
        <v>10.1481011659</v>
      </c>
      <c r="X42" s="33">
        <v>5.4835311121699997</v>
      </c>
      <c r="Y42" s="33">
        <v>27.908421155599999</v>
      </c>
      <c r="Z42" s="33">
        <v>1.7004963717999999</v>
      </c>
      <c r="AA42" s="33">
        <v>0.23784293637100001</v>
      </c>
      <c r="AB42" s="33">
        <v>0</v>
      </c>
      <c r="AC42" s="33">
        <v>1.7082171398299999</v>
      </c>
      <c r="AD42" s="33">
        <v>0</v>
      </c>
      <c r="AE42" s="33">
        <v>3139.7043666899999</v>
      </c>
      <c r="AF42" s="33">
        <v>320.94621217299999</v>
      </c>
      <c r="AG42" s="33">
        <v>3488.55900002</v>
      </c>
      <c r="AH42" s="33">
        <v>0</v>
      </c>
      <c r="AI42" s="33">
        <v>11.427551686999999</v>
      </c>
      <c r="AJ42" s="33">
        <v>0</v>
      </c>
      <c r="AK42" s="33">
        <v>71.464213525700004</v>
      </c>
      <c r="AL42" s="33">
        <v>4.8461672646700003E-2</v>
      </c>
      <c r="AM42" s="33">
        <v>1.70406559853E-2</v>
      </c>
      <c r="AN42" s="33">
        <v>64.105613243199997</v>
      </c>
      <c r="AO42" s="33">
        <v>2.1778339368499999E-2</v>
      </c>
      <c r="AP42" s="33">
        <v>0</v>
      </c>
      <c r="AQ42" s="33">
        <v>3.1587582852500001E-3</v>
      </c>
      <c r="AR42" s="33">
        <v>91.896059434999998</v>
      </c>
      <c r="AS42" s="33">
        <v>83.122315782900003</v>
      </c>
      <c r="AT42" s="33">
        <v>8.7737436520699994</v>
      </c>
      <c r="AU42" s="33">
        <v>4.0799993590100003</v>
      </c>
      <c r="AV42" s="33">
        <v>0</v>
      </c>
      <c r="AW42" s="33">
        <v>0</v>
      </c>
      <c r="AX42" s="33">
        <v>0.34006278928799999</v>
      </c>
      <c r="AY42" s="33">
        <v>0</v>
      </c>
      <c r="AZ42" s="33">
        <v>3.6491678329099999</v>
      </c>
      <c r="BA42" s="33">
        <v>0</v>
      </c>
      <c r="BB42" s="33">
        <v>9.4845160579200005E-2</v>
      </c>
      <c r="BC42" s="33">
        <v>14.5966424434</v>
      </c>
      <c r="BD42" s="33">
        <v>0</v>
      </c>
      <c r="BE42" s="33">
        <v>0.24521557675700001</v>
      </c>
      <c r="BF42" s="33">
        <v>3.3250959451499998E-4</v>
      </c>
      <c r="BG42" s="33">
        <v>1.81363194497</v>
      </c>
      <c r="BH42" s="33">
        <v>0</v>
      </c>
      <c r="BI42" s="33">
        <v>0.18618314360999999</v>
      </c>
      <c r="BJ42" s="33">
        <v>4.4809216536700003</v>
      </c>
      <c r="BK42" s="33">
        <v>0.63662188751399995</v>
      </c>
      <c r="BL42" s="33">
        <v>14.303788404900001</v>
      </c>
      <c r="BM42" s="33">
        <v>133.37818424599999</v>
      </c>
      <c r="BN42" s="33">
        <v>3.55963403319</v>
      </c>
    </row>
    <row r="43" spans="1:66" x14ac:dyDescent="0.25">
      <c r="A43" s="33" t="s">
        <v>42</v>
      </c>
      <c r="B43" s="33">
        <v>3087.1813999999999</v>
      </c>
      <c r="C43" s="33">
        <v>8.9454154999999993</v>
      </c>
      <c r="D43" s="33">
        <v>15214.972</v>
      </c>
      <c r="E43" s="33">
        <v>425.12062300000002</v>
      </c>
      <c r="F43" s="33">
        <v>387.43265000000002</v>
      </c>
      <c r="G43" s="33">
        <v>11.195296000000001</v>
      </c>
      <c r="H43" s="33">
        <v>567.96429000000001</v>
      </c>
      <c r="I43" s="33">
        <v>11.710611</v>
      </c>
      <c r="J43" s="33">
        <v>1.8512145</v>
      </c>
      <c r="K43" s="33">
        <v>26.168409</v>
      </c>
      <c r="L43" s="33"/>
      <c r="M43" s="35" t="s">
        <v>42</v>
      </c>
      <c r="N43" s="33">
        <v>14.6776186589</v>
      </c>
      <c r="O43" s="33">
        <v>11.7106545866</v>
      </c>
      <c r="P43" s="33">
        <v>9.6070089662299996</v>
      </c>
      <c r="Q43" s="33">
        <v>1.8512164709800001</v>
      </c>
      <c r="R43" s="33">
        <v>0</v>
      </c>
      <c r="S43" s="33">
        <v>3087.1803403899999</v>
      </c>
      <c r="T43" s="33">
        <v>148.30988410200001</v>
      </c>
      <c r="U43" s="33">
        <v>12.483147581000001</v>
      </c>
      <c r="V43" s="33">
        <v>0</v>
      </c>
      <c r="W43" s="33">
        <v>44.506332819199997</v>
      </c>
      <c r="X43" s="33">
        <v>26.168289889099999</v>
      </c>
      <c r="Y43" s="33">
        <v>121.71977095699999</v>
      </c>
      <c r="Z43" s="33">
        <v>7.1329778282699996</v>
      </c>
      <c r="AA43" s="33">
        <v>1.28913959283</v>
      </c>
      <c r="AB43" s="33">
        <v>0</v>
      </c>
      <c r="AC43" s="33">
        <v>8.94538158706</v>
      </c>
      <c r="AD43" s="33">
        <v>0</v>
      </c>
      <c r="AE43" s="33">
        <v>13693.482244700001</v>
      </c>
      <c r="AF43" s="33">
        <v>1399.77640064</v>
      </c>
      <c r="AG43" s="33">
        <v>15214.9784163</v>
      </c>
      <c r="AH43" s="33">
        <v>0</v>
      </c>
      <c r="AI43" s="33">
        <v>46.238318907199996</v>
      </c>
      <c r="AJ43" s="33">
        <v>0</v>
      </c>
      <c r="AK43" s="33">
        <v>305.77388350199999</v>
      </c>
      <c r="AL43" s="33">
        <v>0.22587344224700001</v>
      </c>
      <c r="AM43" s="33">
        <v>7.9423511997600005E-2</v>
      </c>
      <c r="AN43" s="33">
        <v>298.78801687399999</v>
      </c>
      <c r="AO43" s="33">
        <v>0.101507310923</v>
      </c>
      <c r="AP43" s="33">
        <v>0</v>
      </c>
      <c r="AQ43" s="33">
        <v>1.4722317578000001E-2</v>
      </c>
      <c r="AR43" s="33">
        <v>425.11049545700001</v>
      </c>
      <c r="AS43" s="33">
        <v>387.42252256199998</v>
      </c>
      <c r="AT43" s="33">
        <v>37.6879728953</v>
      </c>
      <c r="AU43" s="33">
        <v>19.016315042700001</v>
      </c>
      <c r="AV43" s="33">
        <v>0</v>
      </c>
      <c r="AW43" s="33">
        <v>0</v>
      </c>
      <c r="AX43" s="33">
        <v>1.5849875818600001</v>
      </c>
      <c r="AY43" s="33">
        <v>0</v>
      </c>
      <c r="AZ43" s="33">
        <v>17.0083272816</v>
      </c>
      <c r="BA43" s="33">
        <v>0</v>
      </c>
      <c r="BB43" s="33">
        <v>0.44205802782199999</v>
      </c>
      <c r="BC43" s="33">
        <v>68.033201137600003</v>
      </c>
      <c r="BD43" s="33">
        <v>0</v>
      </c>
      <c r="BE43" s="33">
        <v>1.1429314804599999</v>
      </c>
      <c r="BF43" s="33">
        <v>1.54965663922E-3</v>
      </c>
      <c r="BG43" s="33">
        <v>11.1953118978</v>
      </c>
      <c r="BH43" s="33">
        <v>0</v>
      </c>
      <c r="BI43" s="33">
        <v>1.15972029734</v>
      </c>
      <c r="BJ43" s="33">
        <v>21.7924690764</v>
      </c>
      <c r="BK43" s="33">
        <v>2.5051024144</v>
      </c>
      <c r="BL43" s="33">
        <v>61.359814635799999</v>
      </c>
      <c r="BM43" s="33">
        <v>567.96358642300004</v>
      </c>
      <c r="BN43" s="33">
        <v>18.233931485999999</v>
      </c>
    </row>
    <row r="44" spans="1:66" x14ac:dyDescent="0.25">
      <c r="A44" s="33" t="s">
        <v>43</v>
      </c>
      <c r="B44" s="33">
        <v>13923.612999999999</v>
      </c>
      <c r="C44" s="33">
        <v>39.535933999999997</v>
      </c>
      <c r="D44" s="33">
        <v>58372.425999999999</v>
      </c>
      <c r="E44" s="33">
        <v>1470.864057</v>
      </c>
      <c r="F44" s="33">
        <v>1417.538</v>
      </c>
      <c r="G44" s="33">
        <v>31.623916999999999</v>
      </c>
      <c r="H44" s="33">
        <v>2323.7478000000001</v>
      </c>
      <c r="I44" s="33">
        <v>38.580894000000001</v>
      </c>
      <c r="J44" s="33">
        <v>6.0847049000000002</v>
      </c>
      <c r="K44" s="33">
        <v>86.765625</v>
      </c>
      <c r="L44" s="33"/>
      <c r="M44" s="35" t="s">
        <v>43</v>
      </c>
      <c r="N44" s="33">
        <v>50.463961736500003</v>
      </c>
      <c r="O44" s="33">
        <v>38.580922129100003</v>
      </c>
      <c r="P44" s="33">
        <v>40.381338496300003</v>
      </c>
      <c r="Q44" s="33">
        <v>6.0849107931099997</v>
      </c>
      <c r="R44" s="33">
        <v>0</v>
      </c>
      <c r="S44" s="33">
        <v>13923.616329300001</v>
      </c>
      <c r="T44" s="33">
        <v>627.57640175300003</v>
      </c>
      <c r="U44" s="33">
        <v>51.369630313000002</v>
      </c>
      <c r="V44" s="33">
        <v>0</v>
      </c>
      <c r="W44" s="33">
        <v>164.565557748</v>
      </c>
      <c r="X44" s="33">
        <v>86.765322090300003</v>
      </c>
      <c r="Y44" s="33">
        <v>466.97941299600001</v>
      </c>
      <c r="Z44" s="33">
        <v>29.6568250736</v>
      </c>
      <c r="AA44" s="33">
        <v>5.0086533174800003</v>
      </c>
      <c r="AB44" s="33">
        <v>0</v>
      </c>
      <c r="AC44" s="33">
        <v>39.535857164299998</v>
      </c>
      <c r="AD44" s="33">
        <v>0</v>
      </c>
      <c r="AE44" s="33">
        <v>52535.190790100001</v>
      </c>
      <c r="AF44" s="33">
        <v>5370.2558810600003</v>
      </c>
      <c r="AG44" s="33">
        <v>58372.4260842</v>
      </c>
      <c r="AH44" s="33">
        <v>0</v>
      </c>
      <c r="AI44" s="33">
        <v>194.288463527</v>
      </c>
      <c r="AJ44" s="33">
        <v>0</v>
      </c>
      <c r="AK44" s="33">
        <v>1263.8450026099999</v>
      </c>
      <c r="AL44" s="33">
        <v>0.82642464453200004</v>
      </c>
      <c r="AM44" s="33">
        <v>0.29059518060799999</v>
      </c>
      <c r="AN44" s="33">
        <v>1093.20489866</v>
      </c>
      <c r="AO44" s="33">
        <v>0.37139502161100002</v>
      </c>
      <c r="AP44" s="33">
        <v>0</v>
      </c>
      <c r="AQ44" s="33">
        <v>5.3866459800899998E-2</v>
      </c>
      <c r="AR44" s="33">
        <v>1470.8269261800001</v>
      </c>
      <c r="AS44" s="33">
        <v>1417.50074958</v>
      </c>
      <c r="AT44" s="33">
        <v>53.326176596300002</v>
      </c>
      <c r="AU44" s="33">
        <v>69.577030172999997</v>
      </c>
      <c r="AV44" s="33">
        <v>0</v>
      </c>
      <c r="AW44" s="33">
        <v>0</v>
      </c>
      <c r="AX44" s="33">
        <v>5.7991243131200001</v>
      </c>
      <c r="AY44" s="33">
        <v>0</v>
      </c>
      <c r="AZ44" s="33">
        <v>62.229771979299997</v>
      </c>
      <c r="BA44" s="33">
        <v>0</v>
      </c>
      <c r="BB44" s="33">
        <v>1.6174076456299999</v>
      </c>
      <c r="BC44" s="33">
        <v>248.919682142</v>
      </c>
      <c r="BD44" s="33">
        <v>0</v>
      </c>
      <c r="BE44" s="33">
        <v>4.1817309627599997</v>
      </c>
      <c r="BF44" s="33">
        <v>5.6701314136599996E-3</v>
      </c>
      <c r="BG44" s="33">
        <v>31.623914516799999</v>
      </c>
      <c r="BH44" s="33">
        <v>0</v>
      </c>
      <c r="BI44" s="33">
        <v>4.3654307968500001</v>
      </c>
      <c r="BJ44" s="33">
        <v>86.995591378</v>
      </c>
      <c r="BK44" s="33">
        <v>10.614369443499999</v>
      </c>
      <c r="BL44" s="33">
        <v>251.72523338900001</v>
      </c>
      <c r="BM44" s="33">
        <v>2323.75041388</v>
      </c>
      <c r="BN44" s="33">
        <v>71.831462819099997</v>
      </c>
    </row>
    <row r="45" spans="1:66" x14ac:dyDescent="0.25">
      <c r="A45" s="33" t="s">
        <v>44</v>
      </c>
      <c r="B45" s="33">
        <v>1316.056</v>
      </c>
      <c r="C45" s="33">
        <v>3.6396136000000001</v>
      </c>
      <c r="D45" s="33">
        <v>5404.6030000000001</v>
      </c>
      <c r="E45" s="33">
        <v>140.29133200000001</v>
      </c>
      <c r="F45" s="33">
        <v>126.8437</v>
      </c>
      <c r="G45" s="33">
        <v>5.8443065000000001</v>
      </c>
      <c r="H45" s="33">
        <v>224.196</v>
      </c>
      <c r="I45" s="33">
        <v>3.9791881999999998</v>
      </c>
      <c r="J45" s="33">
        <v>0.54735440000000002</v>
      </c>
      <c r="K45" s="33">
        <v>8.8096256000000004</v>
      </c>
      <c r="L45" s="33"/>
      <c r="M45" s="35" t="s">
        <v>44</v>
      </c>
      <c r="N45" s="33">
        <v>5.1849152194999997</v>
      </c>
      <c r="O45" s="33">
        <v>3.9791889983800002</v>
      </c>
      <c r="P45" s="33">
        <v>4.0047464364999996</v>
      </c>
      <c r="Q45" s="33">
        <v>0.54735463288099995</v>
      </c>
      <c r="R45" s="33">
        <v>0</v>
      </c>
      <c r="S45" s="33">
        <v>1316.0557339500001</v>
      </c>
      <c r="T45" s="33">
        <v>63.219291884800001</v>
      </c>
      <c r="U45" s="33">
        <v>4.83667708764</v>
      </c>
      <c r="V45" s="33">
        <v>0</v>
      </c>
      <c r="W45" s="33">
        <v>16.670141625999999</v>
      </c>
      <c r="X45" s="33">
        <v>8.8096282345100008</v>
      </c>
      <c r="Y45" s="33">
        <v>43.236884122900001</v>
      </c>
      <c r="Z45" s="33">
        <v>2.8649625899300002</v>
      </c>
      <c r="AA45" s="33">
        <v>0.40071411931399997</v>
      </c>
      <c r="AB45" s="33">
        <v>0</v>
      </c>
      <c r="AC45" s="33">
        <v>3.6396066221300001</v>
      </c>
      <c r="AD45" s="33">
        <v>0</v>
      </c>
      <c r="AE45" s="33">
        <v>4864.1463868999999</v>
      </c>
      <c r="AF45" s="33">
        <v>497.22430529600001</v>
      </c>
      <c r="AG45" s="33">
        <v>5404.6075763199997</v>
      </c>
      <c r="AH45" s="33">
        <v>0</v>
      </c>
      <c r="AI45" s="33">
        <v>19.252855135699999</v>
      </c>
      <c r="AJ45" s="33">
        <v>0</v>
      </c>
      <c r="AK45" s="33">
        <v>120.39825967</v>
      </c>
      <c r="AL45" s="33">
        <v>7.3949892800299996E-2</v>
      </c>
      <c r="AM45" s="33">
        <v>2.600293821E-2</v>
      </c>
      <c r="AN45" s="33">
        <v>97.821778358299994</v>
      </c>
      <c r="AO45" s="33">
        <v>3.3233091376099998E-2</v>
      </c>
      <c r="AP45" s="33">
        <v>0</v>
      </c>
      <c r="AQ45" s="33">
        <v>4.8200471237999998E-3</v>
      </c>
      <c r="AR45" s="33">
        <v>140.28790761799999</v>
      </c>
      <c r="AS45" s="33">
        <v>126.840304334</v>
      </c>
      <c r="AT45" s="33">
        <v>13.447603283799999</v>
      </c>
      <c r="AU45" s="33">
        <v>6.2258804213000003</v>
      </c>
      <c r="AV45" s="33">
        <v>0</v>
      </c>
      <c r="AW45" s="33">
        <v>0</v>
      </c>
      <c r="AX45" s="33">
        <v>0.51891502229399999</v>
      </c>
      <c r="AY45" s="33">
        <v>0</v>
      </c>
      <c r="AZ45" s="33">
        <v>5.56841450752</v>
      </c>
      <c r="BA45" s="33">
        <v>0</v>
      </c>
      <c r="BB45" s="33">
        <v>0.14472787028</v>
      </c>
      <c r="BC45" s="33">
        <v>22.273728842499999</v>
      </c>
      <c r="BD45" s="33">
        <v>0</v>
      </c>
      <c r="BE45" s="33">
        <v>0.37418884185700002</v>
      </c>
      <c r="BF45" s="33">
        <v>5.0734028340400003E-4</v>
      </c>
      <c r="BG45" s="33">
        <v>5.8442860849800002</v>
      </c>
      <c r="BH45" s="33">
        <v>0</v>
      </c>
      <c r="BI45" s="33">
        <v>0.31368510511100001</v>
      </c>
      <c r="BJ45" s="33">
        <v>7.5493606926399996</v>
      </c>
      <c r="BK45" s="33">
        <v>1.07252207861</v>
      </c>
      <c r="BL45" s="33">
        <v>24.081084470099999</v>
      </c>
      <c r="BM45" s="33">
        <v>224.19664226200001</v>
      </c>
      <c r="BN45" s="33">
        <v>5.9971791949800002</v>
      </c>
    </row>
    <row r="46" spans="1:66" x14ac:dyDescent="0.25">
      <c r="A46" s="33" t="s">
        <v>45</v>
      </c>
      <c r="B46" s="33">
        <v>69.756011999999998</v>
      </c>
      <c r="C46" s="33">
        <v>0.19542013</v>
      </c>
      <c r="D46" s="33">
        <v>670.57727</v>
      </c>
      <c r="E46" s="33">
        <v>15.9792468</v>
      </c>
      <c r="F46" s="33">
        <v>14.701241</v>
      </c>
      <c r="G46" s="33">
        <v>0.13759381000000001</v>
      </c>
      <c r="H46" s="33">
        <v>27.550312000000002</v>
      </c>
      <c r="I46" s="33">
        <v>0.48149430999999998</v>
      </c>
      <c r="J46" s="33">
        <v>6.6123663999999999E-2</v>
      </c>
      <c r="K46" s="33">
        <v>1.1076973999999999</v>
      </c>
      <c r="L46" s="33"/>
      <c r="M46" s="35" t="s">
        <v>45</v>
      </c>
      <c r="N46" s="33">
        <v>0.62912039001999998</v>
      </c>
      <c r="O46" s="33">
        <v>0.48149507339100001</v>
      </c>
      <c r="P46" s="33">
        <v>0.49180554929800002</v>
      </c>
      <c r="Q46" s="33">
        <v>6.6122123677900005E-2</v>
      </c>
      <c r="R46" s="33">
        <v>0</v>
      </c>
      <c r="S46" s="33">
        <v>69.756069053199994</v>
      </c>
      <c r="T46" s="33">
        <v>7.7637253050900004</v>
      </c>
      <c r="U46" s="33">
        <v>0.59397377462099998</v>
      </c>
      <c r="V46" s="33">
        <v>0</v>
      </c>
      <c r="W46" s="33">
        <v>2.07293161676</v>
      </c>
      <c r="X46" s="33">
        <v>1.1077021359400001</v>
      </c>
      <c r="Y46" s="33">
        <v>5.3646288055899998</v>
      </c>
      <c r="Z46" s="33">
        <v>0.35183420092899997</v>
      </c>
      <c r="AA46" s="33">
        <v>4.9212519029700003E-2</v>
      </c>
      <c r="AB46" s="33">
        <v>0</v>
      </c>
      <c r="AC46" s="33">
        <v>0.19541887200499999</v>
      </c>
      <c r="AD46" s="33">
        <v>0</v>
      </c>
      <c r="AE46" s="33">
        <v>603.51666428600004</v>
      </c>
      <c r="AF46" s="33">
        <v>61.693110038199997</v>
      </c>
      <c r="AG46" s="33">
        <v>670.57440312899996</v>
      </c>
      <c r="AH46" s="33">
        <v>0</v>
      </c>
      <c r="AI46" s="33">
        <v>2.3643965481699998</v>
      </c>
      <c r="AJ46" s="33">
        <v>0</v>
      </c>
      <c r="AK46" s="33">
        <v>14.785500496899999</v>
      </c>
      <c r="AL46" s="33">
        <v>8.5707738223200006E-3</v>
      </c>
      <c r="AM46" s="33">
        <v>3.0137947221300001E-3</v>
      </c>
      <c r="AN46" s="33">
        <v>11.337567849999999</v>
      </c>
      <c r="AO46" s="33">
        <v>3.85168474457E-3</v>
      </c>
      <c r="AP46" s="33">
        <v>0</v>
      </c>
      <c r="AQ46" s="33">
        <v>5.5860126104400004E-4</v>
      </c>
      <c r="AR46" s="33">
        <v>15.978844392399999</v>
      </c>
      <c r="AS46" s="33">
        <v>14.7008286282</v>
      </c>
      <c r="AT46" s="33">
        <v>1.2780157641500001</v>
      </c>
      <c r="AU46" s="33">
        <v>0.72158080104900002</v>
      </c>
      <c r="AV46" s="33">
        <v>0</v>
      </c>
      <c r="AW46" s="33">
        <v>0</v>
      </c>
      <c r="AX46" s="33">
        <v>6.0142589989899999E-2</v>
      </c>
      <c r="AY46" s="33">
        <v>0</v>
      </c>
      <c r="AZ46" s="33">
        <v>0.64538023887100004</v>
      </c>
      <c r="BA46" s="33">
        <v>0</v>
      </c>
      <c r="BB46" s="33">
        <v>1.67740671969E-2</v>
      </c>
      <c r="BC46" s="33">
        <v>2.5815370894599998</v>
      </c>
      <c r="BD46" s="33">
        <v>0</v>
      </c>
      <c r="BE46" s="33">
        <v>4.3368820527200001E-2</v>
      </c>
      <c r="BF46" s="33">
        <v>5.8807734916299997E-5</v>
      </c>
      <c r="BG46" s="33">
        <v>0.13759360201099999</v>
      </c>
      <c r="BH46" s="33">
        <v>0</v>
      </c>
      <c r="BI46" s="33">
        <v>3.8522390870199999E-2</v>
      </c>
      <c r="BJ46" s="33">
        <v>0.92711718127499998</v>
      </c>
      <c r="BK46" s="33">
        <v>0.131715868224</v>
      </c>
      <c r="BL46" s="33">
        <v>2.9555107861700001</v>
      </c>
      <c r="BM46" s="33">
        <v>27.550434002999999</v>
      </c>
      <c r="BN46" s="33">
        <v>0.73649383637300003</v>
      </c>
    </row>
    <row r="47" spans="1:66" x14ac:dyDescent="0.25">
      <c r="A47" s="33" t="s">
        <v>46</v>
      </c>
      <c r="B47" s="33">
        <v>4849.9038</v>
      </c>
      <c r="C47" s="33">
        <v>13.953092</v>
      </c>
      <c r="D47" s="33">
        <v>21600.478999999999</v>
      </c>
      <c r="E47" s="33">
        <v>633.41703200000006</v>
      </c>
      <c r="F47" s="33">
        <v>594.70532000000003</v>
      </c>
      <c r="G47" s="33">
        <v>20.515339000000001</v>
      </c>
      <c r="H47" s="33">
        <v>720.37810999999999</v>
      </c>
      <c r="I47" s="33">
        <v>19.470526</v>
      </c>
      <c r="J47" s="33">
        <v>3.9316273000000002</v>
      </c>
      <c r="K47" s="33">
        <v>41.967708999999999</v>
      </c>
      <c r="L47" s="33"/>
      <c r="M47" s="35" t="s">
        <v>46</v>
      </c>
      <c r="N47" s="33">
        <v>22.912907677500002</v>
      </c>
      <c r="O47" s="33">
        <v>19.470513138699999</v>
      </c>
      <c r="P47" s="33">
        <v>10.479852534100001</v>
      </c>
      <c r="Q47" s="33">
        <v>3.93230123343</v>
      </c>
      <c r="R47" s="33">
        <v>0</v>
      </c>
      <c r="S47" s="33">
        <v>4849.9088609199998</v>
      </c>
      <c r="T47" s="33">
        <v>150.00725578000001</v>
      </c>
      <c r="U47" s="33">
        <v>16.713743059799999</v>
      </c>
      <c r="V47" s="33">
        <v>0</v>
      </c>
      <c r="W47" s="33">
        <v>60.167309206100001</v>
      </c>
      <c r="X47" s="33">
        <v>41.967638762699998</v>
      </c>
      <c r="Y47" s="33">
        <v>172.80415607099999</v>
      </c>
      <c r="Z47" s="33">
        <v>8.6961230777700003</v>
      </c>
      <c r="AA47" s="33">
        <v>2.5594111177399999</v>
      </c>
      <c r="AB47" s="33">
        <v>0</v>
      </c>
      <c r="AC47" s="33">
        <v>13.9531051154</v>
      </c>
      <c r="AD47" s="33">
        <v>0</v>
      </c>
      <c r="AE47" s="33">
        <v>19440.435018100001</v>
      </c>
      <c r="AF47" s="33">
        <v>1987.2436188900001</v>
      </c>
      <c r="AG47" s="33">
        <v>21600.482792999999</v>
      </c>
      <c r="AH47" s="33">
        <v>0</v>
      </c>
      <c r="AI47" s="33">
        <v>50.621188271900003</v>
      </c>
      <c r="AJ47" s="33">
        <v>0</v>
      </c>
      <c r="AK47" s="33">
        <v>393.165343796</v>
      </c>
      <c r="AL47" s="33">
        <v>0.34671283649500001</v>
      </c>
      <c r="AM47" s="33">
        <v>0.12191414992000001</v>
      </c>
      <c r="AN47" s="33">
        <v>458.63692465899999</v>
      </c>
      <c r="AO47" s="33">
        <v>0.155812692803</v>
      </c>
      <c r="AP47" s="33">
        <v>0</v>
      </c>
      <c r="AQ47" s="33">
        <v>2.2598868976000001E-2</v>
      </c>
      <c r="AR47" s="33">
        <v>633.40196545000003</v>
      </c>
      <c r="AS47" s="33">
        <v>594.69020679799996</v>
      </c>
      <c r="AT47" s="33">
        <v>38.711758651499999</v>
      </c>
      <c r="AU47" s="33">
        <v>29.189946107499999</v>
      </c>
      <c r="AV47" s="33">
        <v>0</v>
      </c>
      <c r="AW47" s="33">
        <v>0</v>
      </c>
      <c r="AX47" s="33">
        <v>2.4329399778899998</v>
      </c>
      <c r="AY47" s="33">
        <v>0</v>
      </c>
      <c r="AZ47" s="33">
        <v>26.107606426499999</v>
      </c>
      <c r="BA47" s="33">
        <v>0</v>
      </c>
      <c r="BB47" s="33">
        <v>0.678560674586</v>
      </c>
      <c r="BC47" s="33">
        <v>104.43038984099999</v>
      </c>
      <c r="BD47" s="33">
        <v>0</v>
      </c>
      <c r="BE47" s="33">
        <v>1.7543855165</v>
      </c>
      <c r="BF47" s="33">
        <v>2.3788152843299999E-3</v>
      </c>
      <c r="BG47" s="33">
        <v>20.515425338899998</v>
      </c>
      <c r="BH47" s="33">
        <v>0</v>
      </c>
      <c r="BI47" s="33">
        <v>2.6974101909999999</v>
      </c>
      <c r="BJ47" s="33">
        <v>36.7233859858</v>
      </c>
      <c r="BK47" s="33">
        <v>2.4941797264500001</v>
      </c>
      <c r="BL47" s="33">
        <v>79.597538879499993</v>
      </c>
      <c r="BM47" s="33">
        <v>720.37780053500001</v>
      </c>
      <c r="BN47" s="33">
        <v>33.421852966499998</v>
      </c>
    </row>
    <row r="48" spans="1:66" x14ac:dyDescent="0.25">
      <c r="A48" s="33" t="s">
        <v>47</v>
      </c>
      <c r="B48" s="33">
        <v>3876.6965</v>
      </c>
      <c r="C48" s="33">
        <v>10.744837</v>
      </c>
      <c r="D48" s="33">
        <v>17875.721000000001</v>
      </c>
      <c r="E48" s="33">
        <v>508.90308200000004</v>
      </c>
      <c r="F48" s="33">
        <v>489.37137000000001</v>
      </c>
      <c r="G48" s="33">
        <v>7.1928238999999996</v>
      </c>
      <c r="H48" s="33">
        <v>691.03576999999996</v>
      </c>
      <c r="I48" s="33">
        <v>19.073661999999999</v>
      </c>
      <c r="J48" s="33">
        <v>4.1694874999999998</v>
      </c>
      <c r="K48" s="33">
        <v>39.803905</v>
      </c>
      <c r="L48" s="33"/>
      <c r="M48" s="35" t="s">
        <v>47</v>
      </c>
      <c r="N48" s="33">
        <v>22.309700010299998</v>
      </c>
      <c r="O48" s="33">
        <v>19.073519003000001</v>
      </c>
      <c r="P48" s="33">
        <v>9.8158934336399994</v>
      </c>
      <c r="Q48" s="33">
        <v>4.1694755902800003</v>
      </c>
      <c r="R48" s="33">
        <v>0</v>
      </c>
      <c r="S48" s="33">
        <v>3876.6958657800001</v>
      </c>
      <c r="T48" s="33">
        <v>138.33647309599999</v>
      </c>
      <c r="U48" s="33">
        <v>16.224025053799998</v>
      </c>
      <c r="V48" s="33">
        <v>0</v>
      </c>
      <c r="W48" s="33">
        <v>56.5245242883</v>
      </c>
      <c r="X48" s="33">
        <v>39.803800706700002</v>
      </c>
      <c r="Y48" s="33">
        <v>143.00467670800001</v>
      </c>
      <c r="Z48" s="33">
        <v>8.3134426141599995</v>
      </c>
      <c r="AA48" s="33">
        <v>2.6092876505699998</v>
      </c>
      <c r="AB48" s="33">
        <v>0</v>
      </c>
      <c r="AC48" s="33">
        <v>10.744848543</v>
      </c>
      <c r="AD48" s="33">
        <v>0</v>
      </c>
      <c r="AE48" s="33">
        <v>16088.1417802</v>
      </c>
      <c r="AF48" s="33">
        <v>1644.5676046900001</v>
      </c>
      <c r="AG48" s="33">
        <v>17875.7140616</v>
      </c>
      <c r="AH48" s="33">
        <v>0</v>
      </c>
      <c r="AI48" s="33">
        <v>47.447007372999998</v>
      </c>
      <c r="AJ48" s="33">
        <v>0</v>
      </c>
      <c r="AK48" s="33">
        <v>379.243590316</v>
      </c>
      <c r="AL48" s="33">
        <v>0.28530279105099998</v>
      </c>
      <c r="AM48" s="33">
        <v>0.100321096028</v>
      </c>
      <c r="AN48" s="33">
        <v>377.40310785600002</v>
      </c>
      <c r="AO48" s="33">
        <v>0.12821488781199999</v>
      </c>
      <c r="AP48" s="33">
        <v>0</v>
      </c>
      <c r="AQ48" s="33">
        <v>1.8596095890000001E-2</v>
      </c>
      <c r="AR48" s="33">
        <v>508.89029935600001</v>
      </c>
      <c r="AS48" s="33">
        <v>489.35858098599999</v>
      </c>
      <c r="AT48" s="33">
        <v>19.5317183706</v>
      </c>
      <c r="AU48" s="33">
        <v>24.0198534202</v>
      </c>
      <c r="AV48" s="33">
        <v>0</v>
      </c>
      <c r="AW48" s="33">
        <v>0</v>
      </c>
      <c r="AX48" s="33">
        <v>2.00201911573</v>
      </c>
      <c r="AY48" s="33">
        <v>0</v>
      </c>
      <c r="AZ48" s="33">
        <v>21.483421573299999</v>
      </c>
      <c r="BA48" s="33">
        <v>0</v>
      </c>
      <c r="BB48" s="33">
        <v>0.55837393695899995</v>
      </c>
      <c r="BC48" s="33">
        <v>85.933601801199998</v>
      </c>
      <c r="BD48" s="33">
        <v>0</v>
      </c>
      <c r="BE48" s="33">
        <v>1.44364397174</v>
      </c>
      <c r="BF48" s="33">
        <v>1.9575029845099999E-3</v>
      </c>
      <c r="BG48" s="33">
        <v>7.1928333911999998</v>
      </c>
      <c r="BH48" s="33">
        <v>0</v>
      </c>
      <c r="BI48" s="33">
        <v>2.7899233593099999</v>
      </c>
      <c r="BJ48" s="33">
        <v>36.778002666299997</v>
      </c>
      <c r="BK48" s="33">
        <v>2.2922568648200001</v>
      </c>
      <c r="BL48" s="33">
        <v>77.105633991999994</v>
      </c>
      <c r="BM48" s="33">
        <v>691.03925114100002</v>
      </c>
      <c r="BN48" s="33">
        <v>33.792811554399997</v>
      </c>
    </row>
    <row r="49" spans="1:67" x14ac:dyDescent="0.25">
      <c r="A49" s="33" t="s">
        <v>48</v>
      </c>
      <c r="B49" s="33">
        <v>2267.1938</v>
      </c>
      <c r="C49" s="33">
        <v>6.4906496999999996</v>
      </c>
      <c r="D49" s="33">
        <v>10849.290999999999</v>
      </c>
      <c r="E49" s="33">
        <v>308.03741300000002</v>
      </c>
      <c r="F49" s="33">
        <v>285.75018</v>
      </c>
      <c r="G49" s="33">
        <v>6.6168937999999997</v>
      </c>
      <c r="H49" s="33">
        <v>383.96802000000002</v>
      </c>
      <c r="I49" s="33">
        <v>8.8311347999999992</v>
      </c>
      <c r="J49" s="33">
        <v>1.5039387</v>
      </c>
      <c r="K49" s="33">
        <v>19.502206999999999</v>
      </c>
      <c r="L49" s="33"/>
      <c r="M49" s="35" t="s">
        <v>48</v>
      </c>
      <c r="N49" s="33">
        <v>10.7923965093</v>
      </c>
      <c r="O49" s="33">
        <v>8.8311024375899994</v>
      </c>
      <c r="P49" s="33">
        <v>6.2073807071199996</v>
      </c>
      <c r="Q49" s="33">
        <v>1.5039429871600001</v>
      </c>
      <c r="R49" s="33">
        <v>0</v>
      </c>
      <c r="S49" s="33">
        <v>2267.1947938799999</v>
      </c>
      <c r="T49" s="33">
        <v>93.910023613000007</v>
      </c>
      <c r="U49" s="33">
        <v>8.5697233161599993</v>
      </c>
      <c r="V49" s="33">
        <v>0</v>
      </c>
      <c r="W49" s="33">
        <v>31.0549968212</v>
      </c>
      <c r="X49" s="33">
        <v>19.502172682000001</v>
      </c>
      <c r="Y49" s="33">
        <v>86.794325220299996</v>
      </c>
      <c r="Z49" s="33">
        <v>4.7578091022700004</v>
      </c>
      <c r="AA49" s="33">
        <v>1.0206617274600001</v>
      </c>
      <c r="AB49" s="33">
        <v>0</v>
      </c>
      <c r="AC49" s="33">
        <v>6.4906351678299998</v>
      </c>
      <c r="AD49" s="33">
        <v>0</v>
      </c>
      <c r="AE49" s="33">
        <v>9764.3614105399993</v>
      </c>
      <c r="AF49" s="33">
        <v>998.13593471199999</v>
      </c>
      <c r="AG49" s="33">
        <v>10849.291670500001</v>
      </c>
      <c r="AH49" s="33">
        <v>0</v>
      </c>
      <c r="AI49" s="33">
        <v>29.9054497194</v>
      </c>
      <c r="AJ49" s="33">
        <v>0</v>
      </c>
      <c r="AK49" s="33">
        <v>207.271509745</v>
      </c>
      <c r="AL49" s="33">
        <v>0.166592511527</v>
      </c>
      <c r="AM49" s="33">
        <v>5.8579013411800003E-2</v>
      </c>
      <c r="AN49" s="33">
        <v>220.3704875</v>
      </c>
      <c r="AO49" s="33">
        <v>7.4866240290600003E-2</v>
      </c>
      <c r="AP49" s="33">
        <v>0</v>
      </c>
      <c r="AQ49" s="33">
        <v>1.0858420943399999E-2</v>
      </c>
      <c r="AR49" s="33">
        <v>308.02997042300001</v>
      </c>
      <c r="AS49" s="33">
        <v>285.74277244699999</v>
      </c>
      <c r="AT49" s="33">
        <v>22.287197975600002</v>
      </c>
      <c r="AU49" s="33">
        <v>14.0254830757</v>
      </c>
      <c r="AV49" s="33">
        <v>0</v>
      </c>
      <c r="AW49" s="33">
        <v>0</v>
      </c>
      <c r="AX49" s="33">
        <v>1.1690081803100001</v>
      </c>
      <c r="AY49" s="33">
        <v>0</v>
      </c>
      <c r="AZ49" s="33">
        <v>12.544401200999999</v>
      </c>
      <c r="BA49" s="33">
        <v>0</v>
      </c>
      <c r="BB49" s="33">
        <v>0.326040957721</v>
      </c>
      <c r="BC49" s="33">
        <v>50.177795554900001</v>
      </c>
      <c r="BD49" s="33">
        <v>0</v>
      </c>
      <c r="BE49" s="33">
        <v>0.84296535852700005</v>
      </c>
      <c r="BF49" s="33">
        <v>1.1429960244099999E-3</v>
      </c>
      <c r="BG49" s="33">
        <v>6.6169058518000003</v>
      </c>
      <c r="BH49" s="33">
        <v>0</v>
      </c>
      <c r="BI49" s="33">
        <v>0.982488696386</v>
      </c>
      <c r="BJ49" s="33">
        <v>16.188928734400001</v>
      </c>
      <c r="BK49" s="33">
        <v>1.5797751684600001</v>
      </c>
      <c r="BL49" s="33">
        <v>41.701707469799999</v>
      </c>
      <c r="BM49" s="33">
        <v>383.96620758400002</v>
      </c>
      <c r="BN49" s="33">
        <v>13.984056461</v>
      </c>
    </row>
    <row r="50" spans="1:67" x14ac:dyDescent="0.25">
      <c r="A50" s="33" t="s">
        <v>49</v>
      </c>
      <c r="B50" s="33">
        <v>1960.6116</v>
      </c>
      <c r="C50" s="33">
        <v>5.0497417000000002</v>
      </c>
      <c r="D50" s="33">
        <v>10508.609</v>
      </c>
      <c r="E50" s="33">
        <v>294.23639199999997</v>
      </c>
      <c r="F50" s="33">
        <v>268.19756999999998</v>
      </c>
      <c r="G50" s="33">
        <v>61.777534000000003</v>
      </c>
      <c r="H50" s="33">
        <v>383.70254999999997</v>
      </c>
      <c r="I50" s="33">
        <v>6.4148788000000003</v>
      </c>
      <c r="J50" s="33">
        <v>0.88144535000000002</v>
      </c>
      <c r="K50" s="33">
        <v>14.660804000000001</v>
      </c>
      <c r="L50" s="33"/>
      <c r="M50" s="35" t="s">
        <v>49</v>
      </c>
      <c r="N50" s="33">
        <v>8.3042811468799993</v>
      </c>
      <c r="O50" s="33">
        <v>6.4148532961000004</v>
      </c>
      <c r="P50" s="33">
        <v>6.4636802749599997</v>
      </c>
      <c r="Q50" s="33">
        <v>1.5025441698499999</v>
      </c>
      <c r="R50" s="33">
        <v>0</v>
      </c>
      <c r="S50" s="33">
        <v>1960.6108968399999</v>
      </c>
      <c r="T50" s="33">
        <v>98.926212099200001</v>
      </c>
      <c r="U50" s="33">
        <v>8.6227886228300008</v>
      </c>
      <c r="V50" s="33">
        <v>0</v>
      </c>
      <c r="W50" s="33">
        <v>26.8840926399</v>
      </c>
      <c r="X50" s="33">
        <v>14.660763919700001</v>
      </c>
      <c r="Y50" s="33">
        <v>84.068976458700007</v>
      </c>
      <c r="Z50" s="33">
        <v>4.86280760038</v>
      </c>
      <c r="AA50" s="33">
        <v>0.95115660892099996</v>
      </c>
      <c r="AB50" s="33">
        <v>0</v>
      </c>
      <c r="AC50" s="33">
        <v>5.0497447300899996</v>
      </c>
      <c r="AD50" s="33">
        <v>0</v>
      </c>
      <c r="AE50" s="33">
        <v>9457.7515265700004</v>
      </c>
      <c r="AF50" s="33">
        <v>966.78818139299995</v>
      </c>
      <c r="AG50" s="33">
        <v>10508.6086844</v>
      </c>
      <c r="AH50" s="33">
        <v>0</v>
      </c>
      <c r="AI50" s="33">
        <v>31.120586211399999</v>
      </c>
      <c r="AJ50" s="33">
        <v>0</v>
      </c>
      <c r="AK50" s="33">
        <v>210.08262184099999</v>
      </c>
      <c r="AL50" s="33">
        <v>0.15635874429800001</v>
      </c>
      <c r="AM50" s="33">
        <v>5.4980303495000001E-2</v>
      </c>
      <c r="AN50" s="33">
        <v>206.83371990500001</v>
      </c>
      <c r="AO50" s="33">
        <v>7.0268019469000007E-2</v>
      </c>
      <c r="AP50" s="33">
        <v>0</v>
      </c>
      <c r="AQ50" s="33">
        <v>1.01914930886E-2</v>
      </c>
      <c r="AR50" s="33">
        <v>294.22903542900002</v>
      </c>
      <c r="AS50" s="33">
        <v>268.19027357499999</v>
      </c>
      <c r="AT50" s="33">
        <v>26.038761854400001</v>
      </c>
      <c r="AU50" s="33">
        <v>13.1639887543</v>
      </c>
      <c r="AV50" s="33">
        <v>0</v>
      </c>
      <c r="AW50" s="33">
        <v>0</v>
      </c>
      <c r="AX50" s="33">
        <v>1.0971983537000001</v>
      </c>
      <c r="AY50" s="33">
        <v>0</v>
      </c>
      <c r="AZ50" s="33">
        <v>11.773836726800001</v>
      </c>
      <c r="BA50" s="33">
        <v>0</v>
      </c>
      <c r="BB50" s="33">
        <v>0.30601374361700001</v>
      </c>
      <c r="BC50" s="33">
        <v>47.095368428500002</v>
      </c>
      <c r="BD50" s="33">
        <v>0</v>
      </c>
      <c r="BE50" s="33">
        <v>0.79118274336700001</v>
      </c>
      <c r="BF50" s="33">
        <v>1.0728288131500001E-3</v>
      </c>
      <c r="BG50" s="33">
        <v>61.777762636200002</v>
      </c>
      <c r="BH50" s="33">
        <v>0</v>
      </c>
      <c r="BI50" s="33">
        <v>0.88587805310699996</v>
      </c>
      <c r="BJ50" s="33">
        <v>15.602626945300001</v>
      </c>
      <c r="BK50" s="33">
        <v>1.66811626623</v>
      </c>
      <c r="BL50" s="33">
        <v>42.396002809000002</v>
      </c>
      <c r="BM50" s="33">
        <v>383.70137887700002</v>
      </c>
      <c r="BN50" s="33">
        <v>13.249888281900001</v>
      </c>
    </row>
    <row r="51" spans="1:67" x14ac:dyDescent="0.25">
      <c r="A51" s="33" t="s">
        <v>50</v>
      </c>
      <c r="B51" s="33">
        <v>6017.0331999999999</v>
      </c>
      <c r="C51" s="33">
        <v>16.892800999999999</v>
      </c>
      <c r="D51" s="33">
        <v>29621.84</v>
      </c>
      <c r="E51" s="33">
        <v>834.46945099999994</v>
      </c>
      <c r="F51" s="33">
        <v>754.93755999999996</v>
      </c>
      <c r="G51" s="33">
        <v>17.393217</v>
      </c>
      <c r="H51" s="33">
        <v>1128.4869000000001</v>
      </c>
      <c r="I51" s="33">
        <v>20.744572000000002</v>
      </c>
      <c r="J51" s="33">
        <v>2.8534899</v>
      </c>
      <c r="K51" s="33">
        <v>47.227317999999997</v>
      </c>
      <c r="L51" s="33"/>
      <c r="M51" s="35" t="s">
        <v>50</v>
      </c>
      <c r="N51" s="33">
        <v>26.8416811363</v>
      </c>
      <c r="O51" s="33">
        <v>20.744530242500002</v>
      </c>
      <c r="P51" s="33">
        <v>20.087714569999999</v>
      </c>
      <c r="Q51" s="33">
        <v>2.8534855534200001</v>
      </c>
      <c r="R51" s="33">
        <v>0</v>
      </c>
      <c r="S51" s="33">
        <v>6017.0314354800003</v>
      </c>
      <c r="T51" s="33">
        <v>317.10370721700002</v>
      </c>
      <c r="U51" s="33">
        <v>24.260542898000001</v>
      </c>
      <c r="V51" s="33">
        <v>0</v>
      </c>
      <c r="W51" s="33">
        <v>86.643125642599998</v>
      </c>
      <c r="X51" s="33">
        <v>47.227283020999998</v>
      </c>
      <c r="Y51" s="33">
        <v>236.9742138</v>
      </c>
      <c r="Z51" s="33">
        <v>14.370535869999999</v>
      </c>
      <c r="AA51" s="33">
        <v>2.00996648362</v>
      </c>
      <c r="AB51" s="33">
        <v>0</v>
      </c>
      <c r="AC51" s="33">
        <v>16.892827535199999</v>
      </c>
      <c r="AD51" s="33">
        <v>0</v>
      </c>
      <c r="AE51" s="33">
        <v>26659.640001</v>
      </c>
      <c r="AF51" s="33">
        <v>2725.2092683000001</v>
      </c>
      <c r="AG51" s="33">
        <v>29621.823483100001</v>
      </c>
      <c r="AH51" s="33">
        <v>0</v>
      </c>
      <c r="AI51" s="33">
        <v>96.572338639899996</v>
      </c>
      <c r="AJ51" s="33">
        <v>0</v>
      </c>
      <c r="AK51" s="33">
        <v>603.93558431099996</v>
      </c>
      <c r="AL51" s="33">
        <v>0.44012698898199998</v>
      </c>
      <c r="AM51" s="33">
        <v>0.15476187492099999</v>
      </c>
      <c r="AN51" s="33">
        <v>582.207966016</v>
      </c>
      <c r="AO51" s="33">
        <v>0.19779327810799999</v>
      </c>
      <c r="AP51" s="33">
        <v>0</v>
      </c>
      <c r="AQ51" s="33">
        <v>2.8687728192200002E-2</v>
      </c>
      <c r="AR51" s="33">
        <v>834.44984883899997</v>
      </c>
      <c r="AS51" s="33">
        <v>754.91801594900005</v>
      </c>
      <c r="AT51" s="33">
        <v>79.531832889699999</v>
      </c>
      <c r="AU51" s="33">
        <v>37.054561329800002</v>
      </c>
      <c r="AV51" s="33">
        <v>0</v>
      </c>
      <c r="AW51" s="33">
        <v>0</v>
      </c>
      <c r="AX51" s="33">
        <v>3.0884525785800001</v>
      </c>
      <c r="AY51" s="33">
        <v>0</v>
      </c>
      <c r="AZ51" s="33">
        <v>33.141723992300001</v>
      </c>
      <c r="BA51" s="33">
        <v>0</v>
      </c>
      <c r="BB51" s="33">
        <v>0.86138587774300002</v>
      </c>
      <c r="BC51" s="33">
        <v>132.567029547</v>
      </c>
      <c r="BD51" s="33">
        <v>0</v>
      </c>
      <c r="BE51" s="33">
        <v>2.22707317857</v>
      </c>
      <c r="BF51" s="33">
        <v>3.0198656834100001E-3</v>
      </c>
      <c r="BG51" s="33">
        <v>17.393128537199999</v>
      </c>
      <c r="BH51" s="33">
        <v>0</v>
      </c>
      <c r="BI51" s="33">
        <v>1.57340799312</v>
      </c>
      <c r="BJ51" s="33">
        <v>37.867100677300002</v>
      </c>
      <c r="BK51" s="33">
        <v>5.3796970062999998</v>
      </c>
      <c r="BL51" s="33">
        <v>120.96833485499999</v>
      </c>
      <c r="BM51" s="33">
        <v>1128.48764366</v>
      </c>
      <c r="BN51" s="33">
        <v>30.0817025755</v>
      </c>
    </row>
    <row r="52" spans="1:67" s="35" customFormat="1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4" spans="1:67" x14ac:dyDescent="0.25">
      <c r="A54" s="33" t="s">
        <v>321</v>
      </c>
      <c r="B54" s="33">
        <v>0.37374896000000002</v>
      </c>
      <c r="C54" s="33">
        <v>0</v>
      </c>
      <c r="D54" s="33">
        <v>2.7575731000000001</v>
      </c>
      <c r="E54" s="33">
        <v>5.6982573100000003E-2</v>
      </c>
      <c r="F54" s="33">
        <v>5.1284343000000003E-2</v>
      </c>
      <c r="G54" s="33">
        <v>6.4098797999999997E-3</v>
      </c>
      <c r="H54" s="33">
        <v>7.7287085000000005E-2</v>
      </c>
      <c r="I54" s="33">
        <v>1.4446797E-3</v>
      </c>
      <c r="J54" s="33">
        <v>1.9884469999999999E-4</v>
      </c>
      <c r="K54" s="33">
        <v>3.3288442000000001E-3</v>
      </c>
      <c r="L54" s="33"/>
      <c r="M54" s="35" t="s">
        <v>51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33">
        <v>0</v>
      </c>
      <c r="AA54" s="33">
        <v>0</v>
      </c>
      <c r="AB54" s="33">
        <v>0</v>
      </c>
      <c r="AC54" s="33">
        <v>0</v>
      </c>
      <c r="AD54" s="33">
        <v>0</v>
      </c>
      <c r="AE54" s="33">
        <v>0</v>
      </c>
      <c r="AF54" s="33">
        <v>0</v>
      </c>
      <c r="AG54" s="33">
        <v>0</v>
      </c>
      <c r="AH54" s="33">
        <v>0</v>
      </c>
      <c r="AI54" s="33">
        <v>0</v>
      </c>
      <c r="AJ54" s="33">
        <v>0</v>
      </c>
      <c r="AK54" s="33">
        <v>0</v>
      </c>
      <c r="AL54" s="33">
        <v>0</v>
      </c>
      <c r="AM54" s="33">
        <v>0</v>
      </c>
      <c r="AN54" s="33">
        <v>0</v>
      </c>
      <c r="AO54" s="33">
        <v>0</v>
      </c>
      <c r="AP54" s="33">
        <v>0</v>
      </c>
      <c r="AQ54" s="33">
        <v>0</v>
      </c>
      <c r="AR54" s="33">
        <v>0</v>
      </c>
      <c r="AS54" s="33">
        <v>0</v>
      </c>
      <c r="AT54" s="33">
        <v>0</v>
      </c>
      <c r="AU54" s="33">
        <v>0</v>
      </c>
      <c r="AV54" s="33">
        <v>0</v>
      </c>
      <c r="AW54" s="33">
        <v>0</v>
      </c>
      <c r="AX54" s="33">
        <v>0</v>
      </c>
      <c r="AY54" s="33">
        <v>0</v>
      </c>
      <c r="AZ54" s="33">
        <v>0</v>
      </c>
      <c r="BA54" s="33">
        <v>0</v>
      </c>
      <c r="BB54" s="33">
        <v>0</v>
      </c>
      <c r="BC54" s="33">
        <v>0</v>
      </c>
      <c r="BD54" s="33">
        <v>0</v>
      </c>
      <c r="BE54" s="33">
        <v>0</v>
      </c>
      <c r="BF54" s="33">
        <v>0</v>
      </c>
      <c r="BG54" s="33">
        <v>0</v>
      </c>
      <c r="BH54" s="33">
        <v>0</v>
      </c>
      <c r="BI54" s="33">
        <v>0</v>
      </c>
      <c r="BJ54" s="33">
        <v>0</v>
      </c>
      <c r="BK54" s="33">
        <v>0</v>
      </c>
      <c r="BL54" s="33">
        <v>0</v>
      </c>
      <c r="BM54" s="33">
        <v>0</v>
      </c>
      <c r="BN54" s="33">
        <v>0</v>
      </c>
    </row>
    <row r="55" spans="1:67" x14ac:dyDescent="0.25">
      <c r="A55" s="33" t="s">
        <v>1</v>
      </c>
      <c r="B55" s="33">
        <v>3421.3085999999998</v>
      </c>
      <c r="C55" s="33">
        <v>8.9285058999999993</v>
      </c>
      <c r="D55" s="33">
        <v>13272.498</v>
      </c>
      <c r="E55" s="33">
        <v>385.42629099999999</v>
      </c>
      <c r="F55" s="33">
        <v>370.61084</v>
      </c>
      <c r="G55" s="33">
        <v>25.293673999999999</v>
      </c>
      <c r="H55" s="33">
        <v>323.59136999999998</v>
      </c>
      <c r="I55" s="33">
        <v>14.980535</v>
      </c>
      <c r="J55" s="33">
        <v>3.9411019999999999</v>
      </c>
      <c r="K55" s="33">
        <v>29.369419000000001</v>
      </c>
      <c r="L55" s="33"/>
      <c r="M55" s="35" t="s">
        <v>1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33">
        <v>0</v>
      </c>
      <c r="AC55" s="33">
        <v>0</v>
      </c>
      <c r="AD55" s="33">
        <v>0</v>
      </c>
      <c r="AE55" s="33">
        <v>0</v>
      </c>
      <c r="AF55" s="33">
        <v>0</v>
      </c>
      <c r="AG55" s="33">
        <v>0</v>
      </c>
      <c r="AH55" s="33">
        <v>0</v>
      </c>
      <c r="AI55" s="33">
        <v>0</v>
      </c>
      <c r="AJ55" s="33">
        <v>0</v>
      </c>
      <c r="AK55" s="33">
        <v>0</v>
      </c>
      <c r="AL55" s="33">
        <v>0</v>
      </c>
      <c r="AM55" s="33">
        <v>0</v>
      </c>
      <c r="AN55" s="33">
        <v>0</v>
      </c>
      <c r="AO55" s="33">
        <v>0</v>
      </c>
      <c r="AP55" s="33">
        <v>0</v>
      </c>
      <c r="AQ55" s="33">
        <v>0</v>
      </c>
      <c r="AR55" s="33">
        <v>0</v>
      </c>
      <c r="AS55" s="33">
        <v>0</v>
      </c>
      <c r="AT55" s="33">
        <v>0</v>
      </c>
      <c r="AU55" s="33">
        <v>0</v>
      </c>
      <c r="AV55" s="33">
        <v>0</v>
      </c>
      <c r="AW55" s="33">
        <v>0</v>
      </c>
      <c r="AX55" s="33">
        <v>0</v>
      </c>
      <c r="AY55" s="33">
        <v>0</v>
      </c>
      <c r="AZ55" s="33">
        <v>0</v>
      </c>
      <c r="BA55" s="33">
        <v>0</v>
      </c>
      <c r="BB55" s="33">
        <v>0</v>
      </c>
      <c r="BC55" s="33">
        <v>0</v>
      </c>
      <c r="BD55" s="33">
        <v>0</v>
      </c>
      <c r="BE55" s="33">
        <v>0</v>
      </c>
      <c r="BF55" s="33">
        <v>0</v>
      </c>
      <c r="BG55" s="33">
        <v>0</v>
      </c>
      <c r="BH55" s="33">
        <v>0</v>
      </c>
      <c r="BI55" s="33">
        <v>0</v>
      </c>
      <c r="BJ55" s="33">
        <v>0</v>
      </c>
      <c r="BK55" s="33">
        <v>0</v>
      </c>
      <c r="BL55" s="33">
        <v>0</v>
      </c>
      <c r="BM55" s="33">
        <v>0</v>
      </c>
      <c r="BN55" s="33">
        <v>0</v>
      </c>
    </row>
    <row r="56" spans="1:67" s="35" customFormat="1" x14ac:dyDescent="0.25">
      <c r="A56" s="33" t="s">
        <v>11</v>
      </c>
      <c r="B56" s="33">
        <v>508.10424999999998</v>
      </c>
      <c r="C56" s="33">
        <v>1.4165540000000001</v>
      </c>
      <c r="D56" s="33">
        <v>2001.4143999999999</v>
      </c>
      <c r="E56" s="33">
        <v>58.366251800000001</v>
      </c>
      <c r="F56" s="33">
        <v>56.383625000000002</v>
      </c>
      <c r="G56" s="33">
        <v>4.0132227</v>
      </c>
      <c r="H56" s="33">
        <v>46.366824999999999</v>
      </c>
      <c r="I56" s="33">
        <v>2.434212</v>
      </c>
      <c r="J56" s="33">
        <v>0.63021833000000005</v>
      </c>
      <c r="K56" s="33">
        <v>4.6298347</v>
      </c>
      <c r="L56" s="33"/>
      <c r="M56" s="35" t="s">
        <v>11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33">
        <v>0</v>
      </c>
      <c r="T56" s="33">
        <v>0</v>
      </c>
      <c r="U56" s="33">
        <v>0</v>
      </c>
      <c r="V56" s="33">
        <v>0</v>
      </c>
      <c r="W56" s="33">
        <v>0</v>
      </c>
      <c r="X56" s="33">
        <v>0</v>
      </c>
      <c r="Y56" s="33">
        <v>0</v>
      </c>
      <c r="Z56" s="33">
        <v>0</v>
      </c>
      <c r="AA56" s="33">
        <v>0</v>
      </c>
      <c r="AB56" s="33">
        <v>0</v>
      </c>
      <c r="AC56" s="33">
        <v>0</v>
      </c>
      <c r="AD56" s="33">
        <v>0</v>
      </c>
      <c r="AE56" s="33">
        <v>0</v>
      </c>
      <c r="AF56" s="33">
        <v>0</v>
      </c>
      <c r="AG56" s="33">
        <v>0</v>
      </c>
      <c r="AH56" s="33">
        <v>0</v>
      </c>
      <c r="AI56" s="33">
        <v>0</v>
      </c>
      <c r="AJ56" s="33">
        <v>0</v>
      </c>
      <c r="AK56" s="33">
        <v>0</v>
      </c>
      <c r="AL56" s="33">
        <v>0</v>
      </c>
      <c r="AM56" s="33">
        <v>0</v>
      </c>
      <c r="AN56" s="33">
        <v>0</v>
      </c>
      <c r="AO56" s="33">
        <v>0</v>
      </c>
      <c r="AP56" s="33">
        <v>0</v>
      </c>
      <c r="AQ56" s="33">
        <v>0</v>
      </c>
      <c r="AR56" s="33">
        <v>0</v>
      </c>
      <c r="AS56" s="33">
        <v>0</v>
      </c>
      <c r="AT56" s="33">
        <v>0</v>
      </c>
      <c r="AU56" s="33">
        <v>0</v>
      </c>
      <c r="AV56" s="33">
        <v>0</v>
      </c>
      <c r="AW56" s="33">
        <v>0</v>
      </c>
      <c r="AX56" s="33">
        <v>0</v>
      </c>
      <c r="AY56" s="33">
        <v>0</v>
      </c>
      <c r="AZ56" s="33">
        <v>0</v>
      </c>
      <c r="BA56" s="33">
        <v>0</v>
      </c>
      <c r="BB56" s="33">
        <v>0</v>
      </c>
      <c r="BC56" s="33">
        <v>0</v>
      </c>
      <c r="BD56" s="33">
        <v>0</v>
      </c>
      <c r="BE56" s="33">
        <v>0</v>
      </c>
      <c r="BF56" s="33">
        <v>0</v>
      </c>
      <c r="BG56" s="33">
        <v>0</v>
      </c>
      <c r="BH56" s="33">
        <v>0</v>
      </c>
      <c r="BI56" s="33">
        <v>0</v>
      </c>
      <c r="BJ56" s="33">
        <v>0</v>
      </c>
      <c r="BK56" s="33">
        <v>0</v>
      </c>
      <c r="BL56" s="33">
        <v>0</v>
      </c>
      <c r="BM56" s="33">
        <v>0</v>
      </c>
      <c r="BN56" s="33">
        <v>0</v>
      </c>
      <c r="BO56"/>
    </row>
    <row r="57" spans="1:67" s="35" customFormat="1" x14ac:dyDescent="0.25">
      <c r="A57" s="33" t="s">
        <v>58</v>
      </c>
      <c r="B57" s="33">
        <v>5.0191835999999999</v>
      </c>
      <c r="C57" s="33">
        <v>1.3304887E-2</v>
      </c>
      <c r="D57" s="33">
        <v>20.066669000000001</v>
      </c>
      <c r="E57" s="33">
        <v>0.58491897199999998</v>
      </c>
      <c r="F57" s="33">
        <v>0.55536746999999997</v>
      </c>
      <c r="G57" s="33">
        <v>4.0193952999999998E-2</v>
      </c>
      <c r="H57" s="33">
        <v>0.47285413999999998</v>
      </c>
      <c r="I57" s="33">
        <v>2.3198282000000001E-2</v>
      </c>
      <c r="J57" s="33">
        <v>6.3012596000000002E-3</v>
      </c>
      <c r="K57" s="33">
        <v>4.6818536000000001E-2</v>
      </c>
      <c r="L57" s="33"/>
      <c r="M57" s="35" t="s">
        <v>58</v>
      </c>
      <c r="N57" s="33">
        <v>0</v>
      </c>
      <c r="O57" s="33">
        <v>0</v>
      </c>
      <c r="P57" s="33">
        <v>0</v>
      </c>
      <c r="Q57" s="33">
        <v>0</v>
      </c>
      <c r="R57" s="33">
        <v>0</v>
      </c>
      <c r="S57" s="33">
        <v>0</v>
      </c>
      <c r="T57" s="33">
        <v>0</v>
      </c>
      <c r="U57" s="33">
        <v>0</v>
      </c>
      <c r="V57" s="33">
        <v>0</v>
      </c>
      <c r="W57" s="33">
        <v>0</v>
      </c>
      <c r="X57" s="33">
        <v>0</v>
      </c>
      <c r="Y57" s="33">
        <v>0</v>
      </c>
      <c r="Z57" s="33">
        <v>0</v>
      </c>
      <c r="AA57" s="33">
        <v>0</v>
      </c>
      <c r="AB57" s="33">
        <v>0</v>
      </c>
      <c r="AC57" s="33">
        <v>0</v>
      </c>
      <c r="AD57" s="33">
        <v>0</v>
      </c>
      <c r="AE57" s="33">
        <v>0</v>
      </c>
      <c r="AF57" s="33">
        <v>0</v>
      </c>
      <c r="AG57" s="33"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33">
        <v>0</v>
      </c>
      <c r="AO57" s="33">
        <v>0</v>
      </c>
      <c r="AP57" s="33">
        <v>0</v>
      </c>
      <c r="AQ57" s="33">
        <v>0</v>
      </c>
      <c r="AR57" s="33">
        <v>0</v>
      </c>
      <c r="AS57" s="33">
        <v>0</v>
      </c>
      <c r="AT57" s="33">
        <v>0</v>
      </c>
      <c r="AU57" s="33">
        <v>0</v>
      </c>
      <c r="AV57" s="33">
        <v>0</v>
      </c>
      <c r="AW57" s="33">
        <v>0</v>
      </c>
      <c r="AX57" s="33">
        <v>0</v>
      </c>
      <c r="AY57" s="33">
        <v>0</v>
      </c>
      <c r="AZ57" s="33">
        <v>0</v>
      </c>
      <c r="BA57" s="33">
        <v>0</v>
      </c>
      <c r="BB57" s="33">
        <v>0</v>
      </c>
      <c r="BC57" s="33">
        <v>0</v>
      </c>
      <c r="BD57" s="33">
        <v>0</v>
      </c>
      <c r="BE57" s="33">
        <v>0</v>
      </c>
      <c r="BF57" s="33">
        <v>0</v>
      </c>
      <c r="BG57" s="33">
        <v>0</v>
      </c>
      <c r="BH57" s="33">
        <v>0</v>
      </c>
      <c r="BI57" s="33">
        <v>0</v>
      </c>
      <c r="BJ57" s="33">
        <v>0</v>
      </c>
      <c r="BK57" s="33">
        <v>0</v>
      </c>
      <c r="BL57" s="33">
        <v>0</v>
      </c>
      <c r="BM57" s="33">
        <v>0</v>
      </c>
      <c r="BN57" s="33">
        <v>0</v>
      </c>
      <c r="BO57"/>
    </row>
    <row r="58" spans="1:67" s="35" customFormat="1" x14ac:dyDescent="0.25">
      <c r="A58" s="33" t="s">
        <v>177</v>
      </c>
      <c r="L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spans="1:67" s="35" customFormat="1" x14ac:dyDescent="0.25">
      <c r="A59" s="33" t="s">
        <v>322</v>
      </c>
      <c r="B59" s="33">
        <v>62205.75</v>
      </c>
      <c r="C59" s="33">
        <v>212.36705000000001</v>
      </c>
      <c r="D59" s="33">
        <v>244899.17</v>
      </c>
      <c r="E59" s="33">
        <v>7173.0627400000003</v>
      </c>
      <c r="F59" s="33">
        <v>6957.8647000000001</v>
      </c>
      <c r="G59" s="33">
        <v>503.56580000000002</v>
      </c>
      <c r="H59" s="33">
        <v>5670.3481000000002</v>
      </c>
      <c r="I59" s="33">
        <v>263.30988000000002</v>
      </c>
      <c r="J59" s="33">
        <v>72.098479999999995</v>
      </c>
      <c r="K59" s="33">
        <v>530.17773</v>
      </c>
      <c r="L59" s="33"/>
      <c r="M59" s="35" t="s">
        <v>69</v>
      </c>
      <c r="N59" s="33">
        <v>244.00191398699999</v>
      </c>
      <c r="O59" s="33">
        <v>229.677750344</v>
      </c>
      <c r="P59" s="33">
        <v>29.7015536181</v>
      </c>
      <c r="Q59" s="33">
        <v>62.8900911908</v>
      </c>
      <c r="R59" s="33">
        <v>0</v>
      </c>
      <c r="S59" s="33">
        <v>54263.142300599997</v>
      </c>
      <c r="T59" s="33">
        <v>76.123831046000006</v>
      </c>
      <c r="U59" s="33">
        <v>139.16184891200001</v>
      </c>
      <c r="V59" s="33">
        <v>0</v>
      </c>
      <c r="W59" s="33">
        <v>460.76748037599998</v>
      </c>
      <c r="X59" s="33">
        <v>462.56940164600002</v>
      </c>
      <c r="Y59" s="33">
        <v>1709.01595264</v>
      </c>
      <c r="Z59" s="33">
        <v>51.771139356900001</v>
      </c>
      <c r="AA59" s="33">
        <v>41.432678523100002</v>
      </c>
      <c r="AB59" s="33">
        <v>0</v>
      </c>
      <c r="AC59" s="33">
        <v>185.24994549100001</v>
      </c>
      <c r="AD59" s="33">
        <v>0</v>
      </c>
      <c r="AE59" s="33">
        <v>192259.548347</v>
      </c>
      <c r="AF59" s="33">
        <v>19655.4389204</v>
      </c>
      <c r="AG59" s="33">
        <v>213624.00322000001</v>
      </c>
      <c r="AH59" s="33">
        <v>0</v>
      </c>
      <c r="AI59" s="33">
        <v>148.895451815</v>
      </c>
      <c r="AJ59" s="33">
        <v>0</v>
      </c>
      <c r="AK59" s="33">
        <v>2880.2563991400002</v>
      </c>
      <c r="AL59" s="33">
        <v>3.5389411200600001</v>
      </c>
      <c r="AM59" s="33">
        <v>1.2441825371899999</v>
      </c>
      <c r="AN59" s="33">
        <v>4681.6194701200002</v>
      </c>
      <c r="AO59" s="33">
        <v>1.5902796342500001</v>
      </c>
      <c r="AP59" s="33">
        <v>0</v>
      </c>
      <c r="AQ59" s="33">
        <v>0.230638510337</v>
      </c>
      <c r="AR59" s="33">
        <v>6257.9285104500004</v>
      </c>
      <c r="AS59" s="33">
        <v>6070.2014646999996</v>
      </c>
      <c r="AT59" s="33">
        <v>187.72704575099999</v>
      </c>
      <c r="AU59" s="33">
        <v>297.96128242899999</v>
      </c>
      <c r="AV59" s="33">
        <v>0</v>
      </c>
      <c r="AW59" s="33">
        <v>0</v>
      </c>
      <c r="AX59" s="33">
        <v>24.8301953846</v>
      </c>
      <c r="AY59" s="33">
        <v>0</v>
      </c>
      <c r="AZ59" s="33">
        <v>266.446841603</v>
      </c>
      <c r="BA59" s="33">
        <v>0</v>
      </c>
      <c r="BB59" s="33">
        <v>6.92559522038</v>
      </c>
      <c r="BC59" s="33">
        <v>1065.7872859399999</v>
      </c>
      <c r="BD59" s="33">
        <v>0</v>
      </c>
      <c r="BE59" s="33">
        <v>17.907830982699998</v>
      </c>
      <c r="BF59" s="33">
        <v>2.4282316175900001E-2</v>
      </c>
      <c r="BG59" s="33">
        <v>439.30941891700002</v>
      </c>
      <c r="BH59" s="33">
        <v>0</v>
      </c>
      <c r="BI59" s="33">
        <v>50.095050513399997</v>
      </c>
      <c r="BJ59" s="33">
        <v>488.01328505800001</v>
      </c>
      <c r="BK59" s="33">
        <v>0</v>
      </c>
      <c r="BL59" s="33">
        <v>592.756442881</v>
      </c>
      <c r="BM59" s="33">
        <v>4946.2858612099999</v>
      </c>
      <c r="BN59" s="33">
        <v>495.76692455199998</v>
      </c>
      <c r="BO59"/>
    </row>
    <row r="60" spans="1:67" s="35" customFormat="1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spans="1:67" x14ac:dyDescent="0.25">
      <c r="A61" s="1" t="s">
        <v>55</v>
      </c>
      <c r="B61" s="1">
        <f t="shared" ref="B61:K61" si="0">SUM(B3:B59)</f>
        <v>255495.96390456008</v>
      </c>
      <c r="C61" s="1">
        <f t="shared" si="0"/>
        <v>712.16181680500017</v>
      </c>
      <c r="D61" s="1">
        <f t="shared" si="0"/>
        <v>1129284.4480021</v>
      </c>
      <c r="E61" s="1">
        <f t="shared" si="0"/>
        <v>31963.141945275103</v>
      </c>
      <c r="F61" s="1">
        <f t="shared" si="0"/>
        <v>29893.476005412995</v>
      </c>
      <c r="G61" s="1">
        <f t="shared" si="0"/>
        <v>3161.1186470927983</v>
      </c>
      <c r="H61" s="1">
        <f t="shared" si="0"/>
        <v>39374.637187125008</v>
      </c>
      <c r="I61" s="1">
        <f t="shared" si="0"/>
        <v>915.92276574169966</v>
      </c>
      <c r="J61" s="1">
        <f t="shared" si="0"/>
        <v>189.59513330030003</v>
      </c>
      <c r="K61" s="1">
        <f t="shared" si="0"/>
        <v>1956.8839622701998</v>
      </c>
      <c r="L61" s="1">
        <f t="shared" ref="L61:BN61" si="1">SUM(L3:L59)</f>
        <v>0</v>
      </c>
      <c r="M61" s="1">
        <f t="shared" si="1"/>
        <v>0</v>
      </c>
      <c r="N61" s="1">
        <f t="shared" si="1"/>
        <v>1219.2443875681581</v>
      </c>
      <c r="O61" s="1">
        <f t="shared" si="1"/>
        <v>864.85077336643781</v>
      </c>
      <c r="P61" s="1">
        <f t="shared" si="1"/>
        <v>547.11703001170804</v>
      </c>
      <c r="Q61" s="1">
        <f t="shared" si="1"/>
        <v>312.21618326239661</v>
      </c>
      <c r="R61" s="1">
        <f t="shared" si="1"/>
        <v>0</v>
      </c>
      <c r="S61" s="1">
        <f t="shared" si="1"/>
        <v>243618.51080244285</v>
      </c>
      <c r="T61" s="1">
        <f t="shared" si="1"/>
        <v>7741.5153605637706</v>
      </c>
      <c r="U61" s="1">
        <f t="shared" si="1"/>
        <v>896.22762029462172</v>
      </c>
      <c r="V61" s="1">
        <f t="shared" si="1"/>
        <v>0</v>
      </c>
      <c r="W61" s="1">
        <f t="shared" si="1"/>
        <v>3070.9605040120587</v>
      </c>
      <c r="X61" s="1">
        <f t="shared" si="1"/>
        <v>1855.225013205222</v>
      </c>
      <c r="Y61" s="1">
        <f t="shared" si="1"/>
        <v>8661.7255427443197</v>
      </c>
      <c r="Z61" s="1">
        <f t="shared" si="1"/>
        <v>460.99140443300888</v>
      </c>
      <c r="AA61" s="1">
        <f t="shared" si="1"/>
        <v>142.38413810669797</v>
      </c>
      <c r="AB61" s="1">
        <f t="shared" si="1"/>
        <v>0</v>
      </c>
      <c r="AC61" s="1">
        <f t="shared" si="1"/>
        <v>674.68637187846684</v>
      </c>
      <c r="AD61" s="1">
        <f t="shared" si="1"/>
        <v>0</v>
      </c>
      <c r="AE61" s="1">
        <f t="shared" si="1"/>
        <v>974439.05178541399</v>
      </c>
      <c r="AF61" s="1">
        <f t="shared" si="1"/>
        <v>99611.528697055415</v>
      </c>
      <c r="AG61" s="1">
        <f t="shared" si="1"/>
        <v>1082712.3060253982</v>
      </c>
      <c r="AH61" s="1">
        <f t="shared" si="1"/>
        <v>0</v>
      </c>
      <c r="AI61" s="1">
        <f t="shared" si="1"/>
        <v>2643.9623535354631</v>
      </c>
      <c r="AJ61" s="1">
        <f t="shared" si="1"/>
        <v>0</v>
      </c>
      <c r="AK61" s="1">
        <f t="shared" si="1"/>
        <v>20998.910373947081</v>
      </c>
      <c r="AL61" s="1">
        <f t="shared" si="1"/>
        <v>16.661095534394331</v>
      </c>
      <c r="AM61" s="1">
        <f t="shared" si="1"/>
        <v>5.8583242582521411</v>
      </c>
      <c r="AN61" s="1">
        <f t="shared" si="1"/>
        <v>22039.794860381891</v>
      </c>
      <c r="AO61" s="1">
        <f t="shared" si="1"/>
        <v>7.4873784416638198</v>
      </c>
      <c r="AP61" s="1">
        <f t="shared" si="1"/>
        <v>0</v>
      </c>
      <c r="AQ61" s="1">
        <f t="shared" si="1"/>
        <v>1.0859424384248479</v>
      </c>
      <c r="AR61" s="1">
        <f t="shared" si="1"/>
        <v>30602.985493335233</v>
      </c>
      <c r="AS61" s="1">
        <f t="shared" si="1"/>
        <v>28577.623715878588</v>
      </c>
      <c r="AT61" s="1">
        <f t="shared" si="1"/>
        <v>2025.3617774547506</v>
      </c>
      <c r="AU61" s="1">
        <f t="shared" si="1"/>
        <v>1402.721479177731</v>
      </c>
      <c r="AV61" s="1">
        <f t="shared" si="1"/>
        <v>0</v>
      </c>
      <c r="AW61" s="1">
        <f t="shared" si="1"/>
        <v>0</v>
      </c>
      <c r="AX61" s="1">
        <f t="shared" si="1"/>
        <v>116.91038242685678</v>
      </c>
      <c r="AY61" s="1">
        <f t="shared" si="1"/>
        <v>0</v>
      </c>
      <c r="AZ61" s="1">
        <f t="shared" si="1"/>
        <v>1254.5485698591331</v>
      </c>
      <c r="BA61" s="1">
        <f t="shared" si="1"/>
        <v>0</v>
      </c>
      <c r="BB61" s="1">
        <f t="shared" si="1"/>
        <v>32.607239208479967</v>
      </c>
      <c r="BC61" s="1">
        <f t="shared" si="1"/>
        <v>5018.1936733821394</v>
      </c>
      <c r="BD61" s="1">
        <f t="shared" si="1"/>
        <v>0</v>
      </c>
      <c r="BE61" s="1">
        <f t="shared" si="1"/>
        <v>84.306463718207397</v>
      </c>
      <c r="BF61" s="1">
        <f t="shared" si="1"/>
        <v>0.11431456703574153</v>
      </c>
      <c r="BG61" s="1">
        <f t="shared" si="1"/>
        <v>3067.50803210097</v>
      </c>
      <c r="BH61" s="1">
        <f t="shared" si="1"/>
        <v>0</v>
      </c>
      <c r="BI61" s="1">
        <f t="shared" si="1"/>
        <v>151.79537061469571</v>
      </c>
      <c r="BJ61" s="1">
        <f t="shared" si="1"/>
        <v>2015.6898807124719</v>
      </c>
      <c r="BK61" s="1">
        <f t="shared" si="1"/>
        <v>128.3984804871298</v>
      </c>
      <c r="BL61" s="1">
        <f t="shared" si="1"/>
        <v>4404.5655360225264</v>
      </c>
      <c r="BM61" s="1">
        <f t="shared" si="1"/>
        <v>38280.062692506413</v>
      </c>
      <c r="BN61" s="1">
        <f t="shared" si="1"/>
        <v>1847.6154761629841</v>
      </c>
    </row>
    <row r="62" spans="1:67" x14ac:dyDescent="0.25">
      <c r="A62" s="33" t="s">
        <v>56</v>
      </c>
      <c r="B62" s="56">
        <f>SUM(B2:B51)</f>
        <v>189355.40812200008</v>
      </c>
      <c r="C62" s="56">
        <f t="shared" ref="C62:K62" si="2">SUM(C2:C51)</f>
        <v>489.43640201800019</v>
      </c>
      <c r="D62" s="56">
        <f t="shared" si="2"/>
        <v>869088.54135999992</v>
      </c>
      <c r="E62" s="56">
        <f t="shared" si="2"/>
        <v>24345.644760930005</v>
      </c>
      <c r="F62" s="56">
        <f t="shared" si="2"/>
        <v>22508.010188599997</v>
      </c>
      <c r="G62" s="56">
        <f t="shared" si="2"/>
        <v>2628.1993465599985</v>
      </c>
      <c r="H62" s="56">
        <f t="shared" si="2"/>
        <v>33333.780750900005</v>
      </c>
      <c r="I62" s="56">
        <f t="shared" si="2"/>
        <v>635.17349577999971</v>
      </c>
      <c r="J62" s="56">
        <f t="shared" si="2"/>
        <v>112.91883286600005</v>
      </c>
      <c r="K62" s="56">
        <f t="shared" si="2"/>
        <v>1392.6568311899998</v>
      </c>
    </row>
    <row r="63" spans="1:67" x14ac:dyDescent="0.25">
      <c r="A63" s="35" t="s">
        <v>336</v>
      </c>
      <c r="B63" s="33">
        <f>+B3+B5+B8+B9+B11+B12+B14+B15+B16+B17+B18+B19+B20+B21+B22+B23+B24+B25+B26+B28+B30+B31+B33+B34+B35+B36+B37+B39+B40+B41+B42+B43+B44+B46+B47+B49+B50</f>
        <v>139815.54237100002</v>
      </c>
      <c r="C63" s="33">
        <f t="shared" ref="C63:K63" si="3">+C3+C5+C8+C9+C11+C12+C14+C15+C16+C17+C18+C19+C20+C21+C22+C23+C24+C25+C26+C28+C30+C31+C33+C34+C35+C36+C37+C39+C40+C41+C42+C43+C44+C46+C47+C49+C50</f>
        <v>397.10609268000013</v>
      </c>
      <c r="D63" s="33">
        <f t="shared" si="3"/>
        <v>663916.32804000005</v>
      </c>
      <c r="E63" s="33">
        <f t="shared" si="3"/>
        <v>18637.350929030006</v>
      </c>
      <c r="F63" s="33">
        <f t="shared" si="3"/>
        <v>17266.895612800003</v>
      </c>
      <c r="G63" s="33">
        <f t="shared" si="3"/>
        <v>1391.5477447600003</v>
      </c>
      <c r="H63" s="33">
        <f t="shared" si="3"/>
        <v>23198.052721000007</v>
      </c>
      <c r="I63" s="33">
        <f t="shared" si="3"/>
        <v>522.05668943000001</v>
      </c>
      <c r="J63" s="33">
        <f t="shared" si="3"/>
        <v>94.998928223000036</v>
      </c>
      <c r="K63" s="33">
        <f t="shared" si="3"/>
        <v>1141.0086968900002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97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9.28515625" customWidth="1"/>
    <col min="12" max="12" width="22.28515625" bestFit="1" customWidth="1"/>
    <col min="13" max="13" width="5.5703125" bestFit="1" customWidth="1"/>
    <col min="14" max="14" width="14.5703125" bestFit="1" customWidth="1"/>
    <col min="15" max="15" width="5.5703125" bestFit="1" customWidth="1"/>
    <col min="16" max="16" width="9" bestFit="1" customWidth="1"/>
    <col min="17" max="17" width="4.5703125" bestFit="1" customWidth="1"/>
    <col min="18" max="18" width="6.7109375" bestFit="1" customWidth="1"/>
    <col min="19" max="19" width="4.5703125" bestFit="1" customWidth="1"/>
    <col min="20" max="20" width="5.7109375" bestFit="1" customWidth="1"/>
    <col min="21" max="21" width="5.85546875" bestFit="1" customWidth="1"/>
    <col min="22" max="22" width="6.42578125" bestFit="1" customWidth="1"/>
    <col min="23" max="23" width="15.42578125" bestFit="1" customWidth="1"/>
    <col min="24" max="24" width="6.5703125" bestFit="1" customWidth="1"/>
    <col min="25" max="25" width="5" bestFit="1" customWidth="1"/>
    <col min="26" max="26" width="5.140625" bestFit="1" customWidth="1"/>
    <col min="27" max="27" width="6.5703125" bestFit="1" customWidth="1"/>
    <col min="28" max="28" width="7.7109375" bestFit="1" customWidth="1"/>
    <col min="29" max="29" width="6.7109375" bestFit="1" customWidth="1"/>
    <col min="30" max="30" width="7.7109375" bestFit="1" customWidth="1"/>
    <col min="31" max="31" width="6" customWidth="1"/>
    <col min="32" max="33" width="4.28515625" bestFit="1" customWidth="1"/>
    <col min="34" max="34" width="5.7109375" bestFit="1" customWidth="1"/>
    <col min="35" max="35" width="4.5703125" bestFit="1" customWidth="1"/>
    <col min="36" max="36" width="4.140625" customWidth="1"/>
    <col min="37" max="37" width="4.28515625" bestFit="1" customWidth="1"/>
    <col min="38" max="38" width="4.140625" bestFit="1" customWidth="1"/>
    <col min="39" max="39" width="5.85546875" bestFit="1" customWidth="1"/>
    <col min="40" max="40" width="3.28515625" customWidth="1"/>
    <col min="41" max="41" width="5.85546875" bestFit="1" customWidth="1"/>
    <col min="42" max="42" width="6.85546875" bestFit="1" customWidth="1"/>
    <col min="43" max="43" width="5" bestFit="1" customWidth="1"/>
    <col min="44" max="44" width="7.85546875" bestFit="1" customWidth="1"/>
    <col min="45" max="45" width="5.140625" bestFit="1" customWidth="1"/>
    <col min="46" max="46" width="5.28515625" customWidth="1"/>
    <col min="47" max="47" width="8.7109375" bestFit="1" customWidth="1"/>
    <col min="48" max="48" width="4.85546875" customWidth="1"/>
    <col min="49" max="49" width="7.85546875" bestFit="1" customWidth="1"/>
    <col min="50" max="50" width="5.85546875" customWidth="1"/>
    <col min="51" max="51" width="6" customWidth="1"/>
    <col min="52" max="52" width="4.7109375" bestFit="1" customWidth="1"/>
    <col min="53" max="53" width="3.85546875" bestFit="1" customWidth="1"/>
    <col min="54" max="54" width="5.7109375" bestFit="1" customWidth="1"/>
    <col min="55" max="55" width="3.85546875" bestFit="1" customWidth="1"/>
    <col min="56" max="56" width="6.7109375" bestFit="1" customWidth="1"/>
    <col min="57" max="58" width="5.28515625" bestFit="1" customWidth="1"/>
    <col min="59" max="59" width="4.28515625" bestFit="1" customWidth="1"/>
    <col min="60" max="60" width="4.85546875" customWidth="1"/>
    <col min="61" max="61" width="5" bestFit="1" customWidth="1"/>
    <col min="62" max="62" width="9.140625" bestFit="1" customWidth="1"/>
    <col min="63" max="63" width="4.140625" bestFit="1" customWidth="1"/>
  </cols>
  <sheetData>
    <row r="1" spans="1:64" x14ac:dyDescent="0.25">
      <c r="B1" s="35" t="s">
        <v>343</v>
      </c>
      <c r="L1" s="35" t="s">
        <v>465</v>
      </c>
      <c r="BL1" s="24"/>
    </row>
    <row r="2" spans="1:64" x14ac:dyDescent="0.25">
      <c r="A2" s="9" t="s">
        <v>52</v>
      </c>
      <c r="B2" s="9" t="s">
        <v>59</v>
      </c>
      <c r="C2" s="9" t="s">
        <v>60</v>
      </c>
      <c r="D2" s="9" t="s">
        <v>54</v>
      </c>
      <c r="E2" s="9" t="s">
        <v>53</v>
      </c>
      <c r="F2" s="9" t="s">
        <v>61</v>
      </c>
      <c r="G2" s="9" t="s">
        <v>62</v>
      </c>
      <c r="H2" s="9" t="s">
        <v>63</v>
      </c>
      <c r="I2" s="9" t="s">
        <v>64</v>
      </c>
      <c r="J2" s="9" t="s">
        <v>65</v>
      </c>
      <c r="L2" s="24" t="s">
        <v>310</v>
      </c>
      <c r="M2" t="s">
        <v>131</v>
      </c>
      <c r="N2" t="s">
        <v>132</v>
      </c>
      <c r="O2" t="s">
        <v>133</v>
      </c>
      <c r="P2" t="s">
        <v>64</v>
      </c>
      <c r="Q2" t="s">
        <v>134</v>
      </c>
      <c r="R2" t="s">
        <v>59</v>
      </c>
      <c r="S2" t="s">
        <v>136</v>
      </c>
      <c r="T2" t="s">
        <v>137</v>
      </c>
      <c r="U2" t="s">
        <v>138</v>
      </c>
      <c r="V2" t="s">
        <v>139</v>
      </c>
      <c r="W2" t="s">
        <v>140</v>
      </c>
      <c r="X2" t="s">
        <v>141</v>
      </c>
      <c r="Y2" t="s">
        <v>142</v>
      </c>
      <c r="Z2" t="s">
        <v>143</v>
      </c>
      <c r="AA2" t="s">
        <v>144</v>
      </c>
      <c r="AB2" t="s">
        <v>145</v>
      </c>
      <c r="AC2" t="s">
        <v>146</v>
      </c>
      <c r="AD2" t="s">
        <v>60</v>
      </c>
      <c r="AE2" t="s">
        <v>147</v>
      </c>
      <c r="AF2" t="s">
        <v>148</v>
      </c>
      <c r="AG2" t="s">
        <v>149</v>
      </c>
      <c r="AH2" t="s">
        <v>150</v>
      </c>
      <c r="AI2" t="s">
        <v>151</v>
      </c>
      <c r="AJ2" t="s">
        <v>152</v>
      </c>
      <c r="AK2" t="s">
        <v>153</v>
      </c>
      <c r="AL2" t="s">
        <v>154</v>
      </c>
      <c r="AM2" t="s">
        <v>155</v>
      </c>
      <c r="AN2" t="s">
        <v>156</v>
      </c>
      <c r="AO2" t="s">
        <v>54</v>
      </c>
      <c r="AP2" t="s">
        <v>53</v>
      </c>
      <c r="AQ2" t="s">
        <v>157</v>
      </c>
      <c r="AR2" t="s">
        <v>158</v>
      </c>
      <c r="AS2" t="s">
        <v>159</v>
      </c>
      <c r="AT2" t="s">
        <v>160</v>
      </c>
      <c r="AU2" t="s">
        <v>161</v>
      </c>
      <c r="AV2" t="s">
        <v>162</v>
      </c>
      <c r="AW2" t="s">
        <v>163</v>
      </c>
      <c r="AX2" t="s">
        <v>164</v>
      </c>
      <c r="AY2" t="s">
        <v>165</v>
      </c>
      <c r="AZ2" t="s">
        <v>166</v>
      </c>
      <c r="BA2" t="s">
        <v>167</v>
      </c>
      <c r="BB2" t="s">
        <v>168</v>
      </c>
      <c r="BC2" t="s">
        <v>169</v>
      </c>
      <c r="BD2" t="s">
        <v>61</v>
      </c>
      <c r="BE2" t="s">
        <v>170</v>
      </c>
      <c r="BF2" t="s">
        <v>171</v>
      </c>
      <c r="BG2" t="s">
        <v>172</v>
      </c>
      <c r="BH2" t="s">
        <v>173</v>
      </c>
      <c r="BI2" t="s">
        <v>174</v>
      </c>
      <c r="BJ2" t="s">
        <v>175</v>
      </c>
      <c r="BK2" t="s">
        <v>176</v>
      </c>
    </row>
    <row r="3" spans="1:64" x14ac:dyDescent="0.25">
      <c r="A3" s="33" t="s">
        <v>0</v>
      </c>
      <c r="B3" s="33">
        <v>472.24948000000001</v>
      </c>
      <c r="C3" s="33">
        <v>875.54492000000005</v>
      </c>
      <c r="D3" s="33">
        <v>14.781073099999999</v>
      </c>
      <c r="E3" s="33">
        <v>13.456467999999999</v>
      </c>
      <c r="F3" s="33">
        <v>29.663542</v>
      </c>
      <c r="G3" s="33">
        <v>43.587051000000002</v>
      </c>
      <c r="H3" s="33">
        <v>9.9619961999999999E-3</v>
      </c>
      <c r="I3" s="33">
        <v>4.2694245000000002E-4</v>
      </c>
      <c r="J3" s="33">
        <v>6.8310819999999994E-2</v>
      </c>
      <c r="K3" s="33"/>
      <c r="L3" s="33" t="s">
        <v>0</v>
      </c>
      <c r="M3" s="33">
        <v>1.0583646263999999E-2</v>
      </c>
      <c r="N3" s="33">
        <v>9.9623319531900005E-3</v>
      </c>
      <c r="O3" s="33">
        <v>0.308339630373</v>
      </c>
      <c r="P3" s="33">
        <v>4.2700721257299997E-4</v>
      </c>
      <c r="Q3" s="33">
        <v>0</v>
      </c>
      <c r="R3" s="33">
        <v>472.24933304699999</v>
      </c>
      <c r="S3" s="33">
        <v>0.79024233117800002</v>
      </c>
      <c r="T3" s="33">
        <v>1.4443798969899999</v>
      </c>
      <c r="U3" s="33">
        <v>0</v>
      </c>
      <c r="V3" s="33">
        <v>7.0188094886900004E-2</v>
      </c>
      <c r="W3" s="33">
        <v>6.8310818966100001E-2</v>
      </c>
      <c r="X3" s="33">
        <v>7.0043636171200001</v>
      </c>
      <c r="Y3" s="33">
        <v>0.53739140226100002</v>
      </c>
      <c r="Z3" s="33">
        <v>0.43008087574199999</v>
      </c>
      <c r="AA3" s="33">
        <v>0</v>
      </c>
      <c r="AB3" s="33">
        <v>787.99026042100002</v>
      </c>
      <c r="AC3" s="33">
        <v>80.549925428700007</v>
      </c>
      <c r="AD3" s="33">
        <v>875.54454946700002</v>
      </c>
      <c r="AE3" s="33">
        <v>0</v>
      </c>
      <c r="AF3" s="33">
        <v>1.54534140951</v>
      </c>
      <c r="AG3" s="33">
        <v>0.103834373364</v>
      </c>
      <c r="AH3" s="33">
        <v>29.7546632715</v>
      </c>
      <c r="AI3" s="33">
        <v>3.4868394318700001E-2</v>
      </c>
      <c r="AJ3" s="33">
        <v>0</v>
      </c>
      <c r="AK3" s="33">
        <v>6.7281923753100006E-2</v>
      </c>
      <c r="AL3" s="33">
        <v>7.0866580686400005E-2</v>
      </c>
      <c r="AM3" s="33">
        <v>4.97889601349</v>
      </c>
      <c r="AN3" s="33">
        <v>0</v>
      </c>
      <c r="AO3" s="33">
        <v>14.781145369500001</v>
      </c>
      <c r="AP3" s="33">
        <v>13.456539362999999</v>
      </c>
      <c r="AQ3" s="33">
        <v>1.32460600649</v>
      </c>
      <c r="AR3" s="33">
        <v>6.75790649096</v>
      </c>
      <c r="AS3" s="33">
        <v>4.2808928057700001E-2</v>
      </c>
      <c r="AT3" s="33">
        <v>0</v>
      </c>
      <c r="AU3" s="33">
        <v>0.92042931706300002</v>
      </c>
      <c r="AV3" s="33">
        <v>0</v>
      </c>
      <c r="AW3" s="33">
        <v>0.60553805012200002</v>
      </c>
      <c r="AX3" s="33">
        <v>0</v>
      </c>
      <c r="AY3" s="33">
        <v>0</v>
      </c>
      <c r="AZ3" s="33">
        <v>1.5138570302600001</v>
      </c>
      <c r="BA3" s="33">
        <v>0</v>
      </c>
      <c r="BB3" s="33">
        <v>5.1174939180000001</v>
      </c>
      <c r="BC3" s="33">
        <v>6.72823845191E-4</v>
      </c>
      <c r="BD3" s="33">
        <v>29.663669871100002</v>
      </c>
      <c r="BE3" s="33">
        <v>0</v>
      </c>
      <c r="BF3" s="33">
        <v>0.52003289472400005</v>
      </c>
      <c r="BG3" s="33">
        <v>5.0649126462099998</v>
      </c>
      <c r="BH3" s="33">
        <v>0</v>
      </c>
      <c r="BI3" s="33">
        <v>5.0710795061600002</v>
      </c>
      <c r="BJ3" s="33">
        <v>43.587155651800003</v>
      </c>
      <c r="BK3" s="33">
        <v>5.14643372939</v>
      </c>
    </row>
    <row r="4" spans="1:64" s="35" customFormat="1" x14ac:dyDescent="0.2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</row>
    <row r="5" spans="1:64" x14ac:dyDescent="0.25">
      <c r="A5" s="33" t="s">
        <v>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</row>
    <row r="6" spans="1:64" x14ac:dyDescent="0.25">
      <c r="A6" s="33" t="s">
        <v>4</v>
      </c>
      <c r="B6" s="33">
        <v>2340.3501000000001</v>
      </c>
      <c r="C6" s="33">
        <v>15257.842000000001</v>
      </c>
      <c r="D6" s="33">
        <v>210.51716599999997</v>
      </c>
      <c r="E6" s="33">
        <v>191.94005999999999</v>
      </c>
      <c r="F6" s="33">
        <v>533.98784999999998</v>
      </c>
      <c r="G6" s="33">
        <v>644.38176999999996</v>
      </c>
      <c r="H6" s="33">
        <v>0.14727604</v>
      </c>
      <c r="I6" s="33">
        <v>6.3118269000000003E-3</v>
      </c>
      <c r="J6" s="33">
        <v>1.0098921999999999</v>
      </c>
      <c r="K6" s="33"/>
      <c r="L6" s="33" t="s">
        <v>4</v>
      </c>
      <c r="M6" s="33">
        <v>0.15646068443899999</v>
      </c>
      <c r="N6" s="33">
        <v>0.1472756399</v>
      </c>
      <c r="O6" s="33">
        <v>4.5584298001699999</v>
      </c>
      <c r="P6" s="33">
        <v>6.3114967279600002E-3</v>
      </c>
      <c r="Q6" s="33">
        <v>0</v>
      </c>
      <c r="R6" s="33">
        <v>2340.3490517199998</v>
      </c>
      <c r="S6" s="33">
        <v>11.6828105965</v>
      </c>
      <c r="T6" s="33">
        <v>21.353457643999999</v>
      </c>
      <c r="U6" s="33">
        <v>0</v>
      </c>
      <c r="V6" s="33">
        <v>1.0376464600899999</v>
      </c>
      <c r="W6" s="33">
        <v>1.0098958046399999</v>
      </c>
      <c r="X6" s="33">
        <v>122.06285755499999</v>
      </c>
      <c r="Y6" s="33">
        <v>7.9446745164600001</v>
      </c>
      <c r="Z6" s="33">
        <v>6.3582760819599997</v>
      </c>
      <c r="AA6" s="33">
        <v>0</v>
      </c>
      <c r="AB6" s="33">
        <v>13732.062156800001</v>
      </c>
      <c r="AC6" s="33">
        <v>1403.7211946100001</v>
      </c>
      <c r="AD6" s="33">
        <v>15257.846208999999</v>
      </c>
      <c r="AE6" s="33">
        <v>0</v>
      </c>
      <c r="AF6" s="33">
        <v>22.8462541653</v>
      </c>
      <c r="AG6" s="33">
        <v>1.48107494719</v>
      </c>
      <c r="AH6" s="33">
        <v>439.88763555999998</v>
      </c>
      <c r="AI6" s="33">
        <v>0.49735441098599997</v>
      </c>
      <c r="AJ6" s="33">
        <v>0</v>
      </c>
      <c r="AK6" s="33">
        <v>0.95969353017299996</v>
      </c>
      <c r="AL6" s="33">
        <v>1.01080747434</v>
      </c>
      <c r="AM6" s="33">
        <v>71.017730825200005</v>
      </c>
      <c r="AN6" s="33">
        <v>0</v>
      </c>
      <c r="AO6" s="33">
        <v>210.51791131900001</v>
      </c>
      <c r="AP6" s="33">
        <v>191.940832145</v>
      </c>
      <c r="AQ6" s="33">
        <v>18.577079173800001</v>
      </c>
      <c r="AR6" s="33">
        <v>96.393199441500002</v>
      </c>
      <c r="AS6" s="33">
        <v>0.61061807168299997</v>
      </c>
      <c r="AT6" s="33">
        <v>0</v>
      </c>
      <c r="AU6" s="33">
        <v>13.1286963044</v>
      </c>
      <c r="AV6" s="33">
        <v>0</v>
      </c>
      <c r="AW6" s="33">
        <v>8.6372868191199998</v>
      </c>
      <c r="AX6" s="33">
        <v>0</v>
      </c>
      <c r="AY6" s="33">
        <v>0</v>
      </c>
      <c r="AZ6" s="33">
        <v>21.593206455400001</v>
      </c>
      <c r="BA6" s="33">
        <v>0</v>
      </c>
      <c r="BB6" s="33">
        <v>72.994732717999995</v>
      </c>
      <c r="BC6" s="33">
        <v>9.5969360612199999E-3</v>
      </c>
      <c r="BD6" s="33">
        <v>533.98740529099996</v>
      </c>
      <c r="BE6" s="33">
        <v>0</v>
      </c>
      <c r="BF6" s="33">
        <v>7.6880513759199998</v>
      </c>
      <c r="BG6" s="33">
        <v>74.879350219900005</v>
      </c>
      <c r="BH6" s="33">
        <v>0</v>
      </c>
      <c r="BI6" s="33">
        <v>74.969482024599998</v>
      </c>
      <c r="BJ6" s="33">
        <v>644.38268419099995</v>
      </c>
      <c r="BK6" s="33">
        <v>76.082698686900002</v>
      </c>
    </row>
    <row r="7" spans="1:64" s="35" customFormat="1" x14ac:dyDescent="0.25">
      <c r="A7" s="33" t="s">
        <v>5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</row>
    <row r="8" spans="1:64" x14ac:dyDescent="0.25">
      <c r="A8" s="33" t="s">
        <v>6</v>
      </c>
      <c r="B8" s="33">
        <v>183.29723000000001</v>
      </c>
      <c r="C8" s="33">
        <v>1595.1392000000001</v>
      </c>
      <c r="D8" s="33">
        <v>25.550354200000001</v>
      </c>
      <c r="E8" s="33">
        <v>23.346333000000001</v>
      </c>
      <c r="F8" s="33">
        <v>53.478583999999998</v>
      </c>
      <c r="G8" s="33">
        <v>75.053802000000005</v>
      </c>
      <c r="H8" s="33">
        <v>1.7153844000000001E-2</v>
      </c>
      <c r="I8" s="33">
        <v>7.3516433000000005E-4</v>
      </c>
      <c r="J8" s="33">
        <v>0.11762633</v>
      </c>
      <c r="K8" s="33"/>
      <c r="L8" s="33" t="s">
        <v>6</v>
      </c>
      <c r="M8" s="33">
        <v>1.8224237834600001E-2</v>
      </c>
      <c r="N8" s="33">
        <v>1.7154381616100001E-2</v>
      </c>
      <c r="O8" s="33">
        <v>0.53093900569300001</v>
      </c>
      <c r="P8" s="33">
        <v>7.35145018702E-4</v>
      </c>
      <c r="Q8" s="33">
        <v>0</v>
      </c>
      <c r="R8" s="33">
        <v>183.29669119299999</v>
      </c>
      <c r="S8" s="33">
        <v>1.3607436507399999</v>
      </c>
      <c r="T8" s="33">
        <v>2.4871214077600001</v>
      </c>
      <c r="U8" s="33">
        <v>0</v>
      </c>
      <c r="V8" s="33">
        <v>0.120859278174</v>
      </c>
      <c r="W8" s="33">
        <v>0.11762684052</v>
      </c>
      <c r="X8" s="33">
        <v>12.7610901635</v>
      </c>
      <c r="Y8" s="33">
        <v>0.92534546977700005</v>
      </c>
      <c r="Z8" s="33">
        <v>0.74056961332000004</v>
      </c>
      <c r="AA8" s="33">
        <v>0</v>
      </c>
      <c r="AB8" s="33">
        <v>1435.62455376</v>
      </c>
      <c r="AC8" s="33">
        <v>146.753165892</v>
      </c>
      <c r="AD8" s="33">
        <v>1595.1388098100001</v>
      </c>
      <c r="AE8" s="33">
        <v>0</v>
      </c>
      <c r="AF8" s="33">
        <v>2.6609937989499999</v>
      </c>
      <c r="AG8" s="33">
        <v>0.180147067026</v>
      </c>
      <c r="AH8" s="33">
        <v>51.235114039599999</v>
      </c>
      <c r="AI8" s="33">
        <v>6.0494988343099999E-2</v>
      </c>
      <c r="AJ8" s="33">
        <v>0</v>
      </c>
      <c r="AK8" s="33">
        <v>0.11673164459300001</v>
      </c>
      <c r="AL8" s="33">
        <v>0.12294882410999999</v>
      </c>
      <c r="AM8" s="33">
        <v>8.6381515346899995</v>
      </c>
      <c r="AN8" s="33">
        <v>0</v>
      </c>
      <c r="AO8" s="33">
        <v>25.550481728600001</v>
      </c>
      <c r="AP8" s="33">
        <v>23.346458458899999</v>
      </c>
      <c r="AQ8" s="33">
        <v>2.20402326979</v>
      </c>
      <c r="AR8" s="33">
        <v>11.7246475636</v>
      </c>
      <c r="AS8" s="33">
        <v>7.4271761548100002E-2</v>
      </c>
      <c r="AT8" s="33">
        <v>0</v>
      </c>
      <c r="AU8" s="33">
        <v>1.59688969725</v>
      </c>
      <c r="AV8" s="33">
        <v>0</v>
      </c>
      <c r="AW8" s="33">
        <v>1.0505837949300001</v>
      </c>
      <c r="AX8" s="33">
        <v>0</v>
      </c>
      <c r="AY8" s="33">
        <v>0</v>
      </c>
      <c r="AZ8" s="33">
        <v>2.6264706978199999</v>
      </c>
      <c r="BA8" s="33">
        <v>0</v>
      </c>
      <c r="BB8" s="33">
        <v>8.8786085528300003</v>
      </c>
      <c r="BC8" s="33">
        <v>1.16731019583E-3</v>
      </c>
      <c r="BD8" s="33">
        <v>53.478461658900002</v>
      </c>
      <c r="BE8" s="33">
        <v>0</v>
      </c>
      <c r="BF8" s="33">
        <v>0.895459842921</v>
      </c>
      <c r="BG8" s="33">
        <v>8.7214426131400007</v>
      </c>
      <c r="BH8" s="33">
        <v>0</v>
      </c>
      <c r="BI8" s="33">
        <v>8.7319953504499992</v>
      </c>
      <c r="BJ8" s="33">
        <v>75.053660036300002</v>
      </c>
      <c r="BK8" s="33">
        <v>8.8616659369399997</v>
      </c>
    </row>
    <row r="9" spans="1:64" x14ac:dyDescent="0.25">
      <c r="A9" s="33" t="s">
        <v>7</v>
      </c>
      <c r="B9" s="33">
        <v>284.74567000000002</v>
      </c>
      <c r="C9" s="33">
        <v>3217.0708</v>
      </c>
      <c r="D9" s="33">
        <v>59.353924800000001</v>
      </c>
      <c r="E9" s="33">
        <v>54.233944000000001</v>
      </c>
      <c r="F9" s="33">
        <v>119.3129</v>
      </c>
      <c r="G9" s="33">
        <v>118.60843</v>
      </c>
      <c r="H9" s="33">
        <v>2.7108429E-2</v>
      </c>
      <c r="I9" s="33">
        <v>1.1617894E-3</v>
      </c>
      <c r="J9" s="33">
        <v>0.18588631999999999</v>
      </c>
      <c r="K9" s="33"/>
      <c r="L9" s="33" t="s">
        <v>7</v>
      </c>
      <c r="M9" s="33">
        <v>2.87991956216E-2</v>
      </c>
      <c r="N9" s="33">
        <v>2.7108535150400001E-2</v>
      </c>
      <c r="O9" s="33">
        <v>0.83904580256500005</v>
      </c>
      <c r="P9" s="33">
        <v>1.1618030816000001E-3</v>
      </c>
      <c r="Q9" s="33">
        <v>0</v>
      </c>
      <c r="R9" s="33">
        <v>284.74519574300001</v>
      </c>
      <c r="S9" s="33">
        <v>2.1503934011300001</v>
      </c>
      <c r="T9" s="33">
        <v>3.9304131976400001</v>
      </c>
      <c r="U9" s="33">
        <v>0</v>
      </c>
      <c r="V9" s="33">
        <v>0.190994770339</v>
      </c>
      <c r="W9" s="33">
        <v>0.185886456895</v>
      </c>
      <c r="X9" s="33">
        <v>25.736534642900001</v>
      </c>
      <c r="Y9" s="33">
        <v>1.4623322890399999</v>
      </c>
      <c r="Z9" s="33">
        <v>1.1703327814</v>
      </c>
      <c r="AA9" s="33">
        <v>0</v>
      </c>
      <c r="AB9" s="33">
        <v>2895.3628917999999</v>
      </c>
      <c r="AC9" s="33">
        <v>295.97039964300001</v>
      </c>
      <c r="AD9" s="33">
        <v>3217.0698260899999</v>
      </c>
      <c r="AE9" s="33">
        <v>0</v>
      </c>
      <c r="AF9" s="33">
        <v>4.2051974869500004</v>
      </c>
      <c r="AG9" s="33">
        <v>0.41848364997199999</v>
      </c>
      <c r="AH9" s="33">
        <v>80.968089364400001</v>
      </c>
      <c r="AI9" s="33">
        <v>0.140530837701</v>
      </c>
      <c r="AJ9" s="33">
        <v>0</v>
      </c>
      <c r="AK9" s="33">
        <v>0.27116955196600001</v>
      </c>
      <c r="AL9" s="33">
        <v>0.28561249359300001</v>
      </c>
      <c r="AM9" s="33">
        <v>20.066546955700002</v>
      </c>
      <c r="AN9" s="33">
        <v>0</v>
      </c>
      <c r="AO9" s="33">
        <v>59.354191317100003</v>
      </c>
      <c r="AP9" s="33">
        <v>54.234204214099996</v>
      </c>
      <c r="AQ9" s="33">
        <v>5.1199871029599997</v>
      </c>
      <c r="AR9" s="33">
        <v>27.236565419400002</v>
      </c>
      <c r="AS9" s="33">
        <v>0.172535036404</v>
      </c>
      <c r="AT9" s="33">
        <v>0</v>
      </c>
      <c r="AU9" s="33">
        <v>3.7095989241399998</v>
      </c>
      <c r="AV9" s="33">
        <v>0</v>
      </c>
      <c r="AW9" s="33">
        <v>2.4405318650600001</v>
      </c>
      <c r="AX9" s="33">
        <v>0</v>
      </c>
      <c r="AY9" s="33">
        <v>0</v>
      </c>
      <c r="AZ9" s="33">
        <v>6.10130689992</v>
      </c>
      <c r="BA9" s="33">
        <v>0</v>
      </c>
      <c r="BB9" s="33">
        <v>20.625162342900001</v>
      </c>
      <c r="BC9" s="33">
        <v>2.71169551966E-3</v>
      </c>
      <c r="BD9" s="33">
        <v>119.312802394</v>
      </c>
      <c r="BE9" s="33">
        <v>0</v>
      </c>
      <c r="BF9" s="33">
        <v>1.41510671645</v>
      </c>
      <c r="BG9" s="33">
        <v>13.782634423799999</v>
      </c>
      <c r="BH9" s="33">
        <v>0</v>
      </c>
      <c r="BI9" s="33">
        <v>13.7992890888</v>
      </c>
      <c r="BJ9" s="33">
        <v>118.60892902800001</v>
      </c>
      <c r="BK9" s="33">
        <v>14.0042625914</v>
      </c>
    </row>
    <row r="10" spans="1:64" x14ac:dyDescent="0.25">
      <c r="A10" s="33" t="s">
        <v>8</v>
      </c>
      <c r="B10" s="33">
        <v>0.17862922000000001</v>
      </c>
      <c r="C10" s="33">
        <v>1.5562841000000001</v>
      </c>
      <c r="D10" s="33">
        <v>2.43068982E-2</v>
      </c>
      <c r="E10" s="33">
        <v>2.221014E-2</v>
      </c>
      <c r="F10" s="33">
        <v>4.7349222000000003E-2</v>
      </c>
      <c r="G10" s="33">
        <v>7.5847528999999997E-2</v>
      </c>
      <c r="H10" s="33">
        <v>1.7335255999999999E-5</v>
      </c>
      <c r="I10" s="33">
        <v>7.4293944999999997E-7</v>
      </c>
      <c r="J10" s="33">
        <v>1.1887040000000001E-4</v>
      </c>
      <c r="K10" s="33"/>
      <c r="L10" s="33" t="s">
        <v>8</v>
      </c>
      <c r="M10" s="33">
        <v>1.8415841399499999E-5</v>
      </c>
      <c r="N10" s="33">
        <v>1.7334737069099999E-5</v>
      </c>
      <c r="O10" s="33">
        <v>5.3654716954100001E-4</v>
      </c>
      <c r="P10" s="33">
        <v>7.4287943743600001E-7</v>
      </c>
      <c r="Q10" s="33">
        <v>0</v>
      </c>
      <c r="R10" s="33">
        <v>0.17863119429900001</v>
      </c>
      <c r="S10" s="33">
        <v>1.3751898212600001E-3</v>
      </c>
      <c r="T10" s="33">
        <v>2.5134081471799999E-3</v>
      </c>
      <c r="U10" s="33">
        <v>0</v>
      </c>
      <c r="V10" s="33">
        <v>1.2214266263199999E-4</v>
      </c>
      <c r="W10" s="33">
        <v>1.18865009845E-4</v>
      </c>
      <c r="X10" s="33">
        <v>1.2450208281699999E-2</v>
      </c>
      <c r="Y10" s="33">
        <v>9.3514809327800003E-4</v>
      </c>
      <c r="Z10" s="33">
        <v>7.4839023793400001E-4</v>
      </c>
      <c r="AA10" s="33">
        <v>0</v>
      </c>
      <c r="AB10" s="33">
        <v>1.40065739403</v>
      </c>
      <c r="AC10" s="33">
        <v>0.14317825471100001</v>
      </c>
      <c r="AD10" s="33">
        <v>1.55628585702</v>
      </c>
      <c r="AE10" s="33">
        <v>0</v>
      </c>
      <c r="AF10" s="33">
        <v>2.68897673573E-3</v>
      </c>
      <c r="AG10" s="33">
        <v>1.71377062011E-4</v>
      </c>
      <c r="AH10" s="33">
        <v>5.1777426346299997E-2</v>
      </c>
      <c r="AI10" s="33">
        <v>5.7547247805E-5</v>
      </c>
      <c r="AJ10" s="33">
        <v>0</v>
      </c>
      <c r="AK10" s="33">
        <v>1.11050557494E-4</v>
      </c>
      <c r="AL10" s="33">
        <v>1.16957511423E-4</v>
      </c>
      <c r="AM10" s="33">
        <v>8.2177725601700006E-3</v>
      </c>
      <c r="AN10" s="33">
        <v>0</v>
      </c>
      <c r="AO10" s="33">
        <v>2.4306965503199999E-2</v>
      </c>
      <c r="AP10" s="33">
        <v>2.221020751E-2</v>
      </c>
      <c r="AQ10" s="33">
        <v>2.09675799313E-3</v>
      </c>
      <c r="AR10" s="33">
        <v>1.1154045756900001E-2</v>
      </c>
      <c r="AS10" s="33">
        <v>7.0657142699699995E-5</v>
      </c>
      <c r="AT10" s="33">
        <v>0</v>
      </c>
      <c r="AU10" s="33">
        <v>1.51917304629E-3</v>
      </c>
      <c r="AV10" s="33">
        <v>0</v>
      </c>
      <c r="AW10" s="33">
        <v>9.9945402536400006E-4</v>
      </c>
      <c r="AX10" s="33">
        <v>0</v>
      </c>
      <c r="AY10" s="33">
        <v>0</v>
      </c>
      <c r="AZ10" s="33">
        <v>2.4986399686900002E-3</v>
      </c>
      <c r="BA10" s="33">
        <v>0</v>
      </c>
      <c r="BB10" s="33">
        <v>8.4464712269299996E-3</v>
      </c>
      <c r="BC10" s="33">
        <v>1.11050557494E-6</v>
      </c>
      <c r="BD10" s="33">
        <v>4.7349086239300002E-2</v>
      </c>
      <c r="BE10" s="33">
        <v>0</v>
      </c>
      <c r="BF10" s="33">
        <v>9.0488607285199997E-4</v>
      </c>
      <c r="BG10" s="33">
        <v>8.8139629844000006E-3</v>
      </c>
      <c r="BH10" s="33">
        <v>0</v>
      </c>
      <c r="BI10" s="33">
        <v>8.8243803964999992E-3</v>
      </c>
      <c r="BJ10" s="33">
        <v>7.5847764899100001E-2</v>
      </c>
      <c r="BK10" s="33">
        <v>8.9553775690699999E-3</v>
      </c>
    </row>
    <row r="11" spans="1:64" x14ac:dyDescent="0.25">
      <c r="A11" s="33" t="s">
        <v>9</v>
      </c>
      <c r="B11" s="33">
        <v>2809.6469999999999</v>
      </c>
      <c r="C11" s="33">
        <v>24553.857</v>
      </c>
      <c r="D11" s="33">
        <v>439.46957300000003</v>
      </c>
      <c r="E11" s="33">
        <v>401.38193000000001</v>
      </c>
      <c r="F11" s="33">
        <v>961.27948000000004</v>
      </c>
      <c r="G11" s="33">
        <v>1102.1337000000001</v>
      </c>
      <c r="H11" s="33">
        <v>0.25189625999999998</v>
      </c>
      <c r="I11" s="33">
        <v>1.0795567000000001E-2</v>
      </c>
      <c r="J11" s="33">
        <v>1.7272879000000001</v>
      </c>
      <c r="K11" s="33"/>
      <c r="L11" s="33" t="s">
        <v>9</v>
      </c>
      <c r="M11" s="33">
        <v>0.26760568558199999</v>
      </c>
      <c r="N11" s="33">
        <v>0.251895859502</v>
      </c>
      <c r="O11" s="33">
        <v>7.7965567419799999</v>
      </c>
      <c r="P11" s="33">
        <v>1.0795834950300001E-2</v>
      </c>
      <c r="Q11" s="33">
        <v>0</v>
      </c>
      <c r="R11" s="33">
        <v>2809.64644017</v>
      </c>
      <c r="S11" s="33">
        <v>19.981880439899999</v>
      </c>
      <c r="T11" s="33">
        <v>36.522488619100002</v>
      </c>
      <c r="U11" s="33">
        <v>0</v>
      </c>
      <c r="V11" s="33">
        <v>1.7747565707399999</v>
      </c>
      <c r="W11" s="33">
        <v>1.72728683638</v>
      </c>
      <c r="X11" s="33">
        <v>196.43145660799999</v>
      </c>
      <c r="Y11" s="33">
        <v>13.5882997621</v>
      </c>
      <c r="Z11" s="33">
        <v>10.8749134841</v>
      </c>
      <c r="AA11" s="33">
        <v>0</v>
      </c>
      <c r="AB11" s="33">
        <v>22098.510616200001</v>
      </c>
      <c r="AC11" s="33">
        <v>2258.9569649700002</v>
      </c>
      <c r="AD11" s="33">
        <v>24553.899037700001</v>
      </c>
      <c r="AE11" s="33">
        <v>0</v>
      </c>
      <c r="AF11" s="33">
        <v>39.075443580600002</v>
      </c>
      <c r="AG11" s="33">
        <v>3.0971793838099999</v>
      </c>
      <c r="AH11" s="33">
        <v>752.36922420099995</v>
      </c>
      <c r="AI11" s="33">
        <v>1.0400583862399999</v>
      </c>
      <c r="AJ11" s="33">
        <v>0</v>
      </c>
      <c r="AK11" s="33">
        <v>2.0069129058600002</v>
      </c>
      <c r="AL11" s="33">
        <v>2.11379065108</v>
      </c>
      <c r="AM11" s="33">
        <v>148.51121275200001</v>
      </c>
      <c r="AN11" s="33">
        <v>0</v>
      </c>
      <c r="AO11" s="33">
        <v>439.47092129499998</v>
      </c>
      <c r="AP11" s="33">
        <v>401.38336120100001</v>
      </c>
      <c r="AQ11" s="33">
        <v>38.087560093599997</v>
      </c>
      <c r="AR11" s="33">
        <v>201.575621434</v>
      </c>
      <c r="AS11" s="33">
        <v>1.2769183073799999</v>
      </c>
      <c r="AT11" s="33">
        <v>0</v>
      </c>
      <c r="AU11" s="33">
        <v>27.454537285699999</v>
      </c>
      <c r="AV11" s="33">
        <v>0</v>
      </c>
      <c r="AW11" s="33">
        <v>18.062172749199998</v>
      </c>
      <c r="AX11" s="33">
        <v>0</v>
      </c>
      <c r="AY11" s="33">
        <v>0</v>
      </c>
      <c r="AZ11" s="33">
        <v>45.155417860999997</v>
      </c>
      <c r="BA11" s="33">
        <v>0</v>
      </c>
      <c r="BB11" s="33">
        <v>152.645409</v>
      </c>
      <c r="BC11" s="33">
        <v>2.0069077122100001E-2</v>
      </c>
      <c r="BD11" s="33">
        <v>961.27905908100001</v>
      </c>
      <c r="BE11" s="33">
        <v>0</v>
      </c>
      <c r="BF11" s="33">
        <v>13.1494123276</v>
      </c>
      <c r="BG11" s="33">
        <v>128.06974204299999</v>
      </c>
      <c r="BH11" s="33">
        <v>0</v>
      </c>
      <c r="BI11" s="33">
        <v>128.22509226</v>
      </c>
      <c r="BJ11" s="33">
        <v>1102.13005393</v>
      </c>
      <c r="BK11" s="33">
        <v>130.12920320399999</v>
      </c>
    </row>
    <row r="12" spans="1:64" x14ac:dyDescent="0.25">
      <c r="A12" s="33" t="s">
        <v>10</v>
      </c>
      <c r="B12" s="33">
        <v>257.07378999999997</v>
      </c>
      <c r="C12" s="33">
        <v>2100.4863</v>
      </c>
      <c r="D12" s="33">
        <v>34.691383700000003</v>
      </c>
      <c r="E12" s="33">
        <v>31.698839</v>
      </c>
      <c r="F12" s="33">
        <v>87.247283999999993</v>
      </c>
      <c r="G12" s="33">
        <v>113.51196</v>
      </c>
      <c r="H12" s="33">
        <v>2.5943615E-2</v>
      </c>
      <c r="I12" s="33">
        <v>1.1118689999999999E-3</v>
      </c>
      <c r="J12" s="33">
        <v>0.17789905</v>
      </c>
      <c r="K12" s="33"/>
      <c r="L12" s="33" t="s">
        <v>10</v>
      </c>
      <c r="M12" s="33">
        <v>2.75618950049E-2</v>
      </c>
      <c r="N12" s="33">
        <v>2.5943870425000001E-2</v>
      </c>
      <c r="O12" s="33">
        <v>0.80299671246799997</v>
      </c>
      <c r="P12" s="33">
        <v>1.11190369478E-3</v>
      </c>
      <c r="Q12" s="33">
        <v>0</v>
      </c>
      <c r="R12" s="33">
        <v>257.07399130300001</v>
      </c>
      <c r="S12" s="33">
        <v>2.0579793146899998</v>
      </c>
      <c r="T12" s="33">
        <v>3.7615288010699999</v>
      </c>
      <c r="U12" s="33">
        <v>0</v>
      </c>
      <c r="V12" s="33">
        <v>0.182789622481</v>
      </c>
      <c r="W12" s="33">
        <v>0.177896257906</v>
      </c>
      <c r="X12" s="33">
        <v>16.803899358999999</v>
      </c>
      <c r="Y12" s="33">
        <v>1.39950472638</v>
      </c>
      <c r="Z12" s="33">
        <v>1.1200404901900001</v>
      </c>
      <c r="AA12" s="33">
        <v>0</v>
      </c>
      <c r="AB12" s="33">
        <v>1890.43644681</v>
      </c>
      <c r="AC12" s="33">
        <v>193.244651973</v>
      </c>
      <c r="AD12" s="33">
        <v>2100.4849981399998</v>
      </c>
      <c r="AE12" s="33">
        <v>0</v>
      </c>
      <c r="AF12" s="33">
        <v>4.02451591164</v>
      </c>
      <c r="AG12" s="33">
        <v>0.24459660378</v>
      </c>
      <c r="AH12" s="33">
        <v>77.489057303600006</v>
      </c>
      <c r="AI12" s="33">
        <v>8.2137737065800007E-2</v>
      </c>
      <c r="AJ12" s="33">
        <v>0</v>
      </c>
      <c r="AK12" s="33">
        <v>0.15849461025</v>
      </c>
      <c r="AL12" s="33">
        <v>0.16693524143399999</v>
      </c>
      <c r="AM12" s="33">
        <v>11.7285741056</v>
      </c>
      <c r="AN12" s="33">
        <v>0</v>
      </c>
      <c r="AO12" s="33">
        <v>34.691524808099999</v>
      </c>
      <c r="AP12" s="33">
        <v>31.698979296400001</v>
      </c>
      <c r="AQ12" s="33">
        <v>2.9925455116699999</v>
      </c>
      <c r="AR12" s="33">
        <v>15.919308189600001</v>
      </c>
      <c r="AS12" s="33">
        <v>0.10084374851900001</v>
      </c>
      <c r="AT12" s="33">
        <v>0</v>
      </c>
      <c r="AU12" s="33">
        <v>2.1682035307</v>
      </c>
      <c r="AV12" s="33">
        <v>0</v>
      </c>
      <c r="AW12" s="33">
        <v>1.42645124203</v>
      </c>
      <c r="AX12" s="33">
        <v>0</v>
      </c>
      <c r="AY12" s="33">
        <v>0</v>
      </c>
      <c r="AZ12" s="33">
        <v>3.5661130860800001</v>
      </c>
      <c r="BA12" s="33">
        <v>0</v>
      </c>
      <c r="BB12" s="33">
        <v>12.055063410400001</v>
      </c>
      <c r="BC12" s="33">
        <v>1.5849468410500001E-3</v>
      </c>
      <c r="BD12" s="33">
        <v>87.247262686200003</v>
      </c>
      <c r="BE12" s="33">
        <v>0</v>
      </c>
      <c r="BF12" s="33">
        <v>1.3542945257700001</v>
      </c>
      <c r="BG12" s="33">
        <v>13.1904139064</v>
      </c>
      <c r="BH12" s="33">
        <v>0</v>
      </c>
      <c r="BI12" s="33">
        <v>13.2063134587</v>
      </c>
      <c r="BJ12" s="33">
        <v>113.51159042499999</v>
      </c>
      <c r="BK12" s="33">
        <v>13.4024688316</v>
      </c>
    </row>
    <row r="13" spans="1:64" x14ac:dyDescent="0.25">
      <c r="A13" s="33" t="s">
        <v>12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</row>
    <row r="14" spans="1:64" x14ac:dyDescent="0.25">
      <c r="A14" s="33" t="s">
        <v>13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</row>
    <row r="15" spans="1:64" x14ac:dyDescent="0.25">
      <c r="A15" s="33" t="s">
        <v>14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</row>
    <row r="16" spans="1:64" s="35" customFormat="1" x14ac:dyDescent="0.25">
      <c r="A16" s="33" t="s">
        <v>15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</row>
    <row r="17" spans="1:63" s="35" customFormat="1" x14ac:dyDescent="0.25">
      <c r="A17" s="33" t="s">
        <v>16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</row>
    <row r="18" spans="1:63" s="35" customFormat="1" x14ac:dyDescent="0.25">
      <c r="A18" s="33" t="s">
        <v>17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</row>
    <row r="19" spans="1:63" x14ac:dyDescent="0.25">
      <c r="A19" s="33" t="s">
        <v>18</v>
      </c>
      <c r="B19" s="33">
        <v>2445.5146</v>
      </c>
      <c r="C19" s="33">
        <v>18270.030999999999</v>
      </c>
      <c r="D19" s="33">
        <v>305.18038999999999</v>
      </c>
      <c r="E19" s="33">
        <v>277.83172999999999</v>
      </c>
      <c r="F19" s="33">
        <v>610.56866000000002</v>
      </c>
      <c r="G19" s="33">
        <v>888.43073000000004</v>
      </c>
      <c r="H19" s="33">
        <v>0.20305428</v>
      </c>
      <c r="I19" s="33">
        <v>8.7023471000000005E-3</v>
      </c>
      <c r="J19" s="33">
        <v>1.3923738999999999</v>
      </c>
      <c r="K19" s="33"/>
      <c r="L19" s="33" t="s">
        <v>18</v>
      </c>
      <c r="M19" s="33">
        <v>0.21571789444299999</v>
      </c>
      <c r="N19" s="33">
        <v>0.20305414779299999</v>
      </c>
      <c r="O19" s="33">
        <v>6.2848667092600001</v>
      </c>
      <c r="P19" s="33">
        <v>8.7023433479699996E-3</v>
      </c>
      <c r="Q19" s="33">
        <v>0</v>
      </c>
      <c r="R19" s="33">
        <v>2445.5142788600001</v>
      </c>
      <c r="S19" s="33">
        <v>16.107472835900001</v>
      </c>
      <c r="T19" s="33">
        <v>29.440598626300002</v>
      </c>
      <c r="U19" s="33">
        <v>0</v>
      </c>
      <c r="V19" s="33">
        <v>1.43063593771</v>
      </c>
      <c r="W19" s="33">
        <v>1.39237386872</v>
      </c>
      <c r="X19" s="33">
        <v>146.16039467100001</v>
      </c>
      <c r="Y19" s="33">
        <v>10.9535639114</v>
      </c>
      <c r="Z19" s="33">
        <v>8.7663093234300007</v>
      </c>
      <c r="AA19" s="33">
        <v>0</v>
      </c>
      <c r="AB19" s="33">
        <v>16443.046372199999</v>
      </c>
      <c r="AC19" s="33">
        <v>1680.8468498100001</v>
      </c>
      <c r="AD19" s="33">
        <v>18270.053616699999</v>
      </c>
      <c r="AE19" s="33">
        <v>0</v>
      </c>
      <c r="AF19" s="33">
        <v>31.498812489999999</v>
      </c>
      <c r="AG19" s="33">
        <v>2.1438382551499999</v>
      </c>
      <c r="AH19" s="33">
        <v>606.48743759000001</v>
      </c>
      <c r="AI19" s="33">
        <v>0.71991739072000005</v>
      </c>
      <c r="AJ19" s="33">
        <v>0</v>
      </c>
      <c r="AK19" s="33">
        <v>1.38916190292</v>
      </c>
      <c r="AL19" s="33">
        <v>1.4631406198300001</v>
      </c>
      <c r="AM19" s="33">
        <v>102.797669185</v>
      </c>
      <c r="AN19" s="33">
        <v>0</v>
      </c>
      <c r="AO19" s="33">
        <v>305.18143728000001</v>
      </c>
      <c r="AP19" s="33">
        <v>277.832747058</v>
      </c>
      <c r="AQ19" s="33">
        <v>27.348690221999998</v>
      </c>
      <c r="AR19" s="33">
        <v>139.528275721</v>
      </c>
      <c r="AS19" s="33">
        <v>0.88386479648600003</v>
      </c>
      <c r="AT19" s="33">
        <v>0</v>
      </c>
      <c r="AU19" s="33">
        <v>19.0036709271</v>
      </c>
      <c r="AV19" s="33">
        <v>0</v>
      </c>
      <c r="AW19" s="33">
        <v>12.5024195627</v>
      </c>
      <c r="AX19" s="33">
        <v>0</v>
      </c>
      <c r="AY19" s="33">
        <v>0</v>
      </c>
      <c r="AZ19" s="33">
        <v>31.2560374995</v>
      </c>
      <c r="BA19" s="33">
        <v>0</v>
      </c>
      <c r="BB19" s="33">
        <v>105.65927193500001</v>
      </c>
      <c r="BC19" s="33">
        <v>1.38916117991E-2</v>
      </c>
      <c r="BD19" s="33">
        <v>610.56944121399999</v>
      </c>
      <c r="BE19" s="33">
        <v>0</v>
      </c>
      <c r="BF19" s="33">
        <v>10.599783978</v>
      </c>
      <c r="BG19" s="33">
        <v>103.238287689</v>
      </c>
      <c r="BH19" s="33">
        <v>0</v>
      </c>
      <c r="BI19" s="33">
        <v>103.363011316</v>
      </c>
      <c r="BJ19" s="33">
        <v>888.42898743499995</v>
      </c>
      <c r="BK19" s="33">
        <v>104.89792384499999</v>
      </c>
    </row>
    <row r="20" spans="1:63" x14ac:dyDescent="0.25">
      <c r="A20" s="33" t="s">
        <v>19</v>
      </c>
      <c r="B20" s="33">
        <v>142.0222</v>
      </c>
      <c r="C20" s="33">
        <v>1222.0209</v>
      </c>
      <c r="D20" s="33">
        <v>20.191540400000001</v>
      </c>
      <c r="E20" s="33">
        <v>18.449781000000002</v>
      </c>
      <c r="F20" s="33">
        <v>45.356555999999998</v>
      </c>
      <c r="G20" s="33">
        <v>56.389484000000003</v>
      </c>
      <c r="H20" s="33">
        <v>1.2888050999999999E-2</v>
      </c>
      <c r="I20" s="33">
        <v>5.5234594000000002E-4</v>
      </c>
      <c r="J20" s="33">
        <v>8.8375084000000007E-2</v>
      </c>
      <c r="K20" s="33"/>
      <c r="L20" s="33" t="s">
        <v>19</v>
      </c>
      <c r="M20" s="33">
        <v>1.3692239607100001E-2</v>
      </c>
      <c r="N20" s="33">
        <v>1.28884349256E-2</v>
      </c>
      <c r="O20" s="33">
        <v>0.39890516518699998</v>
      </c>
      <c r="P20" s="33">
        <v>5.52390649848E-4</v>
      </c>
      <c r="Q20" s="33">
        <v>0</v>
      </c>
      <c r="R20" s="33">
        <v>142.02173836599999</v>
      </c>
      <c r="S20" s="33">
        <v>1.02235967829</v>
      </c>
      <c r="T20" s="33">
        <v>1.86862638811</v>
      </c>
      <c r="U20" s="33">
        <v>0</v>
      </c>
      <c r="V20" s="33">
        <v>9.0803984788100006E-2</v>
      </c>
      <c r="W20" s="33">
        <v>8.8375164684400001E-2</v>
      </c>
      <c r="X20" s="33">
        <v>9.7761463428099997</v>
      </c>
      <c r="Y20" s="33">
        <v>0.69523574391099996</v>
      </c>
      <c r="Z20" s="33">
        <v>0.556406460193</v>
      </c>
      <c r="AA20" s="33">
        <v>0</v>
      </c>
      <c r="AB20" s="33">
        <v>1099.81641539</v>
      </c>
      <c r="AC20" s="33">
        <v>112.42551814700001</v>
      </c>
      <c r="AD20" s="33">
        <v>1222.01807988</v>
      </c>
      <c r="AE20" s="33">
        <v>0</v>
      </c>
      <c r="AF20" s="33">
        <v>1.9992498378800001</v>
      </c>
      <c r="AG20" s="33">
        <v>0.14236388167799999</v>
      </c>
      <c r="AH20" s="33">
        <v>38.4942951636</v>
      </c>
      <c r="AI20" s="33">
        <v>4.7807031200899998E-2</v>
      </c>
      <c r="AJ20" s="33">
        <v>0</v>
      </c>
      <c r="AK20" s="33">
        <v>9.2248642559099994E-2</v>
      </c>
      <c r="AL20" s="33">
        <v>9.7162270099299994E-2</v>
      </c>
      <c r="AM20" s="33">
        <v>6.82642209693</v>
      </c>
      <c r="AN20" s="33">
        <v>0</v>
      </c>
      <c r="AO20" s="33">
        <v>20.191634247500001</v>
      </c>
      <c r="AP20" s="33">
        <v>18.4498683122</v>
      </c>
      <c r="AQ20" s="33">
        <v>1.7417659352799999</v>
      </c>
      <c r="AR20" s="33">
        <v>9.2655631210799996</v>
      </c>
      <c r="AS20" s="33">
        <v>5.8693830144899997E-2</v>
      </c>
      <c r="AT20" s="33">
        <v>0</v>
      </c>
      <c r="AU20" s="33">
        <v>1.26196383318</v>
      </c>
      <c r="AV20" s="33">
        <v>0</v>
      </c>
      <c r="AW20" s="33">
        <v>0.83024210717799996</v>
      </c>
      <c r="AX20" s="33">
        <v>0</v>
      </c>
      <c r="AY20" s="33">
        <v>0</v>
      </c>
      <c r="AZ20" s="33">
        <v>2.0756037743100002</v>
      </c>
      <c r="BA20" s="33">
        <v>0</v>
      </c>
      <c r="BB20" s="33">
        <v>7.0164527742400002</v>
      </c>
      <c r="BC20" s="33">
        <v>9.2248955835899996E-4</v>
      </c>
      <c r="BD20" s="33">
        <v>45.356588391599999</v>
      </c>
      <c r="BE20" s="33">
        <v>0</v>
      </c>
      <c r="BF20" s="33">
        <v>0.67277527207800003</v>
      </c>
      <c r="BG20" s="33">
        <v>6.5526233293400002</v>
      </c>
      <c r="BH20" s="33">
        <v>0</v>
      </c>
      <c r="BI20" s="33">
        <v>6.5605549215399996</v>
      </c>
      <c r="BJ20" s="33">
        <v>56.389615467600002</v>
      </c>
      <c r="BK20" s="33">
        <v>6.6579761037700003</v>
      </c>
    </row>
    <row r="21" spans="1:63" x14ac:dyDescent="0.25">
      <c r="A21" s="33" t="s">
        <v>20</v>
      </c>
      <c r="B21" s="33">
        <v>603.49108999999999</v>
      </c>
      <c r="C21" s="33">
        <v>5211.4731000000002</v>
      </c>
      <c r="D21" s="33">
        <v>85.294060299999998</v>
      </c>
      <c r="E21" s="33">
        <v>77.936431999999996</v>
      </c>
      <c r="F21" s="33">
        <v>170.60934</v>
      </c>
      <c r="G21" s="33">
        <v>253.53494000000001</v>
      </c>
      <c r="H21" s="33">
        <v>5.7946394999999998E-2</v>
      </c>
      <c r="I21" s="33">
        <v>2.4834163000000001E-3</v>
      </c>
      <c r="J21" s="33">
        <v>0.39734679000000001</v>
      </c>
      <c r="K21" s="33"/>
      <c r="L21" s="33" t="s">
        <v>20</v>
      </c>
      <c r="M21" s="33">
        <v>6.1561044819699998E-2</v>
      </c>
      <c r="N21" s="33">
        <v>5.7947095791100002E-2</v>
      </c>
      <c r="O21" s="33">
        <v>1.7935305445</v>
      </c>
      <c r="P21" s="33">
        <v>2.4834208718899999E-3</v>
      </c>
      <c r="Q21" s="33">
        <v>0</v>
      </c>
      <c r="R21" s="33">
        <v>603.49044210299996</v>
      </c>
      <c r="S21" s="33">
        <v>4.5966530527399998</v>
      </c>
      <c r="T21" s="33">
        <v>8.4016041695000006</v>
      </c>
      <c r="U21" s="33">
        <v>0</v>
      </c>
      <c r="V21" s="33">
        <v>0.408264952618</v>
      </c>
      <c r="W21" s="33">
        <v>0.39734686351300003</v>
      </c>
      <c r="X21" s="33">
        <v>41.6917147208</v>
      </c>
      <c r="Y21" s="33">
        <v>3.1258645001000001</v>
      </c>
      <c r="Z21" s="33">
        <v>2.5016766338899998</v>
      </c>
      <c r="AA21" s="33">
        <v>0</v>
      </c>
      <c r="AB21" s="33">
        <v>4690.3226958499999</v>
      </c>
      <c r="AC21" s="33">
        <v>479.45462935900002</v>
      </c>
      <c r="AD21" s="33">
        <v>5211.4690399299998</v>
      </c>
      <c r="AE21" s="33">
        <v>0</v>
      </c>
      <c r="AF21" s="33">
        <v>8.9889461166399993</v>
      </c>
      <c r="AG21" s="33">
        <v>0.60138077360200004</v>
      </c>
      <c r="AH21" s="33">
        <v>173.07578704400001</v>
      </c>
      <c r="AI21" s="33">
        <v>0.201948867827</v>
      </c>
      <c r="AJ21" s="33">
        <v>0</v>
      </c>
      <c r="AK21" s="33">
        <v>0.38968038492700002</v>
      </c>
      <c r="AL21" s="33">
        <v>0.410437261419</v>
      </c>
      <c r="AM21" s="33">
        <v>28.836479225000001</v>
      </c>
      <c r="AN21" s="33">
        <v>0</v>
      </c>
      <c r="AO21" s="33">
        <v>85.2944950511</v>
      </c>
      <c r="AP21" s="33">
        <v>77.936875562500006</v>
      </c>
      <c r="AQ21" s="33">
        <v>7.3576194885300001</v>
      </c>
      <c r="AR21" s="33">
        <v>39.140098723000001</v>
      </c>
      <c r="AS21" s="33">
        <v>0.24793933094100001</v>
      </c>
      <c r="AT21" s="33">
        <v>0</v>
      </c>
      <c r="AU21" s="33">
        <v>5.3308739282499999</v>
      </c>
      <c r="AV21" s="33">
        <v>0</v>
      </c>
      <c r="AW21" s="33">
        <v>3.5071311843799999</v>
      </c>
      <c r="AX21" s="33">
        <v>0</v>
      </c>
      <c r="AY21" s="33">
        <v>0</v>
      </c>
      <c r="AZ21" s="33">
        <v>8.7678657629900005</v>
      </c>
      <c r="BA21" s="33">
        <v>0</v>
      </c>
      <c r="BB21" s="33">
        <v>29.639230691600002</v>
      </c>
      <c r="BC21" s="33">
        <v>3.8968147445099998E-3</v>
      </c>
      <c r="BD21" s="33">
        <v>170.60927203899999</v>
      </c>
      <c r="BE21" s="33">
        <v>0</v>
      </c>
      <c r="BF21" s="33">
        <v>3.0248915187400001</v>
      </c>
      <c r="BG21" s="33">
        <v>29.461465974399999</v>
      </c>
      <c r="BH21" s="33">
        <v>0</v>
      </c>
      <c r="BI21" s="33">
        <v>29.497029845699998</v>
      </c>
      <c r="BJ21" s="33">
        <v>253.535248376</v>
      </c>
      <c r="BK21" s="33">
        <v>29.935192606699999</v>
      </c>
    </row>
    <row r="22" spans="1:63" x14ac:dyDescent="0.25">
      <c r="A22" s="33" t="s">
        <v>21</v>
      </c>
      <c r="B22" s="33">
        <v>467.69558999999998</v>
      </c>
      <c r="C22" s="33">
        <v>4021.2995999999998</v>
      </c>
      <c r="D22" s="33">
        <v>67.320906300000004</v>
      </c>
      <c r="E22" s="33">
        <v>61.513683</v>
      </c>
      <c r="F22" s="33">
        <v>169.33142000000001</v>
      </c>
      <c r="G22" s="33">
        <v>192.25113999999999</v>
      </c>
      <c r="H22" s="33">
        <v>4.3939721000000001E-2</v>
      </c>
      <c r="I22" s="33">
        <v>1.8831283000000001E-3</v>
      </c>
      <c r="J22" s="33">
        <v>0.30130099999999999</v>
      </c>
      <c r="K22" s="33"/>
      <c r="L22" s="33" t="s">
        <v>129</v>
      </c>
      <c r="M22" s="33">
        <v>4.6680114803499997E-2</v>
      </c>
      <c r="N22" s="33">
        <v>4.3939752679299997E-2</v>
      </c>
      <c r="O22" s="33">
        <v>1.36000199051</v>
      </c>
      <c r="P22" s="33">
        <v>1.8831499978500001E-3</v>
      </c>
      <c r="Q22" s="33">
        <v>0</v>
      </c>
      <c r="R22" s="33">
        <v>467.69529478599998</v>
      </c>
      <c r="S22" s="33">
        <v>3.48554861029</v>
      </c>
      <c r="T22" s="33">
        <v>6.3707802508600002</v>
      </c>
      <c r="U22" s="33">
        <v>0</v>
      </c>
      <c r="V22" s="33">
        <v>0.30957948178200001</v>
      </c>
      <c r="W22" s="33">
        <v>0.30129869435899997</v>
      </c>
      <c r="X22" s="33">
        <v>32.170342723499999</v>
      </c>
      <c r="Y22" s="33">
        <v>2.3702933689800001</v>
      </c>
      <c r="Z22" s="33">
        <v>1.8969718259599999</v>
      </c>
      <c r="AA22" s="33">
        <v>0</v>
      </c>
      <c r="AB22" s="33">
        <v>3619.1773400100001</v>
      </c>
      <c r="AC22" s="33">
        <v>369.95890324499999</v>
      </c>
      <c r="AD22" s="33">
        <v>4021.3065859799999</v>
      </c>
      <c r="AE22" s="33">
        <v>0</v>
      </c>
      <c r="AF22" s="33">
        <v>6.8161668200100003</v>
      </c>
      <c r="AG22" s="33">
        <v>0.47465610211800002</v>
      </c>
      <c r="AH22" s="33">
        <v>131.24029321699999</v>
      </c>
      <c r="AI22" s="33">
        <v>0.15939415411399999</v>
      </c>
      <c r="AJ22" s="33">
        <v>0</v>
      </c>
      <c r="AK22" s="33">
        <v>0.30756792164800001</v>
      </c>
      <c r="AL22" s="33">
        <v>0.32394873570400001</v>
      </c>
      <c r="AM22" s="33">
        <v>22.760037886399999</v>
      </c>
      <c r="AN22" s="33">
        <v>0</v>
      </c>
      <c r="AO22" s="33">
        <v>67.321129788299999</v>
      </c>
      <c r="AP22" s="33">
        <v>61.5139078148</v>
      </c>
      <c r="AQ22" s="33">
        <v>5.8072219734699999</v>
      </c>
      <c r="AR22" s="33">
        <v>30.892431907500001</v>
      </c>
      <c r="AS22" s="33">
        <v>0.19569369412000001</v>
      </c>
      <c r="AT22" s="33">
        <v>0</v>
      </c>
      <c r="AU22" s="33">
        <v>4.20753405535</v>
      </c>
      <c r="AV22" s="33">
        <v>0</v>
      </c>
      <c r="AW22" s="33">
        <v>2.76812171608</v>
      </c>
      <c r="AX22" s="33">
        <v>0</v>
      </c>
      <c r="AY22" s="33">
        <v>0</v>
      </c>
      <c r="AZ22" s="33">
        <v>6.9202925930200001</v>
      </c>
      <c r="BA22" s="33">
        <v>0</v>
      </c>
      <c r="BB22" s="33">
        <v>23.393615392699999</v>
      </c>
      <c r="BC22" s="33">
        <v>3.0756892805800001E-3</v>
      </c>
      <c r="BD22" s="33">
        <v>169.331051849</v>
      </c>
      <c r="BE22" s="33">
        <v>0</v>
      </c>
      <c r="BF22" s="33">
        <v>2.29371943637</v>
      </c>
      <c r="BG22" s="33">
        <v>22.340020753400001</v>
      </c>
      <c r="BH22" s="33">
        <v>0</v>
      </c>
      <c r="BI22" s="33">
        <v>22.367134936500001</v>
      </c>
      <c r="BJ22" s="33">
        <v>192.25085011100001</v>
      </c>
      <c r="BK22" s="33">
        <v>22.699152250400001</v>
      </c>
    </row>
    <row r="23" spans="1:63" x14ac:dyDescent="0.25">
      <c r="A23" s="33" t="s">
        <v>22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</row>
    <row r="24" spans="1:63" x14ac:dyDescent="0.25">
      <c r="A24" s="33" t="s">
        <v>23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</row>
    <row r="25" spans="1:63" x14ac:dyDescent="0.25">
      <c r="A25" s="33" t="s">
        <v>24</v>
      </c>
      <c r="B25" s="33">
        <v>130.73392999999999</v>
      </c>
      <c r="C25" s="33">
        <v>1119.7483</v>
      </c>
      <c r="D25" s="33">
        <v>18.726447199999999</v>
      </c>
      <c r="E25" s="33">
        <v>17.048276999999999</v>
      </c>
      <c r="F25" s="33">
        <v>39.403956999999998</v>
      </c>
      <c r="G25" s="33">
        <v>52.681652</v>
      </c>
      <c r="H25" s="33">
        <v>1.2040607E-2</v>
      </c>
      <c r="I25" s="33">
        <v>5.1602628000000002E-4</v>
      </c>
      <c r="J25" s="33">
        <v>8.2564175000000004E-2</v>
      </c>
      <c r="K25" s="33"/>
      <c r="L25" s="33" t="s">
        <v>24</v>
      </c>
      <c r="M25" s="33">
        <v>1.27916439386E-2</v>
      </c>
      <c r="N25" s="33">
        <v>1.2040708841199999E-2</v>
      </c>
      <c r="O25" s="33">
        <v>0.37267544219799997</v>
      </c>
      <c r="P25" s="33">
        <v>5.1602311969599997E-4</v>
      </c>
      <c r="Q25" s="33">
        <v>0</v>
      </c>
      <c r="R25" s="33">
        <v>130.73383771600001</v>
      </c>
      <c r="S25" s="33">
        <v>0.95512804456599998</v>
      </c>
      <c r="T25" s="33">
        <v>1.7457545506400001</v>
      </c>
      <c r="U25" s="33">
        <v>0</v>
      </c>
      <c r="V25" s="33">
        <v>8.4832972404700002E-2</v>
      </c>
      <c r="W25" s="33">
        <v>8.2564265110400006E-2</v>
      </c>
      <c r="X25" s="33">
        <v>8.9579517913100002</v>
      </c>
      <c r="Y25" s="33">
        <v>0.64952157770800001</v>
      </c>
      <c r="Z25" s="33">
        <v>0.51982043566500002</v>
      </c>
      <c r="AA25" s="33">
        <v>0</v>
      </c>
      <c r="AB25" s="33">
        <v>1007.77404723</v>
      </c>
      <c r="AC25" s="33">
        <v>103.016863321</v>
      </c>
      <c r="AD25" s="33">
        <v>1119.7488623500001</v>
      </c>
      <c r="AE25" s="33">
        <v>0</v>
      </c>
      <c r="AF25" s="33">
        <v>1.86779932167</v>
      </c>
      <c r="AG25" s="33">
        <v>0.131548400161</v>
      </c>
      <c r="AH25" s="33">
        <v>35.963266729300003</v>
      </c>
      <c r="AI25" s="33">
        <v>4.4175398513000001E-2</v>
      </c>
      <c r="AJ25" s="33">
        <v>0</v>
      </c>
      <c r="AK25" s="33">
        <v>8.5241278350099994E-2</v>
      </c>
      <c r="AL25" s="33">
        <v>8.9781599342999993E-2</v>
      </c>
      <c r="AM25" s="33">
        <v>6.3078737181499998</v>
      </c>
      <c r="AN25" s="33">
        <v>0</v>
      </c>
      <c r="AO25" s="33">
        <v>18.726539702899998</v>
      </c>
      <c r="AP25" s="33">
        <v>17.048382965199998</v>
      </c>
      <c r="AQ25" s="33">
        <v>1.67815673771</v>
      </c>
      <c r="AR25" s="33">
        <v>8.5617388217400006</v>
      </c>
      <c r="AS25" s="33">
        <v>5.4235681476199997E-2</v>
      </c>
      <c r="AT25" s="33">
        <v>0</v>
      </c>
      <c r="AU25" s="33">
        <v>1.1660905474600001</v>
      </c>
      <c r="AV25" s="33">
        <v>0</v>
      </c>
      <c r="AW25" s="33">
        <v>0.76717464883099995</v>
      </c>
      <c r="AX25" s="33">
        <v>0</v>
      </c>
      <c r="AY25" s="33">
        <v>0</v>
      </c>
      <c r="AZ25" s="33">
        <v>1.9179309812200001</v>
      </c>
      <c r="BA25" s="33">
        <v>0</v>
      </c>
      <c r="BB25" s="33">
        <v>6.4834718839000001</v>
      </c>
      <c r="BC25" s="33">
        <v>8.5240820891E-4</v>
      </c>
      <c r="BD25" s="33">
        <v>39.403898306099997</v>
      </c>
      <c r="BE25" s="33">
        <v>0</v>
      </c>
      <c r="BF25" s="33">
        <v>0.62853982659800001</v>
      </c>
      <c r="BG25" s="33">
        <v>6.1217636100200004</v>
      </c>
      <c r="BH25" s="33">
        <v>0</v>
      </c>
      <c r="BI25" s="33">
        <v>6.12915524741</v>
      </c>
      <c r="BJ25" s="33">
        <v>52.6818787431</v>
      </c>
      <c r="BK25" s="33">
        <v>6.22018773888</v>
      </c>
    </row>
    <row r="26" spans="1:63" s="35" customFormat="1" x14ac:dyDescent="0.25">
      <c r="A26" s="33" t="s">
        <v>25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</row>
    <row r="27" spans="1:63" s="35" customFormat="1" x14ac:dyDescent="0.25">
      <c r="A27" s="33" t="s">
        <v>26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</row>
    <row r="28" spans="1:63" s="35" customFormat="1" x14ac:dyDescent="0.25">
      <c r="A28" s="33" t="s">
        <v>27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</row>
    <row r="29" spans="1:63" s="35" customFormat="1" x14ac:dyDescent="0.25">
      <c r="A29" s="33" t="s">
        <v>28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</row>
    <row r="30" spans="1:63" s="35" customFormat="1" x14ac:dyDescent="0.25">
      <c r="A30" s="33" t="s">
        <v>29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</row>
    <row r="31" spans="1:63" x14ac:dyDescent="0.25">
      <c r="A31" s="33" t="s">
        <v>30</v>
      </c>
      <c r="B31" s="33">
        <v>945.27191000000005</v>
      </c>
      <c r="C31" s="33">
        <v>7551.1841000000004</v>
      </c>
      <c r="D31" s="33">
        <v>130.423823</v>
      </c>
      <c r="E31" s="33">
        <v>119.17322</v>
      </c>
      <c r="F31" s="33">
        <v>477.38071000000002</v>
      </c>
      <c r="G31" s="33">
        <v>404.91314999999997</v>
      </c>
      <c r="H31" s="33">
        <v>9.2544526000000002E-2</v>
      </c>
      <c r="I31" s="33">
        <v>3.9661931999999999E-3</v>
      </c>
      <c r="J31" s="33">
        <v>0.63459091999999995</v>
      </c>
      <c r="K31" s="33"/>
      <c r="L31" s="33" t="s">
        <v>30</v>
      </c>
      <c r="M31" s="33">
        <v>9.8316379704499995E-2</v>
      </c>
      <c r="N31" s="33">
        <v>9.2544704029299998E-2</v>
      </c>
      <c r="O31" s="33">
        <v>2.8643954410000001</v>
      </c>
      <c r="P31" s="33">
        <v>3.9661516238700002E-3</v>
      </c>
      <c r="Q31" s="33">
        <v>0</v>
      </c>
      <c r="R31" s="33">
        <v>945.271324897</v>
      </c>
      <c r="S31" s="33">
        <v>7.34115571279</v>
      </c>
      <c r="T31" s="33">
        <v>13.4179491699</v>
      </c>
      <c r="U31" s="33">
        <v>0</v>
      </c>
      <c r="V31" s="33">
        <v>0.652031919091</v>
      </c>
      <c r="W31" s="33">
        <v>0.63458951483100001</v>
      </c>
      <c r="X31" s="33">
        <v>60.4094812823</v>
      </c>
      <c r="Y31" s="33">
        <v>4.9922350254900003</v>
      </c>
      <c r="Z31" s="33">
        <v>3.99536817728</v>
      </c>
      <c r="AA31" s="33">
        <v>0</v>
      </c>
      <c r="AB31" s="33">
        <v>6796.0651108499997</v>
      </c>
      <c r="AC31" s="33">
        <v>694.70834627299996</v>
      </c>
      <c r="AD31" s="33">
        <v>7551.1829384100001</v>
      </c>
      <c r="AE31" s="33">
        <v>0</v>
      </c>
      <c r="AF31" s="33">
        <v>14.3559540594</v>
      </c>
      <c r="AG31" s="33">
        <v>0.91956839670000001</v>
      </c>
      <c r="AH31" s="33">
        <v>276.41449090600003</v>
      </c>
      <c r="AI31" s="33">
        <v>0.30880153507699998</v>
      </c>
      <c r="AJ31" s="33">
        <v>0</v>
      </c>
      <c r="AK31" s="33">
        <v>0.59586947943400004</v>
      </c>
      <c r="AL31" s="33">
        <v>0.62759932249799999</v>
      </c>
      <c r="AM31" s="33">
        <v>44.094095183699999</v>
      </c>
      <c r="AN31" s="33">
        <v>0</v>
      </c>
      <c r="AO31" s="33">
        <v>130.42437206400001</v>
      </c>
      <c r="AP31" s="33">
        <v>119.17376188</v>
      </c>
      <c r="AQ31" s="33">
        <v>11.250610183899999</v>
      </c>
      <c r="AR31" s="33">
        <v>59.849372024099999</v>
      </c>
      <c r="AS31" s="33">
        <v>0.37912484038499999</v>
      </c>
      <c r="AT31" s="33">
        <v>0</v>
      </c>
      <c r="AU31" s="33">
        <v>8.1514466629199998</v>
      </c>
      <c r="AV31" s="33">
        <v>0</v>
      </c>
      <c r="AW31" s="33">
        <v>5.3627872908600001</v>
      </c>
      <c r="AX31" s="33">
        <v>0</v>
      </c>
      <c r="AY31" s="33">
        <v>0</v>
      </c>
      <c r="AZ31" s="33">
        <v>13.406971710200001</v>
      </c>
      <c r="BA31" s="33">
        <v>0</v>
      </c>
      <c r="BB31" s="33">
        <v>45.3215486665</v>
      </c>
      <c r="BC31" s="33">
        <v>5.9586941560999997E-3</v>
      </c>
      <c r="BD31" s="33">
        <v>477.38105923900002</v>
      </c>
      <c r="BE31" s="33">
        <v>0</v>
      </c>
      <c r="BF31" s="33">
        <v>4.8309887827200004</v>
      </c>
      <c r="BG31" s="33">
        <v>47.051950017700001</v>
      </c>
      <c r="BH31" s="33">
        <v>0</v>
      </c>
      <c r="BI31" s="33">
        <v>47.108808883199998</v>
      </c>
      <c r="BJ31" s="33">
        <v>404.913954639</v>
      </c>
      <c r="BK31" s="33">
        <v>47.808504942600003</v>
      </c>
    </row>
    <row r="32" spans="1:63" s="35" customFormat="1" x14ac:dyDescent="0.25">
      <c r="A32" s="33" t="s">
        <v>31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</row>
    <row r="33" spans="1:63" x14ac:dyDescent="0.25">
      <c r="A33" s="33" t="s">
        <v>32</v>
      </c>
      <c r="B33" s="33">
        <v>628.28326000000004</v>
      </c>
      <c r="C33" s="33">
        <v>5542.3393999999998</v>
      </c>
      <c r="D33" s="33">
        <v>81.321020600000011</v>
      </c>
      <c r="E33" s="33">
        <v>74.234108000000006</v>
      </c>
      <c r="F33" s="33">
        <v>156.96576999999999</v>
      </c>
      <c r="G33" s="33">
        <v>277.04482999999999</v>
      </c>
      <c r="H33" s="33">
        <v>6.3319542000000006E-2</v>
      </c>
      <c r="I33" s="33">
        <v>2.7136920999999998E-3</v>
      </c>
      <c r="J33" s="33">
        <v>0.43419468</v>
      </c>
      <c r="K33" s="33"/>
      <c r="L33" s="33" t="s">
        <v>32</v>
      </c>
      <c r="M33" s="33">
        <v>6.7268104995499997E-2</v>
      </c>
      <c r="N33" s="33">
        <v>6.3319122267600003E-2</v>
      </c>
      <c r="O33" s="33">
        <v>1.9598361982400001</v>
      </c>
      <c r="P33" s="33">
        <v>2.7137181744600002E-3</v>
      </c>
      <c r="Q33" s="33">
        <v>0</v>
      </c>
      <c r="R33" s="33">
        <v>628.28203184799997</v>
      </c>
      <c r="S33" s="33">
        <v>5.0228937945599998</v>
      </c>
      <c r="T33" s="33">
        <v>9.1806892266899993</v>
      </c>
      <c r="U33" s="33">
        <v>0</v>
      </c>
      <c r="V33" s="33">
        <v>0.44612623336899998</v>
      </c>
      <c r="W33" s="33">
        <v>0.43419217285200001</v>
      </c>
      <c r="X33" s="33">
        <v>44.338794642800003</v>
      </c>
      <c r="Y33" s="33">
        <v>3.4157381996499998</v>
      </c>
      <c r="Z33" s="33">
        <v>2.73365424668</v>
      </c>
      <c r="AA33" s="33">
        <v>0</v>
      </c>
      <c r="AB33" s="33">
        <v>4988.1015004399997</v>
      </c>
      <c r="AC33" s="33">
        <v>509.89644364899999</v>
      </c>
      <c r="AD33" s="33">
        <v>5542.3367387300004</v>
      </c>
      <c r="AE33" s="33">
        <v>0</v>
      </c>
      <c r="AF33" s="33">
        <v>9.8224866889999998</v>
      </c>
      <c r="AG33" s="33">
        <v>0.57281480271399998</v>
      </c>
      <c r="AH33" s="33">
        <v>189.12509545699999</v>
      </c>
      <c r="AI33" s="33">
        <v>0.19235551040900001</v>
      </c>
      <c r="AJ33" s="33">
        <v>0</v>
      </c>
      <c r="AK33" s="33">
        <v>0.37117134474199998</v>
      </c>
      <c r="AL33" s="33">
        <v>0.39094069125899999</v>
      </c>
      <c r="AM33" s="33">
        <v>27.466745635100001</v>
      </c>
      <c r="AN33" s="33">
        <v>0</v>
      </c>
      <c r="AO33" s="33">
        <v>81.321678856700004</v>
      </c>
      <c r="AP33" s="33">
        <v>74.234729300699996</v>
      </c>
      <c r="AQ33" s="33">
        <v>7.0869495559300004</v>
      </c>
      <c r="AR33" s="33">
        <v>37.280877395700003</v>
      </c>
      <c r="AS33" s="33">
        <v>0.23616152433099999</v>
      </c>
      <c r="AT33" s="33">
        <v>0</v>
      </c>
      <c r="AU33" s="33">
        <v>5.0776318982299999</v>
      </c>
      <c r="AV33" s="33">
        <v>0</v>
      </c>
      <c r="AW33" s="33">
        <v>3.3405364948699998</v>
      </c>
      <c r="AX33" s="33">
        <v>0</v>
      </c>
      <c r="AY33" s="33">
        <v>0</v>
      </c>
      <c r="AZ33" s="33">
        <v>8.3513508110300005</v>
      </c>
      <c r="BA33" s="33">
        <v>0</v>
      </c>
      <c r="BB33" s="33">
        <v>28.231329749299999</v>
      </c>
      <c r="BC33" s="33">
        <v>3.7117449283200002E-3</v>
      </c>
      <c r="BD33" s="33">
        <v>156.96581753500001</v>
      </c>
      <c r="BE33" s="33">
        <v>0</v>
      </c>
      <c r="BF33" s="33">
        <v>3.30540217252</v>
      </c>
      <c r="BG33" s="33">
        <v>32.193317573100003</v>
      </c>
      <c r="BH33" s="33">
        <v>0</v>
      </c>
      <c r="BI33" s="33">
        <v>32.232131307800003</v>
      </c>
      <c r="BJ33" s="33">
        <v>277.045415897</v>
      </c>
      <c r="BK33" s="33">
        <v>32.711061092500003</v>
      </c>
    </row>
    <row r="34" spans="1:63" x14ac:dyDescent="0.25">
      <c r="A34" s="33" t="s">
        <v>33</v>
      </c>
      <c r="B34" s="33">
        <v>191.93736000000001</v>
      </c>
      <c r="C34" s="33">
        <v>1631.4491</v>
      </c>
      <c r="D34" s="33">
        <v>26.4003616</v>
      </c>
      <c r="E34" s="33">
        <v>24.123014000000001</v>
      </c>
      <c r="F34" s="33">
        <v>98.218131999999997</v>
      </c>
      <c r="G34" s="33">
        <v>79.805321000000006</v>
      </c>
      <c r="H34" s="33">
        <v>1.8239811000000002E-2</v>
      </c>
      <c r="I34" s="33">
        <v>7.8170793000000005E-4</v>
      </c>
      <c r="J34" s="33">
        <v>0.12507293</v>
      </c>
      <c r="K34" s="33"/>
      <c r="L34" s="33" t="s">
        <v>33</v>
      </c>
      <c r="M34" s="33">
        <v>1.93776880296E-2</v>
      </c>
      <c r="N34" s="33">
        <v>1.82401183695E-2</v>
      </c>
      <c r="O34" s="33">
        <v>0.56454978299699998</v>
      </c>
      <c r="P34" s="33">
        <v>7.8171073129999996E-4</v>
      </c>
      <c r="Q34" s="33">
        <v>0</v>
      </c>
      <c r="R34" s="33">
        <v>191.93739118799999</v>
      </c>
      <c r="S34" s="33">
        <v>1.44688913313</v>
      </c>
      <c r="T34" s="33">
        <v>2.64456406035</v>
      </c>
      <c r="U34" s="33">
        <v>0</v>
      </c>
      <c r="V34" s="33">
        <v>0.12851021545800001</v>
      </c>
      <c r="W34" s="33">
        <v>0.12507306557199999</v>
      </c>
      <c r="X34" s="33">
        <v>13.051647345599999</v>
      </c>
      <c r="Y34" s="33">
        <v>0.98393235325999995</v>
      </c>
      <c r="Z34" s="33">
        <v>0.78745464124700004</v>
      </c>
      <c r="AA34" s="33">
        <v>0</v>
      </c>
      <c r="AB34" s="33">
        <v>1468.3049583300001</v>
      </c>
      <c r="AC34" s="33">
        <v>150.09357263499999</v>
      </c>
      <c r="AD34" s="33">
        <v>1631.45017831</v>
      </c>
      <c r="AE34" s="33">
        <v>0</v>
      </c>
      <c r="AF34" s="33">
        <v>2.8294537978299998</v>
      </c>
      <c r="AG34" s="33">
        <v>0.186140442578</v>
      </c>
      <c r="AH34" s="33">
        <v>54.479149333599999</v>
      </c>
      <c r="AI34" s="33">
        <v>6.2507715107699993E-2</v>
      </c>
      <c r="AJ34" s="33">
        <v>0</v>
      </c>
      <c r="AK34" s="33">
        <v>0.120614911622</v>
      </c>
      <c r="AL34" s="33">
        <v>0.12703811725299999</v>
      </c>
      <c r="AM34" s="33">
        <v>8.9255267157200002</v>
      </c>
      <c r="AN34" s="33">
        <v>0</v>
      </c>
      <c r="AO34" s="33">
        <v>26.400481476300001</v>
      </c>
      <c r="AP34" s="33">
        <v>24.123136824100001</v>
      </c>
      <c r="AQ34" s="33">
        <v>2.27734465219</v>
      </c>
      <c r="AR34" s="33">
        <v>12.114715001900001</v>
      </c>
      <c r="AS34" s="33">
        <v>7.6742502940399998E-2</v>
      </c>
      <c r="AT34" s="33">
        <v>0</v>
      </c>
      <c r="AU34" s="33">
        <v>1.65001880829</v>
      </c>
      <c r="AV34" s="33">
        <v>0</v>
      </c>
      <c r="AW34" s="33">
        <v>1.08553551326</v>
      </c>
      <c r="AX34" s="33">
        <v>0</v>
      </c>
      <c r="AY34" s="33">
        <v>0</v>
      </c>
      <c r="AZ34" s="33">
        <v>2.7138350991300002</v>
      </c>
      <c r="BA34" s="33">
        <v>0</v>
      </c>
      <c r="BB34" s="33">
        <v>9.1739718114799995</v>
      </c>
      <c r="BC34" s="33">
        <v>1.2061431935099999E-3</v>
      </c>
      <c r="BD34" s="33">
        <v>98.218082917999993</v>
      </c>
      <c r="BE34" s="33">
        <v>0</v>
      </c>
      <c r="BF34" s="33">
        <v>0.95215318534799998</v>
      </c>
      <c r="BG34" s="33">
        <v>9.2736305376600008</v>
      </c>
      <c r="BH34" s="33">
        <v>0</v>
      </c>
      <c r="BI34" s="33">
        <v>9.2848277863399993</v>
      </c>
      <c r="BJ34" s="33">
        <v>79.805408300600007</v>
      </c>
      <c r="BK34" s="33">
        <v>9.4227348031199991</v>
      </c>
    </row>
    <row r="35" spans="1:63" s="35" customFormat="1" x14ac:dyDescent="0.25">
      <c r="A35" s="33" t="s">
        <v>34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</row>
    <row r="36" spans="1:63" x14ac:dyDescent="0.25">
      <c r="A36" s="33" t="s">
        <v>35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</row>
    <row r="37" spans="1:63" s="35" customFormat="1" x14ac:dyDescent="0.25">
      <c r="A37" s="33" t="s">
        <v>36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</row>
    <row r="38" spans="1:63" x14ac:dyDescent="0.25">
      <c r="A38" s="33" t="s">
        <v>37</v>
      </c>
      <c r="B38" s="33">
        <v>413.19299000000001</v>
      </c>
      <c r="C38" s="33">
        <v>2960.2917000000002</v>
      </c>
      <c r="D38" s="33">
        <v>52.416427399999996</v>
      </c>
      <c r="E38" s="33">
        <v>47.790931999999998</v>
      </c>
      <c r="F38" s="33">
        <v>93.638901000000004</v>
      </c>
      <c r="G38" s="33">
        <v>216.87989999999999</v>
      </c>
      <c r="H38" s="33">
        <v>4.9568730999999998E-2</v>
      </c>
      <c r="I38" s="33">
        <v>2.1243780000000001E-3</v>
      </c>
      <c r="J38" s="33">
        <v>0.33989989999999998</v>
      </c>
      <c r="K38" s="33"/>
      <c r="L38" s="33" t="s">
        <v>37</v>
      </c>
      <c r="M38" s="33">
        <v>5.2660925583E-2</v>
      </c>
      <c r="N38" s="33">
        <v>4.9569459195199998E-2</v>
      </c>
      <c r="O38" s="33">
        <v>1.53422954159</v>
      </c>
      <c r="P38" s="33">
        <v>2.1244040385999998E-3</v>
      </c>
      <c r="Q38" s="33">
        <v>0</v>
      </c>
      <c r="R38" s="33">
        <v>413.19320021599998</v>
      </c>
      <c r="S38" s="33">
        <v>3.9321059486599999</v>
      </c>
      <c r="T38" s="33">
        <v>7.1869266765599997</v>
      </c>
      <c r="U38" s="33">
        <v>0</v>
      </c>
      <c r="V38" s="33">
        <v>0.34923933632999998</v>
      </c>
      <c r="W38" s="33">
        <v>0.33990088671800001</v>
      </c>
      <c r="X38" s="33">
        <v>23.682246664000001</v>
      </c>
      <c r="Y38" s="33">
        <v>2.6739399183499999</v>
      </c>
      <c r="Z38" s="33">
        <v>2.13998319844</v>
      </c>
      <c r="AA38" s="33">
        <v>0</v>
      </c>
      <c r="AB38" s="33">
        <v>2664.2594228799999</v>
      </c>
      <c r="AC38" s="33">
        <v>272.34624043500003</v>
      </c>
      <c r="AD38" s="33">
        <v>2960.2879099800002</v>
      </c>
      <c r="AE38" s="33">
        <v>0</v>
      </c>
      <c r="AF38" s="33">
        <v>7.68934407316</v>
      </c>
      <c r="AG38" s="33">
        <v>0.36876956572000003</v>
      </c>
      <c r="AH38" s="33">
        <v>148.053162679</v>
      </c>
      <c r="AI38" s="33">
        <v>0.123835821786</v>
      </c>
      <c r="AJ38" s="33">
        <v>0</v>
      </c>
      <c r="AK38" s="33">
        <v>0.23895515725899999</v>
      </c>
      <c r="AL38" s="33">
        <v>0.25168165027400002</v>
      </c>
      <c r="AM38" s="33">
        <v>17.682643092500001</v>
      </c>
      <c r="AN38" s="33">
        <v>0</v>
      </c>
      <c r="AO38" s="33">
        <v>52.416685106599999</v>
      </c>
      <c r="AP38" s="33">
        <v>47.791196293299997</v>
      </c>
      <c r="AQ38" s="33">
        <v>4.6254888133599996</v>
      </c>
      <c r="AR38" s="33">
        <v>24.0008704179</v>
      </c>
      <c r="AS38" s="33">
        <v>0.15203680524400001</v>
      </c>
      <c r="AT38" s="33">
        <v>0</v>
      </c>
      <c r="AU38" s="33">
        <v>3.26890858866</v>
      </c>
      <c r="AV38" s="33">
        <v>0</v>
      </c>
      <c r="AW38" s="33">
        <v>2.1505952118199998</v>
      </c>
      <c r="AX38" s="33">
        <v>0</v>
      </c>
      <c r="AY38" s="33">
        <v>0</v>
      </c>
      <c r="AZ38" s="33">
        <v>5.3764730796900002</v>
      </c>
      <c r="BA38" s="33">
        <v>0</v>
      </c>
      <c r="BB38" s="33">
        <v>18.174897638400001</v>
      </c>
      <c r="BC38" s="33">
        <v>2.389547146E-3</v>
      </c>
      <c r="BD38" s="33">
        <v>93.639247085099996</v>
      </c>
      <c r="BE38" s="33">
        <v>0</v>
      </c>
      <c r="BF38" s="33">
        <v>2.58756514896</v>
      </c>
      <c r="BG38" s="33">
        <v>25.202026711999999</v>
      </c>
      <c r="BH38" s="33">
        <v>0</v>
      </c>
      <c r="BI38" s="33">
        <v>25.2327034212</v>
      </c>
      <c r="BJ38" s="33">
        <v>216.87973150900001</v>
      </c>
      <c r="BK38" s="33">
        <v>25.607187730500002</v>
      </c>
    </row>
    <row r="39" spans="1:63" x14ac:dyDescent="0.25">
      <c r="A39" s="33" t="s">
        <v>38</v>
      </c>
      <c r="B39" s="33">
        <v>396.44542999999999</v>
      </c>
      <c r="C39" s="33">
        <v>3632.6702</v>
      </c>
      <c r="D39" s="33">
        <v>55.765125099999999</v>
      </c>
      <c r="E39" s="33">
        <v>50.917538</v>
      </c>
      <c r="F39" s="33">
        <v>159.99056999999999</v>
      </c>
      <c r="G39" s="33">
        <v>156.98764</v>
      </c>
      <c r="H39" s="33">
        <v>3.5880148000000001E-2</v>
      </c>
      <c r="I39" s="33">
        <v>1.5377206E-3</v>
      </c>
      <c r="J39" s="33">
        <v>0.24603518999999999</v>
      </c>
      <c r="K39" s="33"/>
      <c r="L39" s="33" t="s">
        <v>130</v>
      </c>
      <c r="M39" s="33">
        <v>3.8117707860200002E-2</v>
      </c>
      <c r="N39" s="33">
        <v>3.5880002933399997E-2</v>
      </c>
      <c r="O39" s="33">
        <v>1.11053814955</v>
      </c>
      <c r="P39" s="33">
        <v>1.53773705495E-3</v>
      </c>
      <c r="Q39" s="33">
        <v>0</v>
      </c>
      <c r="R39" s="33">
        <v>396.445603629</v>
      </c>
      <c r="S39" s="33">
        <v>2.8462236965400001</v>
      </c>
      <c r="T39" s="33">
        <v>5.2022392111500002</v>
      </c>
      <c r="U39" s="33">
        <v>0</v>
      </c>
      <c r="V39" s="33">
        <v>0.25279630125899999</v>
      </c>
      <c r="W39" s="33">
        <v>0.24603519404499999</v>
      </c>
      <c r="X39" s="33">
        <v>29.0613154664</v>
      </c>
      <c r="Y39" s="33">
        <v>1.9355170133199999</v>
      </c>
      <c r="Z39" s="33">
        <v>1.54902499936</v>
      </c>
      <c r="AA39" s="33">
        <v>0</v>
      </c>
      <c r="AB39" s="33">
        <v>3269.4047179999998</v>
      </c>
      <c r="AC39" s="33">
        <v>334.20505039199998</v>
      </c>
      <c r="AD39" s="33">
        <v>3632.6710838600002</v>
      </c>
      <c r="AE39" s="33">
        <v>0</v>
      </c>
      <c r="AF39" s="33">
        <v>5.5658922953000003</v>
      </c>
      <c r="AG39" s="33">
        <v>0.39289429300500001</v>
      </c>
      <c r="AH39" s="33">
        <v>107.16751171600001</v>
      </c>
      <c r="AI39" s="33">
        <v>0.131937326455</v>
      </c>
      <c r="AJ39" s="33">
        <v>0</v>
      </c>
      <c r="AK39" s="33">
        <v>0.254588035627</v>
      </c>
      <c r="AL39" s="33">
        <v>0.26814693397700001</v>
      </c>
      <c r="AM39" s="33">
        <v>18.839478016099999</v>
      </c>
      <c r="AN39" s="33">
        <v>0</v>
      </c>
      <c r="AO39" s="33">
        <v>55.765389619600001</v>
      </c>
      <c r="AP39" s="33">
        <v>50.917791365699998</v>
      </c>
      <c r="AQ39" s="33">
        <v>4.8475982539400002</v>
      </c>
      <c r="AR39" s="33">
        <v>25.571037120300002</v>
      </c>
      <c r="AS39" s="33">
        <v>0.16198242784</v>
      </c>
      <c r="AT39" s="33">
        <v>0</v>
      </c>
      <c r="AU39" s="33">
        <v>3.4827688277500002</v>
      </c>
      <c r="AV39" s="33">
        <v>0</v>
      </c>
      <c r="AW39" s="33">
        <v>2.2912892602900001</v>
      </c>
      <c r="AX39" s="33">
        <v>0</v>
      </c>
      <c r="AY39" s="33">
        <v>0</v>
      </c>
      <c r="AZ39" s="33">
        <v>5.7282262482300004</v>
      </c>
      <c r="BA39" s="33">
        <v>0</v>
      </c>
      <c r="BB39" s="33">
        <v>19.363939961500002</v>
      </c>
      <c r="BC39" s="33">
        <v>2.5458800685600001E-3</v>
      </c>
      <c r="BD39" s="33">
        <v>159.98958663600001</v>
      </c>
      <c r="BE39" s="33">
        <v>0</v>
      </c>
      <c r="BF39" s="33">
        <v>1.8729957821800001</v>
      </c>
      <c r="BG39" s="33">
        <v>18.242479684100001</v>
      </c>
      <c r="BH39" s="33">
        <v>0</v>
      </c>
      <c r="BI39" s="33">
        <v>18.264431930299999</v>
      </c>
      <c r="BJ39" s="33">
        <v>156.98744832200001</v>
      </c>
      <c r="BK39" s="33">
        <v>18.535684686700002</v>
      </c>
    </row>
    <row r="40" spans="1:63" x14ac:dyDescent="0.25">
      <c r="A40" s="33" t="s">
        <v>39</v>
      </c>
      <c r="B40" s="33">
        <v>28.034984999999999</v>
      </c>
      <c r="C40" s="33">
        <v>238.87018</v>
      </c>
      <c r="D40" s="33">
        <v>3.95935894</v>
      </c>
      <c r="E40" s="33">
        <v>3.6178172000000002</v>
      </c>
      <c r="F40" s="33">
        <v>26.708860000000001</v>
      </c>
      <c r="G40" s="33">
        <v>11.038133</v>
      </c>
      <c r="H40" s="33">
        <v>2.5228094000000001E-3</v>
      </c>
      <c r="I40" s="33">
        <v>1.081204E-4</v>
      </c>
      <c r="J40" s="33">
        <v>1.7299262999999999E-2</v>
      </c>
      <c r="K40" s="33"/>
      <c r="L40" s="33" t="s">
        <v>39</v>
      </c>
      <c r="M40" s="33">
        <v>2.6800439656700001E-3</v>
      </c>
      <c r="N40" s="33">
        <v>2.52271164107E-3</v>
      </c>
      <c r="O40" s="33">
        <v>7.8084809003700004E-2</v>
      </c>
      <c r="P40" s="33">
        <v>1.08117894174E-4</v>
      </c>
      <c r="Q40" s="33">
        <v>0</v>
      </c>
      <c r="R40" s="33">
        <v>28.0349852451</v>
      </c>
      <c r="S40" s="33">
        <v>0.200121882311</v>
      </c>
      <c r="T40" s="33">
        <v>0.36577982324000002</v>
      </c>
      <c r="U40" s="33">
        <v>0</v>
      </c>
      <c r="V40" s="33">
        <v>1.77745231758E-2</v>
      </c>
      <c r="W40" s="33">
        <v>1.7299100770800001E-2</v>
      </c>
      <c r="X40" s="33">
        <v>1.9109560109599999</v>
      </c>
      <c r="Y40" s="33">
        <v>0.136090719961</v>
      </c>
      <c r="Z40" s="33">
        <v>0.108916078827</v>
      </c>
      <c r="AA40" s="33">
        <v>0</v>
      </c>
      <c r="AB40" s="33">
        <v>214.983391791</v>
      </c>
      <c r="AC40" s="33">
        <v>21.976041419800001</v>
      </c>
      <c r="AD40" s="33">
        <v>238.870389222</v>
      </c>
      <c r="AE40" s="33">
        <v>0</v>
      </c>
      <c r="AF40" s="33">
        <v>0.39135046300600002</v>
      </c>
      <c r="AG40" s="33">
        <v>2.79161613122E-2</v>
      </c>
      <c r="AH40" s="33">
        <v>7.5351934069700004</v>
      </c>
      <c r="AI40" s="33">
        <v>9.3745322839300007E-3</v>
      </c>
      <c r="AJ40" s="33">
        <v>0</v>
      </c>
      <c r="AK40" s="33">
        <v>1.8089034232299999E-2</v>
      </c>
      <c r="AL40" s="33">
        <v>1.9052498773700001E-2</v>
      </c>
      <c r="AM40" s="33">
        <v>1.3385837649400001</v>
      </c>
      <c r="AN40" s="33">
        <v>0</v>
      </c>
      <c r="AO40" s="33">
        <v>3.9593742595200001</v>
      </c>
      <c r="AP40" s="33">
        <v>3.6178344732599999</v>
      </c>
      <c r="AQ40" s="33">
        <v>0.34153978626199999</v>
      </c>
      <c r="AR40" s="33">
        <v>1.81688416982</v>
      </c>
      <c r="AS40" s="33">
        <v>1.1509438394600001E-2</v>
      </c>
      <c r="AT40" s="33">
        <v>0</v>
      </c>
      <c r="AU40" s="33">
        <v>0.24745891124700001</v>
      </c>
      <c r="AV40" s="33">
        <v>0</v>
      </c>
      <c r="AW40" s="33">
        <v>0.16280058301200001</v>
      </c>
      <c r="AX40" s="33">
        <v>0</v>
      </c>
      <c r="AY40" s="33">
        <v>0</v>
      </c>
      <c r="AZ40" s="33">
        <v>0.40700512728900001</v>
      </c>
      <c r="BA40" s="33">
        <v>0</v>
      </c>
      <c r="BB40" s="33">
        <v>1.3758561419099999</v>
      </c>
      <c r="BC40" s="33">
        <v>1.8089459944799999E-4</v>
      </c>
      <c r="BD40" s="33">
        <v>26.708818693400001</v>
      </c>
      <c r="BE40" s="33">
        <v>0</v>
      </c>
      <c r="BF40" s="33">
        <v>0.13169440800500001</v>
      </c>
      <c r="BG40" s="33">
        <v>1.2826569536600001</v>
      </c>
      <c r="BH40" s="33">
        <v>0</v>
      </c>
      <c r="BI40" s="33">
        <v>1.2842103675100001</v>
      </c>
      <c r="BJ40" s="33">
        <v>11.038162941</v>
      </c>
      <c r="BK40" s="33">
        <v>1.3032795503100001</v>
      </c>
    </row>
    <row r="41" spans="1:63" x14ac:dyDescent="0.25">
      <c r="A41" s="33" t="s">
        <v>40</v>
      </c>
      <c r="B41" s="33">
        <v>432.39926000000003</v>
      </c>
      <c r="C41" s="33">
        <v>3530.8352</v>
      </c>
      <c r="D41" s="33">
        <v>59.534890799999999</v>
      </c>
      <c r="E41" s="33">
        <v>54.399296</v>
      </c>
      <c r="F41" s="33">
        <v>227.38526999999999</v>
      </c>
      <c r="G41" s="33">
        <v>184.27396999999999</v>
      </c>
      <c r="H41" s="33">
        <v>4.2116564000000002E-2</v>
      </c>
      <c r="I41" s="33">
        <v>1.8049956E-3</v>
      </c>
      <c r="J41" s="33">
        <v>0.28879923000000002</v>
      </c>
      <c r="K41" s="33"/>
      <c r="L41" s="33" t="s">
        <v>40</v>
      </c>
      <c r="M41" s="33">
        <v>4.4743519975100003E-2</v>
      </c>
      <c r="N41" s="33">
        <v>4.21168458986E-2</v>
      </c>
      <c r="O41" s="33">
        <v>1.30356879306</v>
      </c>
      <c r="P41" s="33">
        <v>1.80497997122E-3</v>
      </c>
      <c r="Q41" s="33">
        <v>0</v>
      </c>
      <c r="R41" s="33">
        <v>432.39896522499998</v>
      </c>
      <c r="S41" s="33">
        <v>3.3409360509899999</v>
      </c>
      <c r="T41" s="33">
        <v>6.1064506566499999</v>
      </c>
      <c r="U41" s="33">
        <v>0</v>
      </c>
      <c r="V41" s="33">
        <v>0.29673508817499999</v>
      </c>
      <c r="W41" s="33">
        <v>0.28879865414799999</v>
      </c>
      <c r="X41" s="33">
        <v>28.246860844699999</v>
      </c>
      <c r="Y41" s="33">
        <v>2.2719341264100001</v>
      </c>
      <c r="Z41" s="33">
        <v>1.8182678598299999</v>
      </c>
      <c r="AA41" s="33">
        <v>0</v>
      </c>
      <c r="AB41" s="33">
        <v>3177.75049317</v>
      </c>
      <c r="AC41" s="33">
        <v>324.83677838300002</v>
      </c>
      <c r="AD41" s="33">
        <v>3530.8341323999998</v>
      </c>
      <c r="AE41" s="33">
        <v>0</v>
      </c>
      <c r="AF41" s="33">
        <v>6.5333492327</v>
      </c>
      <c r="AG41" s="33">
        <v>0.41976243500499999</v>
      </c>
      <c r="AH41" s="33">
        <v>125.79491072499999</v>
      </c>
      <c r="AI41" s="33">
        <v>0.14095962378099999</v>
      </c>
      <c r="AJ41" s="33">
        <v>0</v>
      </c>
      <c r="AK41" s="33">
        <v>0.271995608173</v>
      </c>
      <c r="AL41" s="33">
        <v>0.28648311965000001</v>
      </c>
      <c r="AM41" s="33">
        <v>20.127728696999998</v>
      </c>
      <c r="AN41" s="33">
        <v>0</v>
      </c>
      <c r="AO41" s="33">
        <v>59.535124263500002</v>
      </c>
      <c r="AP41" s="33">
        <v>54.399538437799997</v>
      </c>
      <c r="AQ41" s="33">
        <v>5.1355858257099998</v>
      </c>
      <c r="AR41" s="33">
        <v>27.319586839500001</v>
      </c>
      <c r="AS41" s="33">
        <v>0.173061816388</v>
      </c>
      <c r="AT41" s="33">
        <v>0</v>
      </c>
      <c r="AU41" s="33">
        <v>3.7209183129099999</v>
      </c>
      <c r="AV41" s="33">
        <v>0</v>
      </c>
      <c r="AW41" s="33">
        <v>2.4479683491199999</v>
      </c>
      <c r="AX41" s="33">
        <v>0</v>
      </c>
      <c r="AY41" s="33">
        <v>0</v>
      </c>
      <c r="AZ41" s="33">
        <v>6.1199137561799999</v>
      </c>
      <c r="BA41" s="33">
        <v>0</v>
      </c>
      <c r="BB41" s="33">
        <v>20.688042233899999</v>
      </c>
      <c r="BC41" s="33">
        <v>2.7199595440799999E-3</v>
      </c>
      <c r="BD41" s="33">
        <v>227.38517396099999</v>
      </c>
      <c r="BE41" s="33">
        <v>0</v>
      </c>
      <c r="BF41" s="33">
        <v>2.1985474479399998</v>
      </c>
      <c r="BG41" s="33">
        <v>21.413095846800001</v>
      </c>
      <c r="BH41" s="33">
        <v>0</v>
      </c>
      <c r="BI41" s="33">
        <v>21.439144929800001</v>
      </c>
      <c r="BJ41" s="33">
        <v>184.274259395</v>
      </c>
      <c r="BK41" s="33">
        <v>21.757431419900001</v>
      </c>
    </row>
    <row r="42" spans="1:63" s="35" customFormat="1" x14ac:dyDescent="0.25">
      <c r="A42" s="33" t="s">
        <v>41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</row>
    <row r="43" spans="1:63" s="35" customFormat="1" x14ac:dyDescent="0.25">
      <c r="A43" s="33" t="s">
        <v>42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</row>
    <row r="44" spans="1:63" x14ac:dyDescent="0.25">
      <c r="A44" s="33" t="s">
        <v>43</v>
      </c>
      <c r="B44" s="33">
        <v>1508.6306</v>
      </c>
      <c r="C44" s="33">
        <v>9309.3418000000001</v>
      </c>
      <c r="D44" s="33">
        <v>247.102743</v>
      </c>
      <c r="E44" s="33">
        <v>224.95865000000001</v>
      </c>
      <c r="F44" s="33">
        <v>493.99396000000002</v>
      </c>
      <c r="G44" s="33">
        <v>501.57094999999998</v>
      </c>
      <c r="H44" s="33">
        <v>0.11463607000000001</v>
      </c>
      <c r="I44" s="33">
        <v>4.9129743000000002E-3</v>
      </c>
      <c r="J44" s="33">
        <v>0.78607565000000001</v>
      </c>
      <c r="K44" s="33"/>
      <c r="L44" s="33" t="s">
        <v>43</v>
      </c>
      <c r="M44" s="33">
        <v>0.121785199597</v>
      </c>
      <c r="N44" s="33">
        <v>0.114635783841</v>
      </c>
      <c r="O44" s="33">
        <v>3.5481632079700001</v>
      </c>
      <c r="P44" s="33">
        <v>4.9129033304799999E-3</v>
      </c>
      <c r="Q44" s="33">
        <v>0</v>
      </c>
      <c r="R44" s="33">
        <v>1508.6300100200001</v>
      </c>
      <c r="S44" s="33">
        <v>9.0935634652000008</v>
      </c>
      <c r="T44" s="33">
        <v>16.620985291099998</v>
      </c>
      <c r="U44" s="33">
        <v>0</v>
      </c>
      <c r="V44" s="33">
        <v>0.80767704879400004</v>
      </c>
      <c r="W44" s="33">
        <v>0.78607312703900001</v>
      </c>
      <c r="X44" s="33">
        <v>74.474727432700007</v>
      </c>
      <c r="Y44" s="33">
        <v>6.1839311727700004</v>
      </c>
      <c r="Z44" s="33">
        <v>4.9490924945500003</v>
      </c>
      <c r="AA44" s="33">
        <v>0</v>
      </c>
      <c r="AB44" s="33">
        <v>8378.4077964299995</v>
      </c>
      <c r="AC44" s="33">
        <v>856.45965645399997</v>
      </c>
      <c r="AD44" s="33">
        <v>9309.3421803099991</v>
      </c>
      <c r="AE44" s="33">
        <v>0</v>
      </c>
      <c r="AF44" s="33">
        <v>17.782869928699998</v>
      </c>
      <c r="AG44" s="33">
        <v>1.73585532609</v>
      </c>
      <c r="AH44" s="33">
        <v>342.39753355900001</v>
      </c>
      <c r="AI44" s="33">
        <v>0.582912398133</v>
      </c>
      <c r="AJ44" s="33">
        <v>0</v>
      </c>
      <c r="AK44" s="33">
        <v>1.12479264395</v>
      </c>
      <c r="AL44" s="33">
        <v>1.1846967605300001</v>
      </c>
      <c r="AM44" s="33">
        <v>83.234683719399996</v>
      </c>
      <c r="AN44" s="33">
        <v>0</v>
      </c>
      <c r="AO44" s="33">
        <v>247.10375331899999</v>
      </c>
      <c r="AP44" s="33">
        <v>224.95965931399999</v>
      </c>
      <c r="AQ44" s="33">
        <v>22.144094005100001</v>
      </c>
      <c r="AR44" s="33">
        <v>112.97530862000001</v>
      </c>
      <c r="AS44" s="33">
        <v>0.715659184841</v>
      </c>
      <c r="AT44" s="33">
        <v>0</v>
      </c>
      <c r="AU44" s="33">
        <v>15.387151639400001</v>
      </c>
      <c r="AV44" s="33">
        <v>0</v>
      </c>
      <c r="AW44" s="33">
        <v>10.1231371143</v>
      </c>
      <c r="AX44" s="33">
        <v>0</v>
      </c>
      <c r="AY44" s="33">
        <v>0</v>
      </c>
      <c r="AZ44" s="33">
        <v>25.307834576200001</v>
      </c>
      <c r="BA44" s="33">
        <v>0</v>
      </c>
      <c r="BB44" s="33">
        <v>85.551723474300005</v>
      </c>
      <c r="BC44" s="33">
        <v>1.1247942271999999E-2</v>
      </c>
      <c r="BD44" s="33">
        <v>493.99331842599997</v>
      </c>
      <c r="BE44" s="33">
        <v>0</v>
      </c>
      <c r="BF44" s="33">
        <v>5.9841906634699997</v>
      </c>
      <c r="BG44" s="33">
        <v>58.2839468934</v>
      </c>
      <c r="BH44" s="33">
        <v>0</v>
      </c>
      <c r="BI44" s="33">
        <v>58.354630369900001</v>
      </c>
      <c r="BJ44" s="33">
        <v>501.570447726</v>
      </c>
      <c r="BK44" s="33">
        <v>59.220948930900001</v>
      </c>
    </row>
    <row r="45" spans="1:63" s="35" customFormat="1" x14ac:dyDescent="0.25">
      <c r="A45" s="33" t="s">
        <v>44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</row>
    <row r="46" spans="1:63" s="35" customFormat="1" x14ac:dyDescent="0.25">
      <c r="A46" s="33" t="s">
        <v>45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</row>
    <row r="47" spans="1:63" x14ac:dyDescent="0.25">
      <c r="A47" s="33" t="s">
        <v>46</v>
      </c>
      <c r="B47" s="33">
        <v>387.62774999999999</v>
      </c>
      <c r="C47" s="33">
        <v>3342.7737000000002</v>
      </c>
      <c r="D47" s="33">
        <v>53.903868500000002</v>
      </c>
      <c r="E47" s="33">
        <v>49.254021000000002</v>
      </c>
      <c r="F47" s="33">
        <v>131.53502</v>
      </c>
      <c r="G47" s="33">
        <v>164.35789</v>
      </c>
      <c r="H47" s="33">
        <v>3.7564638999999997E-2</v>
      </c>
      <c r="I47" s="33">
        <v>1.6099135000000001E-3</v>
      </c>
      <c r="J47" s="33">
        <v>0.25758615000000001</v>
      </c>
      <c r="K47" s="33"/>
      <c r="L47" s="33" t="s">
        <v>46</v>
      </c>
      <c r="M47" s="33">
        <v>3.9907533186899997E-2</v>
      </c>
      <c r="N47" s="33">
        <v>3.7564756334799998E-2</v>
      </c>
      <c r="O47" s="33">
        <v>1.16268111497</v>
      </c>
      <c r="P47" s="33">
        <v>1.60989549435E-3</v>
      </c>
      <c r="Q47" s="33">
        <v>0</v>
      </c>
      <c r="R47" s="33">
        <v>387.62760357899998</v>
      </c>
      <c r="S47" s="33">
        <v>2.9798447652300002</v>
      </c>
      <c r="T47" s="33">
        <v>5.4464759129200004</v>
      </c>
      <c r="U47" s="33">
        <v>0</v>
      </c>
      <c r="V47" s="33">
        <v>0.26466453103199999</v>
      </c>
      <c r="W47" s="33">
        <v>0.25758563918999999</v>
      </c>
      <c r="X47" s="33">
        <v>26.742183013799998</v>
      </c>
      <c r="Y47" s="33">
        <v>2.0263893630599998</v>
      </c>
      <c r="Z47" s="33">
        <v>1.6217472126200001</v>
      </c>
      <c r="AA47" s="33">
        <v>0</v>
      </c>
      <c r="AB47" s="33">
        <v>3008.4947632899998</v>
      </c>
      <c r="AC47" s="33">
        <v>307.53535069399999</v>
      </c>
      <c r="AD47" s="33">
        <v>3342.772297</v>
      </c>
      <c r="AE47" s="33">
        <v>0</v>
      </c>
      <c r="AF47" s="33">
        <v>5.8272250944200001</v>
      </c>
      <c r="AG47" s="33">
        <v>0.38005868139400001</v>
      </c>
      <c r="AH47" s="33">
        <v>112.198958061</v>
      </c>
      <c r="AI47" s="33">
        <v>0.12762681321899999</v>
      </c>
      <c r="AJ47" s="33">
        <v>0</v>
      </c>
      <c r="AK47" s="33">
        <v>0.246270707353</v>
      </c>
      <c r="AL47" s="33">
        <v>0.25938619364299997</v>
      </c>
      <c r="AM47" s="33">
        <v>18.223993849399999</v>
      </c>
      <c r="AN47" s="33">
        <v>0</v>
      </c>
      <c r="AO47" s="33">
        <v>53.904098322099998</v>
      </c>
      <c r="AP47" s="33">
        <v>49.254251012399997</v>
      </c>
      <c r="AQ47" s="33">
        <v>4.6498473097500002</v>
      </c>
      <c r="AR47" s="33">
        <v>24.735619303299998</v>
      </c>
      <c r="AS47" s="33">
        <v>0.156690451176</v>
      </c>
      <c r="AT47" s="33">
        <v>0</v>
      </c>
      <c r="AU47" s="33">
        <v>3.36898941903</v>
      </c>
      <c r="AV47" s="33">
        <v>0</v>
      </c>
      <c r="AW47" s="33">
        <v>2.2164284081000001</v>
      </c>
      <c r="AX47" s="33">
        <v>0</v>
      </c>
      <c r="AY47" s="33">
        <v>0</v>
      </c>
      <c r="AZ47" s="33">
        <v>5.5410772650600002</v>
      </c>
      <c r="BA47" s="33">
        <v>0</v>
      </c>
      <c r="BB47" s="33">
        <v>18.731283736599998</v>
      </c>
      <c r="BC47" s="33">
        <v>2.4627121441600001E-3</v>
      </c>
      <c r="BD47" s="33">
        <v>131.53428144200001</v>
      </c>
      <c r="BE47" s="33">
        <v>0</v>
      </c>
      <c r="BF47" s="33">
        <v>1.9609299598200001</v>
      </c>
      <c r="BG47" s="33">
        <v>19.0989070822</v>
      </c>
      <c r="BH47" s="33">
        <v>0</v>
      </c>
      <c r="BI47" s="33">
        <v>19.121975841299999</v>
      </c>
      <c r="BJ47" s="33">
        <v>164.35805533600001</v>
      </c>
      <c r="BK47" s="33">
        <v>19.405905469</v>
      </c>
    </row>
    <row r="48" spans="1:63" x14ac:dyDescent="0.25">
      <c r="A48" s="33" t="s">
        <v>47</v>
      </c>
      <c r="B48" s="33">
        <v>2445.6970000000001</v>
      </c>
      <c r="C48" s="33">
        <v>20929.965</v>
      </c>
      <c r="D48" s="33">
        <v>345.49368700000002</v>
      </c>
      <c r="E48" s="33">
        <v>311.66565000000003</v>
      </c>
      <c r="F48" s="33">
        <v>666.70978000000002</v>
      </c>
      <c r="G48" s="33">
        <v>1138.6024</v>
      </c>
      <c r="H48" s="33">
        <v>0.26023254000000001</v>
      </c>
      <c r="I48" s="33">
        <v>1.1152834E-2</v>
      </c>
      <c r="J48" s="33">
        <v>1.7844487</v>
      </c>
      <c r="K48" s="33"/>
      <c r="L48" s="33" t="s">
        <v>47</v>
      </c>
      <c r="M48" s="33">
        <v>0.27646086076199999</v>
      </c>
      <c r="N48" s="33">
        <v>0.260231190487</v>
      </c>
      <c r="O48" s="33">
        <v>8.0546086503600005</v>
      </c>
      <c r="P48" s="33">
        <v>1.1152622076899999E-2</v>
      </c>
      <c r="Q48" s="33">
        <v>0</v>
      </c>
      <c r="R48" s="33">
        <v>2445.6990161899998</v>
      </c>
      <c r="S48" s="33">
        <v>20.643076302200001</v>
      </c>
      <c r="T48" s="33">
        <v>37.730971115099997</v>
      </c>
      <c r="U48" s="33">
        <v>0</v>
      </c>
      <c r="V48" s="33">
        <v>1.8334862597399999</v>
      </c>
      <c r="W48" s="33">
        <v>1.7844505310300001</v>
      </c>
      <c r="X48" s="33">
        <v>167.43966647299999</v>
      </c>
      <c r="Y48" s="33">
        <v>14.0379737194</v>
      </c>
      <c r="Z48" s="33">
        <v>11.2347958584</v>
      </c>
      <c r="AA48" s="33">
        <v>0</v>
      </c>
      <c r="AB48" s="33">
        <v>18836.941989800001</v>
      </c>
      <c r="AC48" s="33">
        <v>1925.55459651</v>
      </c>
      <c r="AD48" s="33">
        <v>20929.936252799998</v>
      </c>
      <c r="AE48" s="33">
        <v>0</v>
      </c>
      <c r="AF48" s="33">
        <v>40.368637247599999</v>
      </c>
      <c r="AG48" s="33">
        <v>2.40490484066</v>
      </c>
      <c r="AH48" s="33">
        <v>777.268150569</v>
      </c>
      <c r="AI48" s="33">
        <v>0.80758815454499999</v>
      </c>
      <c r="AJ48" s="33">
        <v>0</v>
      </c>
      <c r="AK48" s="33">
        <v>1.5583300097099999</v>
      </c>
      <c r="AL48" s="33">
        <v>1.6413237672200001</v>
      </c>
      <c r="AM48" s="33">
        <v>115.31624986200001</v>
      </c>
      <c r="AN48" s="33">
        <v>0</v>
      </c>
      <c r="AO48" s="33">
        <v>345.49522728900001</v>
      </c>
      <c r="AP48" s="33">
        <v>311.667215602</v>
      </c>
      <c r="AQ48" s="33">
        <v>33.828011687299998</v>
      </c>
      <c r="AR48" s="33">
        <v>156.520157458</v>
      </c>
      <c r="AS48" s="33">
        <v>0.99149893527499999</v>
      </c>
      <c r="AT48" s="33">
        <v>0</v>
      </c>
      <c r="AU48" s="33">
        <v>21.3179228708</v>
      </c>
      <c r="AV48" s="33">
        <v>0</v>
      </c>
      <c r="AW48" s="33">
        <v>14.024974181699999</v>
      </c>
      <c r="AX48" s="33">
        <v>0</v>
      </c>
      <c r="AY48" s="33">
        <v>0</v>
      </c>
      <c r="AZ48" s="33">
        <v>35.062339794000003</v>
      </c>
      <c r="BA48" s="33">
        <v>0</v>
      </c>
      <c r="BB48" s="33">
        <v>118.52638834</v>
      </c>
      <c r="BC48" s="33">
        <v>1.55832668681E-2</v>
      </c>
      <c r="BD48" s="33">
        <v>666.71029427300004</v>
      </c>
      <c r="BE48" s="33">
        <v>0</v>
      </c>
      <c r="BF48" s="33">
        <v>13.5845458543</v>
      </c>
      <c r="BG48" s="33">
        <v>132.30981976999999</v>
      </c>
      <c r="BH48" s="33">
        <v>0</v>
      </c>
      <c r="BI48" s="33">
        <v>132.46791959399999</v>
      </c>
      <c r="BJ48" s="33">
        <v>1138.60214608</v>
      </c>
      <c r="BK48" s="33">
        <v>134.43630028800001</v>
      </c>
    </row>
    <row r="49" spans="1:63" x14ac:dyDescent="0.25">
      <c r="A49" s="33" t="s">
        <v>48</v>
      </c>
      <c r="B49" s="33">
        <v>3.6155856000000002</v>
      </c>
      <c r="C49" s="33">
        <v>31.499970999999999</v>
      </c>
      <c r="D49" s="33">
        <v>0.49198972400000002</v>
      </c>
      <c r="E49" s="33">
        <v>0.44954976000000002</v>
      </c>
      <c r="F49" s="33">
        <v>0.95837247000000003</v>
      </c>
      <c r="G49" s="33">
        <v>1.535174</v>
      </c>
      <c r="H49" s="33">
        <v>3.5087037000000002E-4</v>
      </c>
      <c r="I49" s="33">
        <v>1.503729E-5</v>
      </c>
      <c r="J49" s="33">
        <v>2.4059692000000001E-3</v>
      </c>
      <c r="K49" s="33"/>
      <c r="L49" s="33" t="s">
        <v>48</v>
      </c>
      <c r="M49" s="33">
        <v>3.7274690917500001E-4</v>
      </c>
      <c r="N49" s="33">
        <v>3.5086475408399999E-4</v>
      </c>
      <c r="O49" s="33">
        <v>1.08609924811E-2</v>
      </c>
      <c r="P49" s="33">
        <v>1.5037537305999999E-5</v>
      </c>
      <c r="Q49" s="33">
        <v>0</v>
      </c>
      <c r="R49" s="33">
        <v>3.6155840407399999</v>
      </c>
      <c r="S49" s="33">
        <v>2.7832838924799999E-2</v>
      </c>
      <c r="T49" s="33">
        <v>5.0870295661900003E-2</v>
      </c>
      <c r="U49" s="33">
        <v>0</v>
      </c>
      <c r="V49" s="33">
        <v>2.47203655704E-3</v>
      </c>
      <c r="W49" s="33">
        <v>2.4059541197200001E-3</v>
      </c>
      <c r="X49" s="33">
        <v>0.25199981304800001</v>
      </c>
      <c r="Y49" s="33">
        <v>1.8927281076099998E-2</v>
      </c>
      <c r="Z49" s="33">
        <v>1.5147446250800001E-2</v>
      </c>
      <c r="AA49" s="33">
        <v>0</v>
      </c>
      <c r="AB49" s="33">
        <v>28.349951839999999</v>
      </c>
      <c r="AC49" s="33">
        <v>2.8979913799300001</v>
      </c>
      <c r="AD49" s="33">
        <v>31.499943033000001</v>
      </c>
      <c r="AE49" s="33">
        <v>0</v>
      </c>
      <c r="AF49" s="33">
        <v>5.4428810341900002E-2</v>
      </c>
      <c r="AG49" s="33">
        <v>3.4688604860099999E-3</v>
      </c>
      <c r="AH49" s="33">
        <v>1.04798589935</v>
      </c>
      <c r="AI49" s="33">
        <v>1.1648701202100001E-3</v>
      </c>
      <c r="AJ49" s="33">
        <v>0</v>
      </c>
      <c r="AK49" s="33">
        <v>2.2477484746800001E-3</v>
      </c>
      <c r="AL49" s="33">
        <v>2.36746507052E-3</v>
      </c>
      <c r="AM49" s="33">
        <v>0.16633337191399999</v>
      </c>
      <c r="AN49" s="33">
        <v>0</v>
      </c>
      <c r="AO49" s="33">
        <v>0.49199100899999998</v>
      </c>
      <c r="AP49" s="33">
        <v>0.44955102509400002</v>
      </c>
      <c r="AQ49" s="33">
        <v>4.2439983906300001E-2</v>
      </c>
      <c r="AR49" s="33">
        <v>0.225765101936</v>
      </c>
      <c r="AS49" s="33">
        <v>1.4301466624800001E-3</v>
      </c>
      <c r="AT49" s="33">
        <v>0</v>
      </c>
      <c r="AU49" s="33">
        <v>3.0749232295500001E-2</v>
      </c>
      <c r="AV49" s="33">
        <v>0</v>
      </c>
      <c r="AW49" s="33">
        <v>2.02297377051E-2</v>
      </c>
      <c r="AX49" s="33">
        <v>0</v>
      </c>
      <c r="AY49" s="33">
        <v>0</v>
      </c>
      <c r="AZ49" s="33">
        <v>5.0574386701700003E-2</v>
      </c>
      <c r="BA49" s="33">
        <v>0</v>
      </c>
      <c r="BB49" s="33">
        <v>0.17096378798199999</v>
      </c>
      <c r="BC49" s="33">
        <v>2.24781571565E-5</v>
      </c>
      <c r="BD49" s="33">
        <v>0.95837370856000004</v>
      </c>
      <c r="BE49" s="33">
        <v>0</v>
      </c>
      <c r="BF49" s="33">
        <v>1.8316197661999999E-2</v>
      </c>
      <c r="BG49" s="33">
        <v>0.17839142171700001</v>
      </c>
      <c r="BH49" s="33">
        <v>0</v>
      </c>
      <c r="BI49" s="33">
        <v>0.178606892199</v>
      </c>
      <c r="BJ49" s="33">
        <v>1.5351719693300001</v>
      </c>
      <c r="BK49" s="33">
        <v>0.181259820323</v>
      </c>
    </row>
    <row r="50" spans="1:63" x14ac:dyDescent="0.25">
      <c r="A50" s="33" t="s">
        <v>49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</row>
    <row r="51" spans="1:63" x14ac:dyDescent="0.25">
      <c r="A51" s="33" t="s">
        <v>50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</row>
    <row r="52" spans="1:63" x14ac:dyDescent="0.25">
      <c r="A52" s="5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</row>
    <row r="53" spans="1:63" s="35" customFormat="1" x14ac:dyDescent="0.25">
      <c r="A53" s="5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</row>
    <row r="54" spans="1:63" x14ac:dyDescent="0.25">
      <c r="A54" s="53" t="s">
        <v>321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</row>
    <row r="55" spans="1:63" x14ac:dyDescent="0.25">
      <c r="A55" s="33" t="s">
        <v>1</v>
      </c>
      <c r="B55" s="33">
        <v>1142.4808</v>
      </c>
      <c r="C55" s="33">
        <v>12435.402</v>
      </c>
      <c r="D55" s="33">
        <v>242.70335299999999</v>
      </c>
      <c r="E55" s="33">
        <v>222.15943999999999</v>
      </c>
      <c r="F55" s="33">
        <v>1122.3324</v>
      </c>
      <c r="G55" s="33">
        <v>482.69324</v>
      </c>
      <c r="H55" s="33">
        <v>0.11032255000000001</v>
      </c>
      <c r="I55" s="33">
        <v>4.7279694000000004E-3</v>
      </c>
      <c r="J55" s="33">
        <v>0.75646811999999997</v>
      </c>
      <c r="K55" s="33"/>
      <c r="L55" s="33" t="s">
        <v>1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33">
        <v>0</v>
      </c>
      <c r="AC55" s="33">
        <v>0</v>
      </c>
      <c r="AD55" s="33">
        <v>0</v>
      </c>
      <c r="AE55" s="33">
        <v>0</v>
      </c>
      <c r="AF55" s="33">
        <v>0</v>
      </c>
      <c r="AG55" s="33">
        <v>0</v>
      </c>
      <c r="AH55" s="33">
        <v>0</v>
      </c>
      <c r="AI55" s="33">
        <v>0</v>
      </c>
      <c r="AJ55" s="33">
        <v>0</v>
      </c>
      <c r="AK55" s="33">
        <v>0</v>
      </c>
      <c r="AL55" s="33">
        <v>0</v>
      </c>
      <c r="AM55" s="33">
        <v>0</v>
      </c>
      <c r="AN55" s="33">
        <v>0</v>
      </c>
      <c r="AO55" s="33">
        <v>0</v>
      </c>
      <c r="AP55" s="33">
        <v>0</v>
      </c>
      <c r="AQ55" s="33">
        <v>0</v>
      </c>
      <c r="AR55" s="33">
        <v>0</v>
      </c>
      <c r="AS55" s="33">
        <v>0</v>
      </c>
      <c r="AT55" s="33">
        <v>0</v>
      </c>
      <c r="AU55" s="33">
        <v>0</v>
      </c>
      <c r="AV55" s="33">
        <v>0</v>
      </c>
      <c r="AW55" s="33">
        <v>0</v>
      </c>
      <c r="AX55" s="33">
        <v>0</v>
      </c>
      <c r="AY55" s="33">
        <v>0</v>
      </c>
      <c r="AZ55" s="33">
        <v>0</v>
      </c>
      <c r="BA55" s="33">
        <v>0</v>
      </c>
      <c r="BB55" s="33">
        <v>0</v>
      </c>
      <c r="BC55" s="33">
        <v>0</v>
      </c>
      <c r="BD55" s="33">
        <v>0</v>
      </c>
      <c r="BE55" s="33">
        <v>0</v>
      </c>
      <c r="BF55" s="33">
        <v>0</v>
      </c>
      <c r="BG55" s="33">
        <v>0</v>
      </c>
      <c r="BH55" s="33">
        <v>0</v>
      </c>
      <c r="BI55" s="33">
        <v>0</v>
      </c>
      <c r="BJ55" s="33">
        <v>0</v>
      </c>
      <c r="BK55" s="33">
        <v>0</v>
      </c>
    </row>
    <row r="56" spans="1:63" x14ac:dyDescent="0.25">
      <c r="A56" s="33" t="s">
        <v>11</v>
      </c>
      <c r="B56" s="33">
        <v>369.25491</v>
      </c>
      <c r="C56" s="33">
        <v>3264.3076000000001</v>
      </c>
      <c r="D56" s="33">
        <v>51.794533100000002</v>
      </c>
      <c r="E56" s="33">
        <v>47.184727000000002</v>
      </c>
      <c r="F56" s="33">
        <v>108.55653</v>
      </c>
      <c r="G56" s="33">
        <v>157.80443</v>
      </c>
      <c r="H56" s="33">
        <v>3.6067024000000003E-2</v>
      </c>
      <c r="I56" s="33">
        <v>1.5457184000000001E-3</v>
      </c>
      <c r="J56" s="33">
        <v>0.24731643</v>
      </c>
      <c r="K56" s="33"/>
      <c r="L56" s="33" t="s">
        <v>11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33">
        <v>0</v>
      </c>
      <c r="T56" s="33">
        <v>0</v>
      </c>
      <c r="U56" s="33">
        <v>0</v>
      </c>
      <c r="V56" s="33">
        <v>0</v>
      </c>
      <c r="W56" s="33">
        <v>0</v>
      </c>
      <c r="X56" s="33">
        <v>0</v>
      </c>
      <c r="Y56" s="33">
        <v>0</v>
      </c>
      <c r="Z56" s="33">
        <v>0</v>
      </c>
      <c r="AA56" s="33">
        <v>0</v>
      </c>
      <c r="AB56" s="33">
        <v>0</v>
      </c>
      <c r="AC56" s="33">
        <v>0</v>
      </c>
      <c r="AD56" s="33">
        <v>0</v>
      </c>
      <c r="AE56" s="33">
        <v>0</v>
      </c>
      <c r="AF56" s="33">
        <v>0</v>
      </c>
      <c r="AG56" s="33">
        <v>0</v>
      </c>
      <c r="AH56" s="33">
        <v>0</v>
      </c>
      <c r="AI56" s="33">
        <v>0</v>
      </c>
      <c r="AJ56" s="33">
        <v>0</v>
      </c>
      <c r="AK56" s="33">
        <v>0</v>
      </c>
      <c r="AL56" s="33">
        <v>0</v>
      </c>
      <c r="AM56" s="33">
        <v>0</v>
      </c>
      <c r="AN56" s="33">
        <v>0</v>
      </c>
      <c r="AO56" s="33">
        <v>0</v>
      </c>
      <c r="AP56" s="33">
        <v>0</v>
      </c>
      <c r="AQ56" s="33">
        <v>0</v>
      </c>
      <c r="AR56" s="33">
        <v>0</v>
      </c>
      <c r="AS56" s="33">
        <v>0</v>
      </c>
      <c r="AT56" s="33">
        <v>0</v>
      </c>
      <c r="AU56" s="33">
        <v>0</v>
      </c>
      <c r="AV56" s="33">
        <v>0</v>
      </c>
      <c r="AW56" s="33">
        <v>0</v>
      </c>
      <c r="AX56" s="33">
        <v>0</v>
      </c>
      <c r="AY56" s="33">
        <v>0</v>
      </c>
      <c r="AZ56" s="33">
        <v>0</v>
      </c>
      <c r="BA56" s="33">
        <v>0</v>
      </c>
      <c r="BB56" s="33">
        <v>0</v>
      </c>
      <c r="BC56" s="33">
        <v>0</v>
      </c>
      <c r="BD56" s="33">
        <v>0</v>
      </c>
      <c r="BE56" s="33">
        <v>0</v>
      </c>
      <c r="BF56" s="33">
        <v>0</v>
      </c>
      <c r="BG56" s="33">
        <v>0</v>
      </c>
      <c r="BH56" s="33">
        <v>0</v>
      </c>
      <c r="BI56" s="33">
        <v>0</v>
      </c>
      <c r="BJ56" s="33">
        <v>0</v>
      </c>
      <c r="BK56" s="33">
        <v>0</v>
      </c>
    </row>
    <row r="57" spans="1:63" s="35" customFormat="1" x14ac:dyDescent="0.25">
      <c r="A57" s="35" t="s">
        <v>58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</row>
    <row r="58" spans="1:63" s="35" customFormat="1" x14ac:dyDescent="0.25">
      <c r="A58" s="35" t="s">
        <v>75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</row>
    <row r="59" spans="1:63" s="35" customFormat="1" x14ac:dyDescent="0.25">
      <c r="A59" s="35" t="s">
        <v>333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</row>
    <row r="60" spans="1:63" s="35" customFormat="1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</row>
    <row r="61" spans="1:63" x14ac:dyDescent="0.25">
      <c r="A61" s="54" t="s">
        <v>55</v>
      </c>
      <c r="B61" s="1">
        <f t="shared" ref="B61:J61" si="0">SUM(B3:B56)</f>
        <v>19029.871149820003</v>
      </c>
      <c r="C61" s="1">
        <f t="shared" si="0"/>
        <v>151846.99935510001</v>
      </c>
      <c r="D61" s="1">
        <f t="shared" si="0"/>
        <v>2632.4123076622</v>
      </c>
      <c r="E61" s="1">
        <f t="shared" si="0"/>
        <v>2398.7876500999996</v>
      </c>
      <c r="F61" s="1">
        <f t="shared" si="0"/>
        <v>6584.6611976919994</v>
      </c>
      <c r="G61" s="1">
        <f t="shared" si="0"/>
        <v>7318.147534529</v>
      </c>
      <c r="H61" s="1">
        <f t="shared" si="0"/>
        <v>1.672592398226</v>
      </c>
      <c r="I61" s="1">
        <f t="shared" si="0"/>
        <v>7.1682420659450019E-2</v>
      </c>
      <c r="J61" s="1">
        <f t="shared" si="0"/>
        <v>11.469175571599999</v>
      </c>
      <c r="K61" s="33"/>
      <c r="L61" s="33"/>
      <c r="M61" s="1">
        <f t="shared" ref="M61:AR61" si="1">SUM(M3:M56)</f>
        <v>1.6213874087680447</v>
      </c>
      <c r="N61" s="1">
        <f t="shared" si="1"/>
        <v>1.5262036530655134</v>
      </c>
      <c r="O61" s="1">
        <f t="shared" si="1"/>
        <v>47.238340773295342</v>
      </c>
      <c r="P61" s="1">
        <f t="shared" si="1"/>
        <v>6.5408539480216424E-2</v>
      </c>
      <c r="Q61" s="1">
        <f t="shared" si="1"/>
        <v>0</v>
      </c>
      <c r="R61" s="1">
        <f t="shared" si="1"/>
        <v>17518.130642279139</v>
      </c>
      <c r="S61" s="1">
        <f t="shared" si="1"/>
        <v>121.06723073628105</v>
      </c>
      <c r="T61" s="1">
        <f t="shared" si="1"/>
        <v>221.28316839943906</v>
      </c>
      <c r="U61" s="1">
        <f t="shared" si="1"/>
        <v>0</v>
      </c>
      <c r="V61" s="1">
        <f t="shared" si="1"/>
        <v>10.752987761657172</v>
      </c>
      <c r="W61" s="1">
        <f t="shared" si="1"/>
        <v>10.465384577019265</v>
      </c>
      <c r="X61" s="1">
        <f t="shared" si="1"/>
        <v>1089.1790813925297</v>
      </c>
      <c r="Y61" s="1">
        <f t="shared" si="1"/>
        <v>82.329571308957384</v>
      </c>
      <c r="Z61" s="1">
        <f t="shared" si="1"/>
        <v>65.88959860957273</v>
      </c>
      <c r="AA61" s="1">
        <f t="shared" si="1"/>
        <v>0</v>
      </c>
      <c r="AB61" s="1">
        <f t="shared" si="1"/>
        <v>122532.58855068605</v>
      </c>
      <c r="AC61" s="1">
        <f t="shared" si="1"/>
        <v>12525.552312878142</v>
      </c>
      <c r="AD61" s="1">
        <f t="shared" si="1"/>
        <v>136147.31994495902</v>
      </c>
      <c r="AE61" s="1">
        <f t="shared" si="1"/>
        <v>0</v>
      </c>
      <c r="AF61" s="1">
        <f t="shared" si="1"/>
        <v>236.75240160734359</v>
      </c>
      <c r="AG61" s="1">
        <f t="shared" si="1"/>
        <v>16.431428620577222</v>
      </c>
      <c r="AH61" s="1">
        <f t="shared" si="1"/>
        <v>4558.4987832222669</v>
      </c>
      <c r="AI61" s="1">
        <f t="shared" si="1"/>
        <v>5.5178094451941435</v>
      </c>
      <c r="AJ61" s="1">
        <f t="shared" si="1"/>
        <v>0</v>
      </c>
      <c r="AK61" s="1">
        <f t="shared" si="1"/>
        <v>10.647220028133773</v>
      </c>
      <c r="AL61" s="1">
        <f t="shared" si="1"/>
        <v>11.214265229298343</v>
      </c>
      <c r="AM61" s="1">
        <f t="shared" si="1"/>
        <v>787.89387397849407</v>
      </c>
      <c r="AN61" s="1">
        <f t="shared" si="1"/>
        <v>0</v>
      </c>
      <c r="AO61" s="1">
        <f t="shared" si="1"/>
        <v>2337.9238944579224</v>
      </c>
      <c r="AP61" s="1">
        <f t="shared" si="1"/>
        <v>2129.4530321269635</v>
      </c>
      <c r="AQ61" s="1">
        <f t="shared" si="1"/>
        <v>208.47086233064141</v>
      </c>
      <c r="AR61" s="1">
        <f t="shared" si="1"/>
        <v>1069.4167043315931</v>
      </c>
      <c r="AS61" s="1">
        <f t="shared" ref="AS61:BK61" si="2">SUM(AS3:AS56)</f>
        <v>6.7743919173800791</v>
      </c>
      <c r="AT61" s="1">
        <f t="shared" si="2"/>
        <v>0</v>
      </c>
      <c r="AU61" s="1">
        <f t="shared" si="2"/>
        <v>145.65397269517177</v>
      </c>
      <c r="AV61" s="1">
        <f t="shared" si="2"/>
        <v>0</v>
      </c>
      <c r="AW61" s="1">
        <f t="shared" si="2"/>
        <v>95.824935338693464</v>
      </c>
      <c r="AX61" s="1">
        <f t="shared" si="2"/>
        <v>0</v>
      </c>
      <c r="AY61" s="1">
        <f t="shared" si="2"/>
        <v>0</v>
      </c>
      <c r="AZ61" s="1">
        <f t="shared" si="2"/>
        <v>239.56220313519935</v>
      </c>
      <c r="BA61" s="1">
        <f t="shared" si="2"/>
        <v>0</v>
      </c>
      <c r="BB61" s="1">
        <f t="shared" si="2"/>
        <v>809.82690463266897</v>
      </c>
      <c r="BC61" s="1">
        <f t="shared" si="2"/>
        <v>0.10647217675951945</v>
      </c>
      <c r="BD61" s="1">
        <f t="shared" si="2"/>
        <v>5353.7703157852002</v>
      </c>
      <c r="BE61" s="1">
        <f t="shared" si="2"/>
        <v>0</v>
      </c>
      <c r="BF61" s="1">
        <f t="shared" si="2"/>
        <v>79.670302204168863</v>
      </c>
      <c r="BG61" s="1">
        <f t="shared" si="2"/>
        <v>775.96169366393133</v>
      </c>
      <c r="BH61" s="1">
        <f t="shared" si="2"/>
        <v>0</v>
      </c>
      <c r="BI61" s="1">
        <f t="shared" si="2"/>
        <v>776.89835365980559</v>
      </c>
      <c r="BJ61" s="1">
        <f t="shared" si="2"/>
        <v>6677.6467032746277</v>
      </c>
      <c r="BK61" s="1">
        <f t="shared" si="2"/>
        <v>788.43641963640209</v>
      </c>
    </row>
    <row r="62" spans="1:63" x14ac:dyDescent="0.25">
      <c r="A62" s="13" t="s">
        <v>56</v>
      </c>
      <c r="B62" s="1">
        <f>SUM(B3:B51)</f>
        <v>17518.135439820002</v>
      </c>
      <c r="C62" s="1">
        <f t="shared" ref="C62:J62" si="3">SUM(C3:C51)</f>
        <v>136147.28975510001</v>
      </c>
      <c r="D62" s="1">
        <f t="shared" si="3"/>
        <v>2337.9144215622</v>
      </c>
      <c r="E62" s="1">
        <f t="shared" si="3"/>
        <v>2129.4434830999999</v>
      </c>
      <c r="F62" s="1">
        <f t="shared" si="3"/>
        <v>5353.7722676919993</v>
      </c>
      <c r="G62" s="1">
        <f t="shared" si="3"/>
        <v>6677.6498645290003</v>
      </c>
      <c r="H62" s="1">
        <f t="shared" si="3"/>
        <v>1.526202824226</v>
      </c>
      <c r="I62" s="1">
        <f t="shared" si="3"/>
        <v>6.5408732859450008E-2</v>
      </c>
      <c r="J62" s="1">
        <f t="shared" si="3"/>
        <v>10.4653910216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</row>
    <row r="63" spans="1:63" x14ac:dyDescent="0.25">
      <c r="A63" s="35" t="s">
        <v>336</v>
      </c>
      <c r="B63" s="33">
        <f>+B3+B5+B8+B9+B11+B12+B14+B15+B16+B17+B18+B19+B20+B21+B22+B23+B24+B25+B26+B28+B30+B31+B33+B34+B35+B36+B37+B39+B40+B41+B42+B43+B44+B46+B47+B49+B50</f>
        <v>12318.716720600001</v>
      </c>
      <c r="C63" s="33">
        <f t="shared" ref="C63:J63" si="4">+C3+C5+C8+C9+C11+C12+C14+C15+C16+C17+C18+C19+C20+C21+C22+C23+C24+C25+C26+C28+C30+C31+C33+C34+C35+C36+C37+C39+C40+C41+C42+C43+C44+C46+C47+C49+C50</f>
        <v>96997.634770999997</v>
      </c>
      <c r="D63" s="33">
        <f t="shared" si="4"/>
        <v>1729.4628342639999</v>
      </c>
      <c r="E63" s="33">
        <f t="shared" si="4"/>
        <v>1578.0246309600002</v>
      </c>
      <c r="F63" s="33">
        <f t="shared" si="4"/>
        <v>4059.3883874699995</v>
      </c>
      <c r="G63" s="33">
        <f t="shared" si="4"/>
        <v>4677.7099469999994</v>
      </c>
      <c r="H63" s="33">
        <f t="shared" si="4"/>
        <v>1.06910817797</v>
      </c>
      <c r="I63" s="33">
        <f t="shared" si="4"/>
        <v>4.5818951019999991E-2</v>
      </c>
      <c r="J63" s="33">
        <f t="shared" si="4"/>
        <v>7.3310313511999992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</row>
    <row r="65" spans="1:11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 x14ac:dyDescent="0.25">
      <c r="A66" s="5"/>
      <c r="B66" s="35"/>
      <c r="C66" s="35"/>
      <c r="D66" s="35"/>
      <c r="E66" s="35"/>
      <c r="F66" s="35"/>
      <c r="G66" s="35"/>
      <c r="H66" s="35"/>
    </row>
    <row r="67" spans="1:11" x14ac:dyDescent="0.25">
      <c r="A67" s="50"/>
      <c r="B67" s="35"/>
      <c r="C67" s="35"/>
      <c r="D67" s="35"/>
      <c r="E67" s="35"/>
      <c r="F67" s="35"/>
      <c r="G67" s="35"/>
      <c r="H67" s="35"/>
    </row>
    <row r="68" spans="1:11" x14ac:dyDescent="0.25">
      <c r="A68" s="26"/>
      <c r="B68" s="35"/>
      <c r="C68" s="35"/>
      <c r="D68" s="35"/>
      <c r="E68" s="35"/>
      <c r="F68" s="35"/>
      <c r="G68" s="35"/>
      <c r="H68" s="35"/>
    </row>
    <row r="69" spans="1:11" x14ac:dyDescent="0.25">
      <c r="A69" s="26"/>
      <c r="B69" s="35"/>
      <c r="C69" s="35"/>
      <c r="D69" s="35"/>
      <c r="E69" s="35"/>
      <c r="F69" s="35"/>
      <c r="G69" s="35"/>
      <c r="H69" s="35"/>
    </row>
    <row r="70" spans="1:11" x14ac:dyDescent="0.25">
      <c r="A70" s="26"/>
      <c r="B70" s="35"/>
      <c r="C70" s="35"/>
      <c r="D70" s="35"/>
      <c r="E70" s="35"/>
      <c r="F70" s="35"/>
      <c r="G70" s="35"/>
      <c r="H70" s="35"/>
    </row>
    <row r="71" spans="1:11" x14ac:dyDescent="0.25">
      <c r="A71" s="26"/>
      <c r="B71" s="35"/>
      <c r="C71" s="35"/>
      <c r="D71" s="35"/>
      <c r="E71" s="35"/>
      <c r="F71" s="35"/>
      <c r="G71" s="35"/>
      <c r="H71" s="35"/>
    </row>
    <row r="72" spans="1:11" x14ac:dyDescent="0.25">
      <c r="A72" s="26"/>
      <c r="B72" s="35"/>
      <c r="C72" s="35"/>
      <c r="D72" s="35"/>
      <c r="E72" s="35"/>
      <c r="F72" s="35"/>
      <c r="G72" s="35"/>
      <c r="H72" s="35"/>
    </row>
    <row r="73" spans="1:11" x14ac:dyDescent="0.25">
      <c r="A73" s="26"/>
      <c r="B73" s="35"/>
      <c r="C73" s="35"/>
      <c r="D73" s="35"/>
      <c r="E73" s="35"/>
      <c r="F73" s="35"/>
      <c r="G73" s="35"/>
      <c r="H73" s="35"/>
    </row>
    <row r="74" spans="1:11" x14ac:dyDescent="0.25">
      <c r="A74" s="26"/>
      <c r="B74" s="35"/>
      <c r="C74" s="35"/>
      <c r="D74" s="35"/>
      <c r="E74" s="35"/>
      <c r="F74" s="35"/>
      <c r="G74" s="35"/>
      <c r="H74" s="35"/>
    </row>
    <row r="75" spans="1:11" x14ac:dyDescent="0.25">
      <c r="A75" s="26"/>
      <c r="B75" s="35"/>
      <c r="C75" s="35"/>
      <c r="D75" s="35"/>
      <c r="E75" s="35"/>
      <c r="F75" s="35"/>
      <c r="G75" s="35"/>
      <c r="H75" s="35"/>
    </row>
    <row r="76" spans="1:11" x14ac:dyDescent="0.25">
      <c r="A76" s="26"/>
      <c r="B76" s="35"/>
      <c r="C76" s="35"/>
      <c r="D76" s="35"/>
      <c r="E76" s="35"/>
      <c r="F76" s="35"/>
      <c r="G76" s="35"/>
      <c r="H76" s="35"/>
    </row>
    <row r="77" spans="1:11" x14ac:dyDescent="0.25">
      <c r="A77" s="26"/>
      <c r="B77" s="35"/>
      <c r="C77" s="35"/>
      <c r="D77" s="35"/>
      <c r="E77" s="35"/>
      <c r="F77" s="35"/>
      <c r="G77" s="35"/>
      <c r="H77" s="35"/>
    </row>
    <row r="78" spans="1:11" x14ac:dyDescent="0.25">
      <c r="A78" s="29"/>
      <c r="B78" s="35"/>
      <c r="C78" s="35"/>
      <c r="D78" s="35"/>
      <c r="E78" s="35"/>
      <c r="F78" s="35"/>
      <c r="G78" s="35"/>
      <c r="H78" s="35"/>
    </row>
    <row r="79" spans="1:11" x14ac:dyDescent="0.25">
      <c r="A79" s="29"/>
      <c r="B79" s="35"/>
      <c r="C79" s="35"/>
      <c r="D79" s="35"/>
      <c r="E79" s="35"/>
      <c r="F79" s="35"/>
      <c r="G79" s="35"/>
      <c r="H79" s="35"/>
    </row>
    <row r="80" spans="1:11" x14ac:dyDescent="0.25">
      <c r="A80" s="23"/>
      <c r="B80" s="20"/>
      <c r="C80" s="20"/>
      <c r="D80" s="20"/>
      <c r="E80" s="20"/>
      <c r="F80" s="20"/>
      <c r="G80" s="20"/>
      <c r="H80" s="20"/>
    </row>
    <row r="82" spans="1:11" x14ac:dyDescent="0.25">
      <c r="A82" s="35"/>
      <c r="C82" s="35"/>
      <c r="D82" s="35"/>
      <c r="E82" s="35"/>
      <c r="F82" s="35"/>
      <c r="G82" s="35"/>
      <c r="H82" s="35"/>
      <c r="I82" s="35"/>
      <c r="J82" s="35"/>
    </row>
    <row r="83" spans="1:11" x14ac:dyDescent="0.25">
      <c r="A83" s="5"/>
      <c r="B83" s="35"/>
      <c r="C83" s="35"/>
      <c r="D83" s="35"/>
      <c r="E83" s="35"/>
      <c r="F83" s="35"/>
      <c r="G83" s="35"/>
      <c r="H83" s="35"/>
      <c r="I83" s="35"/>
      <c r="J83" s="35"/>
      <c r="K83" s="35"/>
    </row>
    <row r="84" spans="1:11" x14ac:dyDescent="0.25">
      <c r="A84" s="12"/>
      <c r="B84" s="35"/>
      <c r="C84" s="35"/>
      <c r="D84" s="35"/>
      <c r="E84" s="35"/>
      <c r="F84" s="35"/>
      <c r="G84" s="35"/>
      <c r="H84" s="35"/>
      <c r="I84" s="35"/>
      <c r="J84" s="35"/>
      <c r="K84" s="35"/>
    </row>
    <row r="85" spans="1:11" x14ac:dyDescent="0.25">
      <c r="A85" s="26"/>
      <c r="B85" s="35"/>
      <c r="C85" s="35"/>
      <c r="D85" s="35"/>
      <c r="E85" s="35"/>
      <c r="F85" s="35"/>
      <c r="G85" s="35"/>
      <c r="H85" s="35"/>
      <c r="I85" s="35"/>
      <c r="J85" s="35"/>
      <c r="K85" s="35"/>
    </row>
    <row r="86" spans="1:11" x14ac:dyDescent="0.25">
      <c r="A86" s="26"/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1:11" x14ac:dyDescent="0.25">
      <c r="A87" s="26"/>
      <c r="B87" s="35"/>
      <c r="C87" s="35"/>
      <c r="D87" s="35"/>
      <c r="E87" s="35"/>
      <c r="F87" s="35"/>
      <c r="G87" s="35"/>
      <c r="H87" s="35"/>
      <c r="I87" s="35"/>
      <c r="J87" s="35"/>
      <c r="K87" s="35"/>
    </row>
    <row r="88" spans="1:11" x14ac:dyDescent="0.25">
      <c r="A88" s="26"/>
      <c r="B88" s="35"/>
      <c r="C88" s="35"/>
      <c r="D88" s="35"/>
      <c r="E88" s="35"/>
      <c r="F88" s="35"/>
      <c r="G88" s="35"/>
      <c r="H88" s="35"/>
      <c r="I88" s="35"/>
      <c r="J88" s="35"/>
      <c r="K88" s="35"/>
    </row>
    <row r="89" spans="1:11" x14ac:dyDescent="0.25">
      <c r="A89" s="26"/>
      <c r="B89" s="35"/>
      <c r="C89" s="35"/>
      <c r="D89" s="35"/>
      <c r="E89" s="35"/>
      <c r="F89" s="35"/>
      <c r="G89" s="35"/>
      <c r="H89" s="35"/>
      <c r="I89" s="35"/>
      <c r="J89" s="35"/>
      <c r="K89" s="35"/>
    </row>
    <row r="90" spans="1:11" x14ac:dyDescent="0.25">
      <c r="A90" s="26"/>
      <c r="B90" s="35"/>
      <c r="C90" s="35"/>
      <c r="D90" s="35"/>
      <c r="E90" s="35"/>
      <c r="F90" s="35"/>
      <c r="G90" s="35"/>
      <c r="H90" s="35"/>
      <c r="I90" s="35"/>
      <c r="J90" s="35"/>
      <c r="K90" s="35"/>
    </row>
    <row r="91" spans="1:11" x14ac:dyDescent="0.25">
      <c r="A91" s="26"/>
      <c r="B91" s="35"/>
      <c r="C91" s="35"/>
      <c r="D91" s="35"/>
      <c r="E91" s="35"/>
      <c r="F91" s="35"/>
      <c r="G91" s="35"/>
      <c r="H91" s="35"/>
      <c r="I91" s="35"/>
      <c r="J91" s="35"/>
      <c r="K91" s="35"/>
    </row>
    <row r="92" spans="1:11" x14ac:dyDescent="0.25">
      <c r="A92" s="26"/>
      <c r="B92" s="35"/>
      <c r="C92" s="35"/>
      <c r="D92" s="35"/>
      <c r="E92" s="35"/>
      <c r="F92" s="35"/>
      <c r="G92" s="35"/>
      <c r="H92" s="35"/>
      <c r="I92" s="35"/>
      <c r="J92" s="35"/>
      <c r="K92" s="35"/>
    </row>
    <row r="93" spans="1:11" x14ac:dyDescent="0.25">
      <c r="A93" s="26"/>
      <c r="B93" s="35"/>
      <c r="C93" s="35"/>
      <c r="D93" s="35"/>
      <c r="E93" s="35"/>
      <c r="F93" s="35"/>
      <c r="G93" s="35"/>
      <c r="H93" s="35"/>
      <c r="I93" s="35"/>
      <c r="J93" s="35"/>
      <c r="K93" s="35"/>
    </row>
    <row r="94" spans="1:11" x14ac:dyDescent="0.25">
      <c r="A94" s="26"/>
      <c r="B94" s="35"/>
      <c r="C94" s="35"/>
      <c r="D94" s="35"/>
      <c r="E94" s="35"/>
      <c r="F94" s="35"/>
      <c r="G94" s="35"/>
      <c r="H94" s="35"/>
      <c r="I94" s="35"/>
      <c r="J94" s="35"/>
      <c r="K94" s="35"/>
    </row>
    <row r="95" spans="1:11" x14ac:dyDescent="0.25">
      <c r="A95" s="29"/>
      <c r="B95" s="35"/>
      <c r="C95" s="35"/>
      <c r="D95" s="35"/>
      <c r="E95" s="35"/>
      <c r="F95" s="35"/>
      <c r="G95" s="35"/>
      <c r="H95" s="35"/>
      <c r="I95" s="35"/>
      <c r="J95" s="35"/>
      <c r="K95" s="35"/>
    </row>
    <row r="96" spans="1:11" x14ac:dyDescent="0.25">
      <c r="A96" s="29"/>
      <c r="B96" s="35"/>
      <c r="C96" s="35"/>
      <c r="D96" s="35"/>
      <c r="E96" s="35"/>
      <c r="F96" s="35"/>
      <c r="G96" s="35"/>
      <c r="H96" s="35"/>
      <c r="I96" s="35"/>
      <c r="J96" s="35"/>
      <c r="K96" s="35"/>
    </row>
    <row r="97" spans="1:11" x14ac:dyDescent="0.25">
      <c r="A97" s="23"/>
      <c r="B97" s="20"/>
      <c r="C97" s="35"/>
      <c r="D97" s="35"/>
      <c r="E97" s="35"/>
      <c r="F97" s="35"/>
      <c r="G97" s="35"/>
      <c r="H97" s="35"/>
      <c r="I97" s="35"/>
      <c r="J97" s="35"/>
      <c r="K97" s="3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20</vt:i4>
      </vt:variant>
    </vt:vector>
  </HeadingPairs>
  <TitlesOfParts>
    <vt:vector size="47" baseType="lpstr">
      <vt:lpstr>README</vt:lpstr>
      <vt:lpstr>All Sectors</vt:lpstr>
      <vt:lpstr>State Totals</vt:lpstr>
      <vt:lpstr>Model Species</vt:lpstr>
      <vt:lpstr>afdust</vt:lpstr>
      <vt:lpstr>biogenics</vt:lpstr>
      <vt:lpstr>ag</vt:lpstr>
      <vt:lpstr>c1c2rail</vt:lpstr>
      <vt:lpstr>c3marine</vt:lpstr>
      <vt:lpstr>nonpt</vt:lpstr>
      <vt:lpstr>nonroad</vt:lpstr>
      <vt:lpstr>np_oilgas</vt:lpstr>
      <vt:lpstr>onroad all</vt:lpstr>
      <vt:lpstr>onroad RPD</vt:lpstr>
      <vt:lpstr>onroad RPP</vt:lpstr>
      <vt:lpstr>onroad RPV</vt:lpstr>
      <vt:lpstr>onroad_rfl RPD</vt:lpstr>
      <vt:lpstr>onroad_rfl RPV</vt:lpstr>
      <vt:lpstr>othar</vt:lpstr>
      <vt:lpstr>othon</vt:lpstr>
      <vt:lpstr>othpt</vt:lpstr>
      <vt:lpstr>ptfire</vt:lpstr>
      <vt:lpstr>ptegu_pk</vt:lpstr>
      <vt:lpstr>ptegu</vt:lpstr>
      <vt:lpstr>ptnonipm</vt:lpstr>
      <vt:lpstr>pt_oilgas</vt:lpstr>
      <vt:lpstr>rwc</vt:lpstr>
      <vt:lpstr>ag!_2011ea_v6_11f_12US2_cbo5_soa_ag_state</vt:lpstr>
      <vt:lpstr>ptfire!annual_2011_draft_ptfire_12US2_cbo5_soa</vt:lpstr>
      <vt:lpstr>afdust!annual_2011ea_v6_11f_afdust_12US2_cmaq_cb05_soa_state</vt:lpstr>
      <vt:lpstr>'c1c2rail'!annual_2011ea_v6_11f_c1c2rail_12US2_cbo5_soa_state</vt:lpstr>
      <vt:lpstr>'c3marine'!annual_2011ea_v6_11f_c3marine_12US2_cbo5_soa_state</vt:lpstr>
      <vt:lpstr>nonpt!annual_2011ea_v6_11f_nonpt_12US2_cbo5_soa_state</vt:lpstr>
      <vt:lpstr>nonroad!annual_2011ea_v6_11f_nonroad_12US2_cbo5_soa_state</vt:lpstr>
      <vt:lpstr>othar!annual_2011ea_v6_11f_othar_12US2_cmaq_cb05_soa_state</vt:lpstr>
      <vt:lpstr>othon!annual_2011ea_v6_11f_othon_12US2_cmaq_cb05_soa_state</vt:lpstr>
      <vt:lpstr>othpt!annual_2011ea_v6_11f_othpt_12US2_cmaq_cb05_soa_state</vt:lpstr>
      <vt:lpstr>ptegu!annual_2011ea_v6_11f_ptipm_12US2_cbo5_soa_state</vt:lpstr>
      <vt:lpstr>pt_oilgas!annual_2011ea_v6_11f_ptnonipm_12US2_cbo5_soa_state</vt:lpstr>
      <vt:lpstr>ptnonipm!annual_2011ea_v6_11f_ptnonipm_12US2_cbo5_soa_state</vt:lpstr>
      <vt:lpstr>rwc!annual_2011ea_v6_11f_rwc_12US2_cbo5_soa_state</vt:lpstr>
      <vt:lpstr>beis</vt:lpstr>
      <vt:lpstr>'onroad_rfl RPD'!rep_state_annual_onroad_rfl_RPD_2011ea_v6_11f_12US2_1</vt:lpstr>
      <vt:lpstr>'onroad_rfl RPV'!rep_state_annual_onroad_rfl_RPV_2011ea_v6_11f_12US2</vt:lpstr>
      <vt:lpstr>'onroad RPD'!rep_state_annual_onroad_RPD_2011ea_v6_11f_12US2</vt:lpstr>
      <vt:lpstr>'onroad RPP'!rep_state_annual_onroad_RPP_2011ea_v6_11f_12US2</vt:lpstr>
      <vt:lpstr>'onroad RPV'!rep_state_annual_onroad_RPV_2011ea_v6_11f_12US2</vt:lpstr>
    </vt:vector>
  </TitlesOfParts>
  <Company>US-EPA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jbeidler</dc:creator>
  <cp:lastModifiedBy>Eyth, Alison</cp:lastModifiedBy>
  <cp:lastPrinted>2013-12-09T12:33:33Z</cp:lastPrinted>
  <dcterms:created xsi:type="dcterms:W3CDTF">2013-06-04T13:06:38Z</dcterms:created>
  <dcterms:modified xsi:type="dcterms:W3CDTF">2014-11-16T00:31:24Z</dcterms:modified>
</cp:coreProperties>
</file>