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50" yWindow="3705" windowWidth="14610" windowHeight="7095" tabRatio="944"/>
  </bookViews>
  <sheets>
    <sheet name="README" sheetId="24" r:id="rId1"/>
    <sheet name="state totals" sheetId="18" r:id="rId2"/>
    <sheet name="afdust_adj" sheetId="2" r:id="rId3"/>
    <sheet name="ag" sheetId="3" r:id="rId4"/>
    <sheet name="c1c2rail" sheetId="6" r:id="rId5"/>
    <sheet name="c3marine" sheetId="7" r:id="rId6"/>
    <sheet name="nonpt" sheetId="8" r:id="rId7"/>
    <sheet name="nonroad" sheetId="9" r:id="rId8"/>
    <sheet name="np_oilgas" sheetId="21" r:id="rId9"/>
    <sheet name="onroad" sheetId="10" r:id="rId10"/>
    <sheet name="onroad_rfl" sheetId="12" r:id="rId11"/>
    <sheet name="othar" sheetId="13" r:id="rId12"/>
    <sheet name="othon" sheetId="14" r:id="rId13"/>
    <sheet name="othpt" sheetId="15" r:id="rId14"/>
    <sheet name="ptfire" sheetId="4" r:id="rId15"/>
    <sheet name="ptegu" sheetId="16" r:id="rId16"/>
    <sheet name="ptegu_pk" sheetId="22" r:id="rId17"/>
    <sheet name="ptnonipm" sheetId="17" r:id="rId18"/>
    <sheet name="pt_oilgas" sheetId="23" r:id="rId19"/>
    <sheet name="rwc" sheetId="20" r:id="rId20"/>
  </sheets>
  <calcPr calcId="125725"/>
</workbook>
</file>

<file path=xl/calcChain.xml><?xml version="1.0" encoding="utf-8"?>
<calcChain xmlns="http://schemas.openxmlformats.org/spreadsheetml/2006/main">
  <c r="X51" i="9"/>
  <c r="W51"/>
  <c r="V51"/>
  <c r="U51"/>
  <c r="T51"/>
  <c r="S51"/>
  <c r="R51"/>
  <c r="X50"/>
  <c r="W50"/>
  <c r="V50"/>
  <c r="U50"/>
  <c r="T50"/>
  <c r="S50"/>
  <c r="R50"/>
  <c r="X49"/>
  <c r="W49"/>
  <c r="V49"/>
  <c r="U49"/>
  <c r="T49"/>
  <c r="S49"/>
  <c r="R49"/>
  <c r="X48"/>
  <c r="W48"/>
  <c r="V48"/>
  <c r="U48"/>
  <c r="T48"/>
  <c r="S48"/>
  <c r="R48"/>
  <c r="X47"/>
  <c r="W47"/>
  <c r="V47"/>
  <c r="U47"/>
  <c r="T47"/>
  <c r="S47"/>
  <c r="R47"/>
  <c r="X46"/>
  <c r="W46"/>
  <c r="V46"/>
  <c r="U46"/>
  <c r="T46"/>
  <c r="S46"/>
  <c r="R46"/>
  <c r="X45"/>
  <c r="W45"/>
  <c r="V45"/>
  <c r="U45"/>
  <c r="T45"/>
  <c r="S45"/>
  <c r="R45"/>
  <c r="X44"/>
  <c r="W44"/>
  <c r="V44"/>
  <c r="U44"/>
  <c r="T44"/>
  <c r="S44"/>
  <c r="R44"/>
  <c r="X43"/>
  <c r="W43"/>
  <c r="V43"/>
  <c r="U43"/>
  <c r="T43"/>
  <c r="S43"/>
  <c r="R43"/>
  <c r="X42"/>
  <c r="W42"/>
  <c r="V42"/>
  <c r="U42"/>
  <c r="T42"/>
  <c r="S42"/>
  <c r="R42"/>
  <c r="X41"/>
  <c r="W41"/>
  <c r="V41"/>
  <c r="U41"/>
  <c r="T41"/>
  <c r="S41"/>
  <c r="R41"/>
  <c r="X40"/>
  <c r="W40"/>
  <c r="V40"/>
  <c r="U40"/>
  <c r="T40"/>
  <c r="S40"/>
  <c r="R40"/>
  <c r="X39"/>
  <c r="W39"/>
  <c r="V39"/>
  <c r="U39"/>
  <c r="T39"/>
  <c r="S39"/>
  <c r="R39"/>
  <c r="X38"/>
  <c r="W38"/>
  <c r="V38"/>
  <c r="U38"/>
  <c r="T38"/>
  <c r="S38"/>
  <c r="R38"/>
  <c r="X37"/>
  <c r="W37"/>
  <c r="V37"/>
  <c r="U37"/>
  <c r="T37"/>
  <c r="S37"/>
  <c r="R37"/>
  <c r="X36"/>
  <c r="W36"/>
  <c r="V36"/>
  <c r="U36"/>
  <c r="T36"/>
  <c r="S36"/>
  <c r="R36"/>
  <c r="X35"/>
  <c r="W35"/>
  <c r="V35"/>
  <c r="U35"/>
  <c r="T35"/>
  <c r="S35"/>
  <c r="R35"/>
  <c r="X34"/>
  <c r="W34"/>
  <c r="V34"/>
  <c r="U34"/>
  <c r="T34"/>
  <c r="S34"/>
  <c r="R34"/>
  <c r="X33"/>
  <c r="W33"/>
  <c r="V33"/>
  <c r="U33"/>
  <c r="T33"/>
  <c r="S33"/>
  <c r="R33"/>
  <c r="X32"/>
  <c r="W32"/>
  <c r="V32"/>
  <c r="U32"/>
  <c r="T32"/>
  <c r="S32"/>
  <c r="R32"/>
  <c r="X31"/>
  <c r="W31"/>
  <c r="V31"/>
  <c r="U31"/>
  <c r="T31"/>
  <c r="S31"/>
  <c r="R31"/>
  <c r="X30"/>
  <c r="W30"/>
  <c r="V30"/>
  <c r="U30"/>
  <c r="T30"/>
  <c r="S30"/>
  <c r="R30"/>
  <c r="X29"/>
  <c r="W29"/>
  <c r="V29"/>
  <c r="U29"/>
  <c r="T29"/>
  <c r="S29"/>
  <c r="R29"/>
  <c r="X28"/>
  <c r="W28"/>
  <c r="V28"/>
  <c r="U28"/>
  <c r="T28"/>
  <c r="S28"/>
  <c r="R28"/>
  <c r="X27"/>
  <c r="W27"/>
  <c r="V27"/>
  <c r="U27"/>
  <c r="T27"/>
  <c r="S27"/>
  <c r="R27"/>
  <c r="X26"/>
  <c r="W26"/>
  <c r="V26"/>
  <c r="U26"/>
  <c r="T26"/>
  <c r="S26"/>
  <c r="R26"/>
  <c r="X25"/>
  <c r="W25"/>
  <c r="V25"/>
  <c r="U25"/>
  <c r="T25"/>
  <c r="S25"/>
  <c r="R25"/>
  <c r="X24"/>
  <c r="W24"/>
  <c r="V24"/>
  <c r="U24"/>
  <c r="T24"/>
  <c r="S24"/>
  <c r="R24"/>
  <c r="X23"/>
  <c r="W23"/>
  <c r="V23"/>
  <c r="U23"/>
  <c r="T23"/>
  <c r="S23"/>
  <c r="R23"/>
  <c r="X22"/>
  <c r="W22"/>
  <c r="V22"/>
  <c r="U22"/>
  <c r="T22"/>
  <c r="S22"/>
  <c r="R22"/>
  <c r="X21"/>
  <c r="W21"/>
  <c r="V21"/>
  <c r="U21"/>
  <c r="T21"/>
  <c r="S21"/>
  <c r="R21"/>
  <c r="X20"/>
  <c r="W20"/>
  <c r="V20"/>
  <c r="U20"/>
  <c r="T20"/>
  <c r="S20"/>
  <c r="R20"/>
  <c r="X19"/>
  <c r="W19"/>
  <c r="V19"/>
  <c r="U19"/>
  <c r="T19"/>
  <c r="S19"/>
  <c r="R19"/>
  <c r="X18"/>
  <c r="W18"/>
  <c r="V18"/>
  <c r="U18"/>
  <c r="T18"/>
  <c r="S18"/>
  <c r="R18"/>
  <c r="X17"/>
  <c r="W17"/>
  <c r="V17"/>
  <c r="U17"/>
  <c r="T17"/>
  <c r="S17"/>
  <c r="R17"/>
  <c r="X16"/>
  <c r="W16"/>
  <c r="V16"/>
  <c r="U16"/>
  <c r="T16"/>
  <c r="S16"/>
  <c r="R16"/>
  <c r="X15"/>
  <c r="W15"/>
  <c r="V15"/>
  <c r="U15"/>
  <c r="T15"/>
  <c r="S15"/>
  <c r="R15"/>
  <c r="X14"/>
  <c r="W14"/>
  <c r="V14"/>
  <c r="U14"/>
  <c r="T14"/>
  <c r="S14"/>
  <c r="R14"/>
  <c r="X13"/>
  <c r="W13"/>
  <c r="V13"/>
  <c r="U13"/>
  <c r="T13"/>
  <c r="S13"/>
  <c r="R13"/>
  <c r="X12"/>
  <c r="W12"/>
  <c r="V12"/>
  <c r="U12"/>
  <c r="T12"/>
  <c r="S12"/>
  <c r="R12"/>
  <c r="X11"/>
  <c r="W11"/>
  <c r="V11"/>
  <c r="U11"/>
  <c r="T11"/>
  <c r="S11"/>
  <c r="R11"/>
  <c r="X10"/>
  <c r="W10"/>
  <c r="V10"/>
  <c r="U10"/>
  <c r="T10"/>
  <c r="S10"/>
  <c r="R10"/>
  <c r="X9"/>
  <c r="W9"/>
  <c r="V9"/>
  <c r="U9"/>
  <c r="T9"/>
  <c r="S9"/>
  <c r="R9"/>
  <c r="X8"/>
  <c r="W8"/>
  <c r="V8"/>
  <c r="U8"/>
  <c r="T8"/>
  <c r="S8"/>
  <c r="R8"/>
  <c r="X7"/>
  <c r="W7"/>
  <c r="V7"/>
  <c r="U7"/>
  <c r="T7"/>
  <c r="S7"/>
  <c r="R7"/>
  <c r="X6"/>
  <c r="W6"/>
  <c r="V6"/>
  <c r="U6"/>
  <c r="T6"/>
  <c r="S6"/>
  <c r="R6"/>
  <c r="X5"/>
  <c r="W5"/>
  <c r="V5"/>
  <c r="U5"/>
  <c r="T5"/>
  <c r="S5"/>
  <c r="R5"/>
  <c r="X4"/>
  <c r="W4"/>
  <c r="V4"/>
  <c r="U4"/>
  <c r="T4"/>
  <c r="S4"/>
  <c r="R4"/>
  <c r="X3"/>
  <c r="W3"/>
  <c r="V3"/>
  <c r="U3"/>
  <c r="T3"/>
  <c r="S3"/>
  <c r="R3"/>
  <c r="P52" i="18" l="1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O52" l="1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N52"/>
  <c r="M52"/>
  <c r="N51"/>
  <c r="M51"/>
  <c r="N50"/>
  <c r="M50"/>
  <c r="N49"/>
  <c r="M49"/>
  <c r="N48"/>
  <c r="M48"/>
  <c r="N47"/>
  <c r="M47"/>
  <c r="N46"/>
  <c r="M46"/>
  <c r="N45"/>
  <c r="M45"/>
  <c r="N44"/>
  <c r="M44"/>
  <c r="N43"/>
  <c r="M43"/>
  <c r="N42"/>
  <c r="M42"/>
  <c r="N41"/>
  <c r="M41"/>
  <c r="N40"/>
  <c r="M40"/>
  <c r="N39"/>
  <c r="M39"/>
  <c r="N38"/>
  <c r="M38"/>
  <c r="N37"/>
  <c r="M37"/>
  <c r="N36"/>
  <c r="M36"/>
  <c r="N35"/>
  <c r="M35"/>
  <c r="N3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N4"/>
  <c r="M4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F52" l="1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X63" i="20"/>
  <c r="W63"/>
  <c r="V63"/>
  <c r="U63"/>
  <c r="T63"/>
  <c r="S63"/>
  <c r="R63"/>
  <c r="X62"/>
  <c r="W62"/>
  <c r="V62"/>
  <c r="U62"/>
  <c r="T62"/>
  <c r="S62"/>
  <c r="R62"/>
  <c r="X61"/>
  <c r="W61"/>
  <c r="V61"/>
  <c r="U61"/>
  <c r="T61"/>
  <c r="S61"/>
  <c r="R61"/>
  <c r="X51"/>
  <c r="W51"/>
  <c r="V51"/>
  <c r="U51"/>
  <c r="T51"/>
  <c r="S51"/>
  <c r="R51"/>
  <c r="X50"/>
  <c r="W50"/>
  <c r="V50"/>
  <c r="U50"/>
  <c r="T50"/>
  <c r="S50"/>
  <c r="R50"/>
  <c r="X49"/>
  <c r="W49"/>
  <c r="V49"/>
  <c r="U49"/>
  <c r="T49"/>
  <c r="S49"/>
  <c r="R49"/>
  <c r="X48"/>
  <c r="W48"/>
  <c r="V48"/>
  <c r="U48"/>
  <c r="T48"/>
  <c r="S48"/>
  <c r="R48"/>
  <c r="X47"/>
  <c r="W47"/>
  <c r="V47"/>
  <c r="U47"/>
  <c r="T47"/>
  <c r="S47"/>
  <c r="R47"/>
  <c r="X46"/>
  <c r="W46"/>
  <c r="V46"/>
  <c r="U46"/>
  <c r="T46"/>
  <c r="S46"/>
  <c r="R46"/>
  <c r="X45"/>
  <c r="W45"/>
  <c r="V45"/>
  <c r="U45"/>
  <c r="T45"/>
  <c r="S45"/>
  <c r="R45"/>
  <c r="X44"/>
  <c r="W44"/>
  <c r="V44"/>
  <c r="U44"/>
  <c r="T44"/>
  <c r="S44"/>
  <c r="R44"/>
  <c r="X43"/>
  <c r="W43"/>
  <c r="V43"/>
  <c r="U43"/>
  <c r="T43"/>
  <c r="S43"/>
  <c r="R43"/>
  <c r="X42"/>
  <c r="W42"/>
  <c r="V42"/>
  <c r="U42"/>
  <c r="T42"/>
  <c r="S42"/>
  <c r="R42"/>
  <c r="X41"/>
  <c r="W41"/>
  <c r="V41"/>
  <c r="U41"/>
  <c r="T41"/>
  <c r="S41"/>
  <c r="R41"/>
  <c r="X40"/>
  <c r="W40"/>
  <c r="V40"/>
  <c r="U40"/>
  <c r="T40"/>
  <c r="S40"/>
  <c r="R40"/>
  <c r="X39"/>
  <c r="W39"/>
  <c r="V39"/>
  <c r="U39"/>
  <c r="T39"/>
  <c r="S39"/>
  <c r="R39"/>
  <c r="X38"/>
  <c r="W38"/>
  <c r="V38"/>
  <c r="U38"/>
  <c r="T38"/>
  <c r="S38"/>
  <c r="R38"/>
  <c r="X37"/>
  <c r="W37"/>
  <c r="V37"/>
  <c r="U37"/>
  <c r="T37"/>
  <c r="S37"/>
  <c r="R37"/>
  <c r="X36"/>
  <c r="W36"/>
  <c r="V36"/>
  <c r="U36"/>
  <c r="T36"/>
  <c r="S36"/>
  <c r="R36"/>
  <c r="X35"/>
  <c r="W35"/>
  <c r="V35"/>
  <c r="U35"/>
  <c r="T35"/>
  <c r="S35"/>
  <c r="R35"/>
  <c r="X34"/>
  <c r="W34"/>
  <c r="V34"/>
  <c r="U34"/>
  <c r="T34"/>
  <c r="S34"/>
  <c r="R34"/>
  <c r="X33"/>
  <c r="W33"/>
  <c r="V33"/>
  <c r="U33"/>
  <c r="T33"/>
  <c r="S33"/>
  <c r="R33"/>
  <c r="X32"/>
  <c r="W32"/>
  <c r="V32"/>
  <c r="U32"/>
  <c r="T32"/>
  <c r="S32"/>
  <c r="R32"/>
  <c r="X31"/>
  <c r="W31"/>
  <c r="V31"/>
  <c r="U31"/>
  <c r="T31"/>
  <c r="S31"/>
  <c r="R31"/>
  <c r="X30"/>
  <c r="W30"/>
  <c r="V30"/>
  <c r="U30"/>
  <c r="T30"/>
  <c r="S30"/>
  <c r="R30"/>
  <c r="X29"/>
  <c r="W29"/>
  <c r="V29"/>
  <c r="U29"/>
  <c r="T29"/>
  <c r="S29"/>
  <c r="R29"/>
  <c r="X28"/>
  <c r="W28"/>
  <c r="V28"/>
  <c r="U28"/>
  <c r="T28"/>
  <c r="S28"/>
  <c r="R28"/>
  <c r="X27"/>
  <c r="W27"/>
  <c r="V27"/>
  <c r="U27"/>
  <c r="T27"/>
  <c r="S27"/>
  <c r="R27"/>
  <c r="X26"/>
  <c r="W26"/>
  <c r="V26"/>
  <c r="U26"/>
  <c r="T26"/>
  <c r="S26"/>
  <c r="R26"/>
  <c r="X25"/>
  <c r="W25"/>
  <c r="V25"/>
  <c r="U25"/>
  <c r="T25"/>
  <c r="S25"/>
  <c r="R25"/>
  <c r="X24"/>
  <c r="W24"/>
  <c r="V24"/>
  <c r="U24"/>
  <c r="T24"/>
  <c r="S24"/>
  <c r="R24"/>
  <c r="X23"/>
  <c r="W23"/>
  <c r="V23"/>
  <c r="U23"/>
  <c r="T23"/>
  <c r="S23"/>
  <c r="R23"/>
  <c r="X22"/>
  <c r="W22"/>
  <c r="V22"/>
  <c r="U22"/>
  <c r="T22"/>
  <c r="S22"/>
  <c r="R22"/>
  <c r="X21"/>
  <c r="W21"/>
  <c r="V21"/>
  <c r="U21"/>
  <c r="T21"/>
  <c r="S21"/>
  <c r="R21"/>
  <c r="X20"/>
  <c r="W20"/>
  <c r="V20"/>
  <c r="U20"/>
  <c r="T20"/>
  <c r="S20"/>
  <c r="R20"/>
  <c r="X19"/>
  <c r="W19"/>
  <c r="V19"/>
  <c r="U19"/>
  <c r="T19"/>
  <c r="S19"/>
  <c r="R19"/>
  <c r="X18"/>
  <c r="W18"/>
  <c r="V18"/>
  <c r="U18"/>
  <c r="T18"/>
  <c r="S18"/>
  <c r="R18"/>
  <c r="X17"/>
  <c r="W17"/>
  <c r="V17"/>
  <c r="U17"/>
  <c r="T17"/>
  <c r="S17"/>
  <c r="R17"/>
  <c r="X16"/>
  <c r="W16"/>
  <c r="V16"/>
  <c r="U16"/>
  <c r="T16"/>
  <c r="S16"/>
  <c r="R16"/>
  <c r="X15"/>
  <c r="W15"/>
  <c r="V15"/>
  <c r="U15"/>
  <c r="T15"/>
  <c r="S15"/>
  <c r="R15"/>
  <c r="X14"/>
  <c r="W14"/>
  <c r="V14"/>
  <c r="U14"/>
  <c r="T14"/>
  <c r="S14"/>
  <c r="R14"/>
  <c r="X13"/>
  <c r="W13"/>
  <c r="V13"/>
  <c r="U13"/>
  <c r="T13"/>
  <c r="S13"/>
  <c r="R13"/>
  <c r="X12"/>
  <c r="W12"/>
  <c r="V12"/>
  <c r="U12"/>
  <c r="T12"/>
  <c r="S12"/>
  <c r="R12"/>
  <c r="X11"/>
  <c r="W11"/>
  <c r="V11"/>
  <c r="U11"/>
  <c r="T11"/>
  <c r="S11"/>
  <c r="R11"/>
  <c r="X10"/>
  <c r="W10"/>
  <c r="V10"/>
  <c r="U10"/>
  <c r="T10"/>
  <c r="S10"/>
  <c r="R10"/>
  <c r="X9"/>
  <c r="W9"/>
  <c r="V9"/>
  <c r="U9"/>
  <c r="T9"/>
  <c r="S9"/>
  <c r="R9"/>
  <c r="X8"/>
  <c r="W8"/>
  <c r="V8"/>
  <c r="U8"/>
  <c r="T8"/>
  <c r="S8"/>
  <c r="R8"/>
  <c r="X7"/>
  <c r="W7"/>
  <c r="V7"/>
  <c r="U7"/>
  <c r="T7"/>
  <c r="S7"/>
  <c r="R7"/>
  <c r="X6"/>
  <c r="W6"/>
  <c r="V6"/>
  <c r="U6"/>
  <c r="T6"/>
  <c r="S6"/>
  <c r="R6"/>
  <c r="X5"/>
  <c r="W5"/>
  <c r="V5"/>
  <c r="U5"/>
  <c r="T5"/>
  <c r="S5"/>
  <c r="R5"/>
  <c r="X4"/>
  <c r="W4"/>
  <c r="V4"/>
  <c r="U4"/>
  <c r="T4"/>
  <c r="S4"/>
  <c r="R4"/>
  <c r="X3"/>
  <c r="W3"/>
  <c r="V3"/>
  <c r="U3"/>
  <c r="T3"/>
  <c r="S3"/>
  <c r="R3"/>
  <c r="P63"/>
  <c r="O63"/>
  <c r="N63"/>
  <c r="M63"/>
  <c r="L63"/>
  <c r="K63"/>
  <c r="J63"/>
  <c r="P62"/>
  <c r="O62"/>
  <c r="N62"/>
  <c r="M62"/>
  <c r="L62"/>
  <c r="K62"/>
  <c r="J62"/>
  <c r="P61"/>
  <c r="O61"/>
  <c r="N61"/>
  <c r="M61"/>
  <c r="L61"/>
  <c r="K61"/>
  <c r="J61"/>
  <c r="H63"/>
  <c r="G63"/>
  <c r="F63"/>
  <c r="E63"/>
  <c r="D63"/>
  <c r="C63"/>
  <c r="H62"/>
  <c r="G62"/>
  <c r="F62"/>
  <c r="E62"/>
  <c r="D62"/>
  <c r="C62"/>
  <c r="H61"/>
  <c r="G61"/>
  <c r="F61"/>
  <c r="E61"/>
  <c r="D61"/>
  <c r="C61"/>
  <c r="B63"/>
  <c r="B62"/>
  <c r="B61"/>
  <c r="X4" i="23"/>
  <c r="P63"/>
  <c r="X63" s="1"/>
  <c r="O63"/>
  <c r="W63" s="1"/>
  <c r="N63"/>
  <c r="V63" s="1"/>
  <c r="M63"/>
  <c r="U63" s="1"/>
  <c r="L63"/>
  <c r="K63"/>
  <c r="J63"/>
  <c r="P62"/>
  <c r="O62"/>
  <c r="W62" s="1"/>
  <c r="N62"/>
  <c r="V62" s="1"/>
  <c r="M62"/>
  <c r="U62" s="1"/>
  <c r="L62"/>
  <c r="T62" s="1"/>
  <c r="K62"/>
  <c r="J62"/>
  <c r="P61"/>
  <c r="O61"/>
  <c r="N61"/>
  <c r="V61" s="1"/>
  <c r="M61"/>
  <c r="U61" s="1"/>
  <c r="L61"/>
  <c r="T61" s="1"/>
  <c r="K61"/>
  <c r="S61" s="1"/>
  <c r="J61"/>
  <c r="T63"/>
  <c r="S63"/>
  <c r="R63"/>
  <c r="X62"/>
  <c r="S62"/>
  <c r="R62"/>
  <c r="X61"/>
  <c r="W61"/>
  <c r="R61"/>
  <c r="X54"/>
  <c r="W54"/>
  <c r="V54"/>
  <c r="U54"/>
  <c r="T54"/>
  <c r="R54"/>
  <c r="X51"/>
  <c r="W51"/>
  <c r="V51"/>
  <c r="U51"/>
  <c r="T51"/>
  <c r="S51"/>
  <c r="R51"/>
  <c r="X50"/>
  <c r="W50"/>
  <c r="V50"/>
  <c r="U50"/>
  <c r="T50"/>
  <c r="R50"/>
  <c r="X49"/>
  <c r="W49"/>
  <c r="V49"/>
  <c r="U49"/>
  <c r="T49"/>
  <c r="R49"/>
  <c r="X48"/>
  <c r="X47"/>
  <c r="V47"/>
  <c r="U47"/>
  <c r="S47"/>
  <c r="X45"/>
  <c r="W45"/>
  <c r="V45"/>
  <c r="U45"/>
  <c r="T45"/>
  <c r="S45"/>
  <c r="R45"/>
  <c r="X44"/>
  <c r="W44"/>
  <c r="V44"/>
  <c r="U44"/>
  <c r="T44"/>
  <c r="S44"/>
  <c r="R44"/>
  <c r="X43"/>
  <c r="X41"/>
  <c r="X39"/>
  <c r="W39"/>
  <c r="V39"/>
  <c r="U39"/>
  <c r="T39"/>
  <c r="S39"/>
  <c r="R39"/>
  <c r="X38"/>
  <c r="W38"/>
  <c r="X37"/>
  <c r="W37"/>
  <c r="V37"/>
  <c r="U37"/>
  <c r="T37"/>
  <c r="S37"/>
  <c r="R37"/>
  <c r="X36"/>
  <c r="W36"/>
  <c r="V36"/>
  <c r="U36"/>
  <c r="T36"/>
  <c r="S36"/>
  <c r="R36"/>
  <c r="X35"/>
  <c r="W35"/>
  <c r="V35"/>
  <c r="U35"/>
  <c r="T35"/>
  <c r="R35"/>
  <c r="X33"/>
  <c r="W33"/>
  <c r="V33"/>
  <c r="U33"/>
  <c r="T33"/>
  <c r="R33"/>
  <c r="X32"/>
  <c r="W32"/>
  <c r="V32"/>
  <c r="U32"/>
  <c r="T32"/>
  <c r="R32"/>
  <c r="X31"/>
  <c r="W31"/>
  <c r="V31"/>
  <c r="U31"/>
  <c r="T31"/>
  <c r="R31"/>
  <c r="X30"/>
  <c r="X29"/>
  <c r="W29"/>
  <c r="V29"/>
  <c r="U29"/>
  <c r="T29"/>
  <c r="R29"/>
  <c r="X28"/>
  <c r="W28"/>
  <c r="V28"/>
  <c r="U28"/>
  <c r="T28"/>
  <c r="R28"/>
  <c r="X27"/>
  <c r="W27"/>
  <c r="V27"/>
  <c r="U27"/>
  <c r="T27"/>
  <c r="R27"/>
  <c r="X26"/>
  <c r="X25"/>
  <c r="W25"/>
  <c r="V25"/>
  <c r="U25"/>
  <c r="T25"/>
  <c r="S25"/>
  <c r="R25"/>
  <c r="X23"/>
  <c r="W23"/>
  <c r="V23"/>
  <c r="U23"/>
  <c r="T23"/>
  <c r="S23"/>
  <c r="R23"/>
  <c r="X22"/>
  <c r="X21"/>
  <c r="V21"/>
  <c r="U21"/>
  <c r="R21"/>
  <c r="X20"/>
  <c r="X19"/>
  <c r="W19"/>
  <c r="V19"/>
  <c r="U19"/>
  <c r="T19"/>
  <c r="S19"/>
  <c r="R19"/>
  <c r="X18"/>
  <c r="W18"/>
  <c r="V18"/>
  <c r="U18"/>
  <c r="T18"/>
  <c r="R18"/>
  <c r="X17"/>
  <c r="W17"/>
  <c r="V17"/>
  <c r="U17"/>
  <c r="T17"/>
  <c r="S17"/>
  <c r="R17"/>
  <c r="X16"/>
  <c r="V16"/>
  <c r="U16"/>
  <c r="T16"/>
  <c r="R16"/>
  <c r="X15"/>
  <c r="W15"/>
  <c r="V15"/>
  <c r="U15"/>
  <c r="T15"/>
  <c r="R15"/>
  <c r="X14"/>
  <c r="W14"/>
  <c r="V14"/>
  <c r="U14"/>
  <c r="T14"/>
  <c r="S14"/>
  <c r="R14"/>
  <c r="X13"/>
  <c r="X12"/>
  <c r="V12"/>
  <c r="U12"/>
  <c r="T12"/>
  <c r="X11"/>
  <c r="W11"/>
  <c r="V11"/>
  <c r="U11"/>
  <c r="T11"/>
  <c r="R11"/>
  <c r="X9"/>
  <c r="X8"/>
  <c r="X7"/>
  <c r="W7"/>
  <c r="V7"/>
  <c r="U7"/>
  <c r="T7"/>
  <c r="R7"/>
  <c r="X6"/>
  <c r="W6"/>
  <c r="V6"/>
  <c r="U6"/>
  <c r="T6"/>
  <c r="S6"/>
  <c r="R6"/>
  <c r="X5"/>
  <c r="W5"/>
  <c r="V5"/>
  <c r="U5"/>
  <c r="T5"/>
  <c r="R5"/>
  <c r="X3"/>
  <c r="W3"/>
  <c r="V3"/>
  <c r="U3"/>
  <c r="T3"/>
  <c r="R3"/>
  <c r="H63"/>
  <c r="G63"/>
  <c r="F63"/>
  <c r="E63"/>
  <c r="D63"/>
  <c r="C63"/>
  <c r="B63"/>
  <c r="H62"/>
  <c r="G62"/>
  <c r="F62"/>
  <c r="E62"/>
  <c r="D62"/>
  <c r="C62"/>
  <c r="B62"/>
  <c r="H61"/>
  <c r="G61"/>
  <c r="F61"/>
  <c r="E61"/>
  <c r="D61"/>
  <c r="C61"/>
  <c r="B61"/>
  <c r="X63" i="22"/>
  <c r="W63"/>
  <c r="V63"/>
  <c r="U63"/>
  <c r="T63"/>
  <c r="S63"/>
  <c r="R63"/>
  <c r="X62"/>
  <c r="W62"/>
  <c r="V62"/>
  <c r="U62"/>
  <c r="T62"/>
  <c r="S62"/>
  <c r="R62"/>
  <c r="X61"/>
  <c r="W61"/>
  <c r="V61"/>
  <c r="U61"/>
  <c r="T61"/>
  <c r="S61"/>
  <c r="R61"/>
  <c r="P63"/>
  <c r="O63"/>
  <c r="N63"/>
  <c r="M63"/>
  <c r="L63"/>
  <c r="K63"/>
  <c r="J63"/>
  <c r="H63"/>
  <c r="G63"/>
  <c r="F63"/>
  <c r="E63"/>
  <c r="D63"/>
  <c r="C63"/>
  <c r="P62"/>
  <c r="O62"/>
  <c r="N62"/>
  <c r="M62"/>
  <c r="L62"/>
  <c r="K62"/>
  <c r="J62"/>
  <c r="H62"/>
  <c r="G62"/>
  <c r="F62"/>
  <c r="E62"/>
  <c r="D62"/>
  <c r="C62"/>
  <c r="P61"/>
  <c r="O61"/>
  <c r="N61"/>
  <c r="M61"/>
  <c r="L61"/>
  <c r="K61"/>
  <c r="J61"/>
  <c r="H61"/>
  <c r="G61"/>
  <c r="F61"/>
  <c r="E61"/>
  <c r="D61"/>
  <c r="C61"/>
  <c r="B63"/>
  <c r="B62"/>
  <c r="B61"/>
  <c r="X50"/>
  <c r="W50"/>
  <c r="V50"/>
  <c r="U50"/>
  <c r="T50"/>
  <c r="S50"/>
  <c r="R50"/>
  <c r="X49"/>
  <c r="W49"/>
  <c r="V49"/>
  <c r="U49"/>
  <c r="T49"/>
  <c r="S49"/>
  <c r="R49"/>
  <c r="X47"/>
  <c r="W47"/>
  <c r="V47"/>
  <c r="U47"/>
  <c r="T47"/>
  <c r="S47"/>
  <c r="R47"/>
  <c r="X45"/>
  <c r="W45"/>
  <c r="V45"/>
  <c r="U45"/>
  <c r="T45"/>
  <c r="S45"/>
  <c r="R45"/>
  <c r="X44"/>
  <c r="W44"/>
  <c r="V44"/>
  <c r="U44"/>
  <c r="T44"/>
  <c r="S44"/>
  <c r="R44"/>
  <c r="X41"/>
  <c r="W41"/>
  <c r="V41"/>
  <c r="U41"/>
  <c r="T41"/>
  <c r="S41"/>
  <c r="R41"/>
  <c r="X39"/>
  <c r="W39"/>
  <c r="V39"/>
  <c r="U39"/>
  <c r="T39"/>
  <c r="S39"/>
  <c r="R39"/>
  <c r="X37"/>
  <c r="W37"/>
  <c r="V37"/>
  <c r="U37"/>
  <c r="T37"/>
  <c r="S37"/>
  <c r="R37"/>
  <c r="X36"/>
  <c r="W36"/>
  <c r="V36"/>
  <c r="U36"/>
  <c r="T36"/>
  <c r="S36"/>
  <c r="R36"/>
  <c r="X34"/>
  <c r="W34"/>
  <c r="V34"/>
  <c r="U34"/>
  <c r="T34"/>
  <c r="S34"/>
  <c r="R34"/>
  <c r="X33"/>
  <c r="W33"/>
  <c r="V33"/>
  <c r="U33"/>
  <c r="T33"/>
  <c r="S33"/>
  <c r="R33"/>
  <c r="X32"/>
  <c r="W32"/>
  <c r="V32"/>
  <c r="U32"/>
  <c r="T32"/>
  <c r="S32"/>
  <c r="R32"/>
  <c r="X31"/>
  <c r="W31"/>
  <c r="V31"/>
  <c r="U31"/>
  <c r="T31"/>
  <c r="S31"/>
  <c r="R31"/>
  <c r="X30"/>
  <c r="W30"/>
  <c r="V30"/>
  <c r="U30"/>
  <c r="T30"/>
  <c r="S30"/>
  <c r="R30"/>
  <c r="X29"/>
  <c r="W29"/>
  <c r="V29"/>
  <c r="U29"/>
  <c r="T29"/>
  <c r="S29"/>
  <c r="R29"/>
  <c r="X27"/>
  <c r="W27"/>
  <c r="V27"/>
  <c r="U27"/>
  <c r="T27"/>
  <c r="S27"/>
  <c r="R27"/>
  <c r="X26"/>
  <c r="W26"/>
  <c r="V26"/>
  <c r="U26"/>
  <c r="T26"/>
  <c r="S26"/>
  <c r="R26"/>
  <c r="X25"/>
  <c r="W25"/>
  <c r="V25"/>
  <c r="U25"/>
  <c r="T25"/>
  <c r="S25"/>
  <c r="R25"/>
  <c r="X24"/>
  <c r="W24"/>
  <c r="V24"/>
  <c r="U24"/>
  <c r="T24"/>
  <c r="S24"/>
  <c r="R24"/>
  <c r="X23"/>
  <c r="W23"/>
  <c r="V23"/>
  <c r="U23"/>
  <c r="T23"/>
  <c r="S23"/>
  <c r="R23"/>
  <c r="X22"/>
  <c r="W22"/>
  <c r="V22"/>
  <c r="U22"/>
  <c r="T22"/>
  <c r="S22"/>
  <c r="R22"/>
  <c r="X21"/>
  <c r="W21"/>
  <c r="V21"/>
  <c r="U21"/>
  <c r="T21"/>
  <c r="S21"/>
  <c r="R21"/>
  <c r="X20"/>
  <c r="W20"/>
  <c r="V20"/>
  <c r="U20"/>
  <c r="T20"/>
  <c r="S20"/>
  <c r="R20"/>
  <c r="X19"/>
  <c r="W19"/>
  <c r="V19"/>
  <c r="U19"/>
  <c r="T19"/>
  <c r="S19"/>
  <c r="R19"/>
  <c r="X18"/>
  <c r="W18"/>
  <c r="V18"/>
  <c r="U18"/>
  <c r="T18"/>
  <c r="S18"/>
  <c r="R18"/>
  <c r="X17"/>
  <c r="W17"/>
  <c r="V17"/>
  <c r="U17"/>
  <c r="T17"/>
  <c r="S17"/>
  <c r="R17"/>
  <c r="X16"/>
  <c r="W16"/>
  <c r="V16"/>
  <c r="U16"/>
  <c r="T16"/>
  <c r="S16"/>
  <c r="R16"/>
  <c r="X15"/>
  <c r="W15"/>
  <c r="V15"/>
  <c r="U15"/>
  <c r="T15"/>
  <c r="S15"/>
  <c r="R15"/>
  <c r="X14"/>
  <c r="W14"/>
  <c r="V14"/>
  <c r="U14"/>
  <c r="T14"/>
  <c r="S14"/>
  <c r="R14"/>
  <c r="X12"/>
  <c r="W12"/>
  <c r="V12"/>
  <c r="U12"/>
  <c r="T12"/>
  <c r="S12"/>
  <c r="R12"/>
  <c r="X11"/>
  <c r="W11"/>
  <c r="V11"/>
  <c r="U11"/>
  <c r="T11"/>
  <c r="S11"/>
  <c r="R11"/>
  <c r="W10"/>
  <c r="X9"/>
  <c r="W9"/>
  <c r="V9"/>
  <c r="U9"/>
  <c r="T9"/>
  <c r="S9"/>
  <c r="R9"/>
  <c r="X8"/>
  <c r="W8"/>
  <c r="V8"/>
  <c r="U8"/>
  <c r="T8"/>
  <c r="S8"/>
  <c r="R8"/>
  <c r="X7"/>
  <c r="W7"/>
  <c r="V7"/>
  <c r="U7"/>
  <c r="T7"/>
  <c r="R7"/>
  <c r="X6"/>
  <c r="W6"/>
  <c r="V6"/>
  <c r="U6"/>
  <c r="T6"/>
  <c r="S6"/>
  <c r="R6"/>
  <c r="X5"/>
  <c r="W5"/>
  <c r="V5"/>
  <c r="U5"/>
  <c r="T5"/>
  <c r="S5"/>
  <c r="R5"/>
  <c r="X4"/>
  <c r="W4"/>
  <c r="V4"/>
  <c r="U4"/>
  <c r="T4"/>
  <c r="S4"/>
  <c r="R4"/>
  <c r="X3"/>
  <c r="W3"/>
  <c r="V3"/>
  <c r="U3"/>
  <c r="T3"/>
  <c r="S3"/>
  <c r="R3"/>
  <c r="W54" i="16"/>
  <c r="G63"/>
  <c r="F63"/>
  <c r="E63"/>
  <c r="D63"/>
  <c r="C63"/>
  <c r="G62"/>
  <c r="F62"/>
  <c r="E62"/>
  <c r="D62"/>
  <c r="C62"/>
  <c r="G61"/>
  <c r="F61"/>
  <c r="E61"/>
  <c r="D61"/>
  <c r="C61"/>
  <c r="B63"/>
  <c r="B62"/>
  <c r="B61"/>
  <c r="X7" i="15"/>
  <c r="W7"/>
  <c r="V7"/>
  <c r="U7"/>
  <c r="T7"/>
  <c r="R7"/>
  <c r="U55" i="21"/>
  <c r="T55"/>
  <c r="S55"/>
  <c r="R55"/>
  <c r="Q55"/>
  <c r="P55"/>
  <c r="U54"/>
  <c r="T54"/>
  <c r="S54"/>
  <c r="R54"/>
  <c r="Q54"/>
  <c r="P54"/>
  <c r="U53"/>
  <c r="T53"/>
  <c r="S53"/>
  <c r="R53"/>
  <c r="Q53"/>
  <c r="P53"/>
  <c r="U51"/>
  <c r="T51"/>
  <c r="S51"/>
  <c r="R51"/>
  <c r="Q51"/>
  <c r="P51"/>
  <c r="U49"/>
  <c r="T49"/>
  <c r="S49"/>
  <c r="R49"/>
  <c r="Q49"/>
  <c r="P49"/>
  <c r="U47"/>
  <c r="T47"/>
  <c r="S47"/>
  <c r="R47"/>
  <c r="Q47"/>
  <c r="P47"/>
  <c r="U45"/>
  <c r="T45"/>
  <c r="S45"/>
  <c r="R45"/>
  <c r="Q45"/>
  <c r="P45"/>
  <c r="U44"/>
  <c r="T44"/>
  <c r="S44"/>
  <c r="R44"/>
  <c r="Q44"/>
  <c r="P44"/>
  <c r="U43"/>
  <c r="T43"/>
  <c r="S43"/>
  <c r="R43"/>
  <c r="Q43"/>
  <c r="P43"/>
  <c r="U42"/>
  <c r="T42"/>
  <c r="S42"/>
  <c r="R42"/>
  <c r="Q42"/>
  <c r="P42"/>
  <c r="U39"/>
  <c r="T39"/>
  <c r="S39"/>
  <c r="R39"/>
  <c r="Q39"/>
  <c r="P39"/>
  <c r="U38"/>
  <c r="T38"/>
  <c r="S38"/>
  <c r="R38"/>
  <c r="Q38"/>
  <c r="P38"/>
  <c r="U37"/>
  <c r="T37"/>
  <c r="S37"/>
  <c r="R37"/>
  <c r="Q37"/>
  <c r="P37"/>
  <c r="U36"/>
  <c r="T36"/>
  <c r="S36"/>
  <c r="R36"/>
  <c r="Q36"/>
  <c r="P36"/>
  <c r="U35"/>
  <c r="T35"/>
  <c r="S35"/>
  <c r="R35"/>
  <c r="Q35"/>
  <c r="P35"/>
  <c r="U33"/>
  <c r="T33"/>
  <c r="S33"/>
  <c r="R33"/>
  <c r="Q33"/>
  <c r="P33"/>
  <c r="U32"/>
  <c r="T32"/>
  <c r="S32"/>
  <c r="R32"/>
  <c r="Q32"/>
  <c r="P32"/>
  <c r="U29"/>
  <c r="T29"/>
  <c r="S29"/>
  <c r="R29"/>
  <c r="Q29"/>
  <c r="P29"/>
  <c r="U28"/>
  <c r="T28"/>
  <c r="S28"/>
  <c r="R28"/>
  <c r="Q28"/>
  <c r="P28"/>
  <c r="U27"/>
  <c r="T27"/>
  <c r="S27"/>
  <c r="R27"/>
  <c r="Q27"/>
  <c r="P27"/>
  <c r="U26"/>
  <c r="T26"/>
  <c r="S26"/>
  <c r="R26"/>
  <c r="Q26"/>
  <c r="P26"/>
  <c r="U25"/>
  <c r="T25"/>
  <c r="S25"/>
  <c r="R25"/>
  <c r="Q25"/>
  <c r="P25"/>
  <c r="U23"/>
  <c r="T23"/>
  <c r="S23"/>
  <c r="R23"/>
  <c r="Q23"/>
  <c r="P23"/>
  <c r="U21"/>
  <c r="T21"/>
  <c r="S21"/>
  <c r="R21"/>
  <c r="Q21"/>
  <c r="P21"/>
  <c r="U19"/>
  <c r="T19"/>
  <c r="S19"/>
  <c r="R19"/>
  <c r="Q19"/>
  <c r="P19"/>
  <c r="U18"/>
  <c r="T18"/>
  <c r="S18"/>
  <c r="R18"/>
  <c r="Q18"/>
  <c r="P18"/>
  <c r="U17"/>
  <c r="T17"/>
  <c r="S17"/>
  <c r="R17"/>
  <c r="Q17"/>
  <c r="P17"/>
  <c r="U15"/>
  <c r="T15"/>
  <c r="S15"/>
  <c r="R15"/>
  <c r="Q15"/>
  <c r="P15"/>
  <c r="U14"/>
  <c r="T14"/>
  <c r="S14"/>
  <c r="R14"/>
  <c r="Q14"/>
  <c r="P14"/>
  <c r="U12"/>
  <c r="U11"/>
  <c r="T11"/>
  <c r="S11"/>
  <c r="R11"/>
  <c r="Q11"/>
  <c r="P11"/>
  <c r="U7"/>
  <c r="T7"/>
  <c r="S7"/>
  <c r="R7"/>
  <c r="Q7"/>
  <c r="P7"/>
  <c r="U6"/>
  <c r="T6"/>
  <c r="S6"/>
  <c r="R6"/>
  <c r="Q6"/>
  <c r="P6"/>
  <c r="U5"/>
  <c r="T5"/>
  <c r="S5"/>
  <c r="R5"/>
  <c r="Q5"/>
  <c r="P5"/>
  <c r="U4"/>
  <c r="T4"/>
  <c r="S4"/>
  <c r="R4"/>
  <c r="Q4"/>
  <c r="P4"/>
  <c r="U3"/>
  <c r="T3"/>
  <c r="S3"/>
  <c r="R3"/>
  <c r="Q3"/>
  <c r="P3"/>
  <c r="N55"/>
  <c r="M55"/>
  <c r="L55"/>
  <c r="K55"/>
  <c r="J55"/>
  <c r="I55"/>
  <c r="N54"/>
  <c r="M54"/>
  <c r="L54"/>
  <c r="K54"/>
  <c r="J54"/>
  <c r="I54"/>
  <c r="N53"/>
  <c r="M53"/>
  <c r="L53"/>
  <c r="K53"/>
  <c r="J53"/>
  <c r="I53"/>
  <c r="G55"/>
  <c r="F55"/>
  <c r="E55"/>
  <c r="D55"/>
  <c r="C55"/>
  <c r="G54"/>
  <c r="F54"/>
  <c r="E54"/>
  <c r="D54"/>
  <c r="C54"/>
  <c r="G53"/>
  <c r="F53"/>
  <c r="E53"/>
  <c r="D53"/>
  <c r="C53"/>
  <c r="B55"/>
  <c r="B54"/>
  <c r="B53"/>
  <c r="X59" i="6"/>
  <c r="W59"/>
  <c r="V59"/>
  <c r="U59"/>
  <c r="T59"/>
  <c r="S59"/>
  <c r="R59"/>
  <c r="F63" i="2" l="1"/>
  <c r="E63"/>
  <c r="F62"/>
  <c r="E62"/>
  <c r="F61"/>
  <c r="E61"/>
  <c r="C63"/>
  <c r="C62"/>
  <c r="C61"/>
  <c r="B63"/>
  <c r="B62"/>
  <c r="B61"/>
  <c r="X48" i="18"/>
  <c r="X40"/>
  <c r="X32"/>
  <c r="X24"/>
  <c r="W48"/>
  <c r="W40"/>
  <c r="W32"/>
  <c r="W24"/>
  <c r="W16"/>
  <c r="W8"/>
  <c r="U51"/>
  <c r="U43"/>
  <c r="U39"/>
  <c r="U35"/>
  <c r="U27"/>
  <c r="U23"/>
  <c r="U19"/>
  <c r="U11"/>
  <c r="U7"/>
  <c r="S48"/>
  <c r="S40"/>
  <c r="S34"/>
  <c r="S32"/>
  <c r="S26"/>
  <c r="S24"/>
  <c r="S16"/>
  <c r="S15"/>
  <c r="S10"/>
  <c r="S7"/>
  <c r="T48"/>
  <c r="T30"/>
  <c r="T24"/>
  <c r="T16"/>
  <c r="R42"/>
  <c r="R34"/>
  <c r="R26"/>
  <c r="R20"/>
  <c r="R18"/>
  <c r="R12"/>
  <c r="R10"/>
  <c r="R4"/>
  <c r="P63" i="6"/>
  <c r="O63"/>
  <c r="N63"/>
  <c r="M63"/>
  <c r="L63"/>
  <c r="K63"/>
  <c r="J63"/>
  <c r="P62"/>
  <c r="O62"/>
  <c r="N62"/>
  <c r="M62"/>
  <c r="L62"/>
  <c r="K62"/>
  <c r="J62"/>
  <c r="P61"/>
  <c r="O61"/>
  <c r="N61"/>
  <c r="M61"/>
  <c r="L61"/>
  <c r="K61"/>
  <c r="J61"/>
  <c r="X51"/>
  <c r="W51"/>
  <c r="V51"/>
  <c r="U51"/>
  <c r="T51"/>
  <c r="S51"/>
  <c r="R51"/>
  <c r="X50"/>
  <c r="W50"/>
  <c r="V50"/>
  <c r="U50"/>
  <c r="T50"/>
  <c r="S50"/>
  <c r="R50"/>
  <c r="X49"/>
  <c r="W49"/>
  <c r="V49"/>
  <c r="U49"/>
  <c r="T49"/>
  <c r="S49"/>
  <c r="R49"/>
  <c r="X48"/>
  <c r="W48"/>
  <c r="V48"/>
  <c r="U48"/>
  <c r="T48"/>
  <c r="S48"/>
  <c r="R48"/>
  <c r="X47"/>
  <c r="W47"/>
  <c r="V47"/>
  <c r="U47"/>
  <c r="T47"/>
  <c r="S47"/>
  <c r="R47"/>
  <c r="X46"/>
  <c r="W46"/>
  <c r="V46"/>
  <c r="U46"/>
  <c r="T46"/>
  <c r="S46"/>
  <c r="R46"/>
  <c r="X45"/>
  <c r="W45"/>
  <c r="V45"/>
  <c r="U45"/>
  <c r="T45"/>
  <c r="S45"/>
  <c r="R45"/>
  <c r="X44"/>
  <c r="W44"/>
  <c r="V44"/>
  <c r="U44"/>
  <c r="T44"/>
  <c r="S44"/>
  <c r="R44"/>
  <c r="X43"/>
  <c r="W43"/>
  <c r="V43"/>
  <c r="U43"/>
  <c r="T43"/>
  <c r="S43"/>
  <c r="R43"/>
  <c r="X42"/>
  <c r="W42"/>
  <c r="V42"/>
  <c r="U42"/>
  <c r="T42"/>
  <c r="S42"/>
  <c r="R42"/>
  <c r="X41"/>
  <c r="W41"/>
  <c r="V41"/>
  <c r="U41"/>
  <c r="T41"/>
  <c r="S41"/>
  <c r="R41"/>
  <c r="X40"/>
  <c r="W40"/>
  <c r="V40"/>
  <c r="U40"/>
  <c r="T40"/>
  <c r="S40"/>
  <c r="R40"/>
  <c r="X39"/>
  <c r="W39"/>
  <c r="V39"/>
  <c r="U39"/>
  <c r="T39"/>
  <c r="S39"/>
  <c r="R39"/>
  <c r="X38"/>
  <c r="W38"/>
  <c r="V38"/>
  <c r="U38"/>
  <c r="T38"/>
  <c r="S38"/>
  <c r="R38"/>
  <c r="X37"/>
  <c r="W37"/>
  <c r="V37"/>
  <c r="U37"/>
  <c r="T37"/>
  <c r="S37"/>
  <c r="R37"/>
  <c r="X36"/>
  <c r="W36"/>
  <c r="V36"/>
  <c r="U36"/>
  <c r="T36"/>
  <c r="S36"/>
  <c r="R36"/>
  <c r="X35"/>
  <c r="W35"/>
  <c r="V35"/>
  <c r="U35"/>
  <c r="T35"/>
  <c r="S35"/>
  <c r="R35"/>
  <c r="X34"/>
  <c r="W34"/>
  <c r="V34"/>
  <c r="U34"/>
  <c r="T34"/>
  <c r="S34"/>
  <c r="R34"/>
  <c r="X33"/>
  <c r="W33"/>
  <c r="V33"/>
  <c r="U33"/>
  <c r="T33"/>
  <c r="S33"/>
  <c r="R33"/>
  <c r="X32"/>
  <c r="W32"/>
  <c r="V32"/>
  <c r="U32"/>
  <c r="T32"/>
  <c r="S32"/>
  <c r="R32"/>
  <c r="X31"/>
  <c r="W31"/>
  <c r="V31"/>
  <c r="U31"/>
  <c r="T31"/>
  <c r="S31"/>
  <c r="R31"/>
  <c r="X30"/>
  <c r="W30"/>
  <c r="V30"/>
  <c r="U30"/>
  <c r="T30"/>
  <c r="S30"/>
  <c r="R30"/>
  <c r="X29"/>
  <c r="W29"/>
  <c r="V29"/>
  <c r="U29"/>
  <c r="T29"/>
  <c r="S29"/>
  <c r="R29"/>
  <c r="X28"/>
  <c r="W28"/>
  <c r="V28"/>
  <c r="U28"/>
  <c r="T28"/>
  <c r="S28"/>
  <c r="R28"/>
  <c r="X27"/>
  <c r="W27"/>
  <c r="V27"/>
  <c r="U27"/>
  <c r="T27"/>
  <c r="S27"/>
  <c r="R27"/>
  <c r="X26"/>
  <c r="W26"/>
  <c r="V26"/>
  <c r="U26"/>
  <c r="T26"/>
  <c r="S26"/>
  <c r="R26"/>
  <c r="X25"/>
  <c r="W25"/>
  <c r="V25"/>
  <c r="U25"/>
  <c r="T25"/>
  <c r="S25"/>
  <c r="R25"/>
  <c r="X24"/>
  <c r="W24"/>
  <c r="V24"/>
  <c r="U24"/>
  <c r="T24"/>
  <c r="S24"/>
  <c r="R24"/>
  <c r="X23"/>
  <c r="W23"/>
  <c r="V23"/>
  <c r="U23"/>
  <c r="T23"/>
  <c r="S23"/>
  <c r="R23"/>
  <c r="X22"/>
  <c r="W22"/>
  <c r="V22"/>
  <c r="U22"/>
  <c r="T22"/>
  <c r="S22"/>
  <c r="R22"/>
  <c r="X21"/>
  <c r="W21"/>
  <c r="V21"/>
  <c r="U21"/>
  <c r="T21"/>
  <c r="S21"/>
  <c r="R21"/>
  <c r="X20"/>
  <c r="W20"/>
  <c r="V20"/>
  <c r="U20"/>
  <c r="T20"/>
  <c r="S20"/>
  <c r="R20"/>
  <c r="X19"/>
  <c r="W19"/>
  <c r="V19"/>
  <c r="U19"/>
  <c r="T19"/>
  <c r="S19"/>
  <c r="R19"/>
  <c r="X18"/>
  <c r="W18"/>
  <c r="V18"/>
  <c r="U18"/>
  <c r="T18"/>
  <c r="S18"/>
  <c r="R18"/>
  <c r="X17"/>
  <c r="W17"/>
  <c r="V17"/>
  <c r="U17"/>
  <c r="T17"/>
  <c r="S17"/>
  <c r="R17"/>
  <c r="X16"/>
  <c r="W16"/>
  <c r="V16"/>
  <c r="U16"/>
  <c r="T16"/>
  <c r="S16"/>
  <c r="R16"/>
  <c r="X15"/>
  <c r="W15"/>
  <c r="V15"/>
  <c r="U15"/>
  <c r="T15"/>
  <c r="S15"/>
  <c r="R15"/>
  <c r="X14"/>
  <c r="W14"/>
  <c r="V14"/>
  <c r="U14"/>
  <c r="T14"/>
  <c r="S14"/>
  <c r="R14"/>
  <c r="X13"/>
  <c r="W13"/>
  <c r="V13"/>
  <c r="U13"/>
  <c r="T13"/>
  <c r="S13"/>
  <c r="R13"/>
  <c r="X12"/>
  <c r="W12"/>
  <c r="V12"/>
  <c r="U12"/>
  <c r="T12"/>
  <c r="S12"/>
  <c r="R12"/>
  <c r="X11"/>
  <c r="W11"/>
  <c r="V11"/>
  <c r="U11"/>
  <c r="T11"/>
  <c r="S11"/>
  <c r="R11"/>
  <c r="X10"/>
  <c r="W10"/>
  <c r="V10"/>
  <c r="U10"/>
  <c r="T10"/>
  <c r="S10"/>
  <c r="R10"/>
  <c r="X9"/>
  <c r="W9"/>
  <c r="V9"/>
  <c r="U9"/>
  <c r="T9"/>
  <c r="S9"/>
  <c r="R9"/>
  <c r="X8"/>
  <c r="W8"/>
  <c r="V8"/>
  <c r="U8"/>
  <c r="T8"/>
  <c r="S8"/>
  <c r="R8"/>
  <c r="X7"/>
  <c r="W7"/>
  <c r="V7"/>
  <c r="U7"/>
  <c r="T7"/>
  <c r="S7"/>
  <c r="R7"/>
  <c r="X6"/>
  <c r="W6"/>
  <c r="V6"/>
  <c r="U6"/>
  <c r="T6"/>
  <c r="S6"/>
  <c r="R6"/>
  <c r="X5"/>
  <c r="W5"/>
  <c r="V5"/>
  <c r="U5"/>
  <c r="T5"/>
  <c r="S5"/>
  <c r="R5"/>
  <c r="X4"/>
  <c r="W4"/>
  <c r="V4"/>
  <c r="U4"/>
  <c r="T4"/>
  <c r="S4"/>
  <c r="R4"/>
  <c r="X3"/>
  <c r="W3"/>
  <c r="V3"/>
  <c r="U3"/>
  <c r="T3"/>
  <c r="S3"/>
  <c r="R3"/>
  <c r="X54" i="17"/>
  <c r="W54"/>
  <c r="V54"/>
  <c r="U54"/>
  <c r="T54"/>
  <c r="S54"/>
  <c r="R54"/>
  <c r="X51"/>
  <c r="W51"/>
  <c r="V51"/>
  <c r="U51"/>
  <c r="T51"/>
  <c r="S51"/>
  <c r="R51"/>
  <c r="X50"/>
  <c r="W50"/>
  <c r="V50"/>
  <c r="U50"/>
  <c r="T50"/>
  <c r="S50"/>
  <c r="R50"/>
  <c r="X49"/>
  <c r="W49"/>
  <c r="V49"/>
  <c r="U49"/>
  <c r="T49"/>
  <c r="S49"/>
  <c r="R49"/>
  <c r="X48"/>
  <c r="W48"/>
  <c r="V48"/>
  <c r="U48"/>
  <c r="T48"/>
  <c r="S48"/>
  <c r="R48"/>
  <c r="X47"/>
  <c r="W47"/>
  <c r="V47"/>
  <c r="U47"/>
  <c r="T47"/>
  <c r="S47"/>
  <c r="R47"/>
  <c r="X46"/>
  <c r="W46"/>
  <c r="V46"/>
  <c r="U46"/>
  <c r="T46"/>
  <c r="R46"/>
  <c r="X45"/>
  <c r="W45"/>
  <c r="V45"/>
  <c r="U45"/>
  <c r="T45"/>
  <c r="S45"/>
  <c r="R45"/>
  <c r="X44"/>
  <c r="W44"/>
  <c r="V44"/>
  <c r="U44"/>
  <c r="T44"/>
  <c r="S44"/>
  <c r="R44"/>
  <c r="X43"/>
  <c r="W43"/>
  <c r="V43"/>
  <c r="U43"/>
  <c r="T43"/>
  <c r="S43"/>
  <c r="R43"/>
  <c r="X42"/>
  <c r="W42"/>
  <c r="V42"/>
  <c r="U42"/>
  <c r="T42"/>
  <c r="S42"/>
  <c r="R42"/>
  <c r="X41"/>
  <c r="W41"/>
  <c r="V41"/>
  <c r="U41"/>
  <c r="T41"/>
  <c r="S41"/>
  <c r="R41"/>
  <c r="X40"/>
  <c r="W40"/>
  <c r="V40"/>
  <c r="U40"/>
  <c r="T40"/>
  <c r="S40"/>
  <c r="R40"/>
  <c r="X39"/>
  <c r="W39"/>
  <c r="V39"/>
  <c r="U39"/>
  <c r="T39"/>
  <c r="S39"/>
  <c r="R39"/>
  <c r="X38"/>
  <c r="W38"/>
  <c r="V38"/>
  <c r="U38"/>
  <c r="T38"/>
  <c r="S38"/>
  <c r="R38"/>
  <c r="X37"/>
  <c r="W37"/>
  <c r="V37"/>
  <c r="U37"/>
  <c r="T37"/>
  <c r="S37"/>
  <c r="R37"/>
  <c r="X36"/>
  <c r="W36"/>
  <c r="V36"/>
  <c r="U36"/>
  <c r="T36"/>
  <c r="S36"/>
  <c r="R36"/>
  <c r="X35"/>
  <c r="W35"/>
  <c r="V35"/>
  <c r="U35"/>
  <c r="T35"/>
  <c r="S35"/>
  <c r="R35"/>
  <c r="X34"/>
  <c r="W34"/>
  <c r="V34"/>
  <c r="U34"/>
  <c r="T34"/>
  <c r="S34"/>
  <c r="R34"/>
  <c r="X33"/>
  <c r="W33"/>
  <c r="V33"/>
  <c r="U33"/>
  <c r="T33"/>
  <c r="S33"/>
  <c r="R33"/>
  <c r="X32"/>
  <c r="W32"/>
  <c r="V32"/>
  <c r="U32"/>
  <c r="T32"/>
  <c r="S32"/>
  <c r="R32"/>
  <c r="X31"/>
  <c r="W31"/>
  <c r="V31"/>
  <c r="U31"/>
  <c r="T31"/>
  <c r="S31"/>
  <c r="R31"/>
  <c r="X30"/>
  <c r="W30"/>
  <c r="V30"/>
  <c r="U30"/>
  <c r="T30"/>
  <c r="S30"/>
  <c r="R30"/>
  <c r="X29"/>
  <c r="W29"/>
  <c r="V29"/>
  <c r="U29"/>
  <c r="T29"/>
  <c r="S29"/>
  <c r="R29"/>
  <c r="X28"/>
  <c r="W28"/>
  <c r="V28"/>
  <c r="U28"/>
  <c r="T28"/>
  <c r="S28"/>
  <c r="R28"/>
  <c r="X27"/>
  <c r="W27"/>
  <c r="V27"/>
  <c r="U27"/>
  <c r="T27"/>
  <c r="S27"/>
  <c r="R27"/>
  <c r="X26"/>
  <c r="W26"/>
  <c r="V26"/>
  <c r="U26"/>
  <c r="T26"/>
  <c r="S26"/>
  <c r="R26"/>
  <c r="X25"/>
  <c r="W25"/>
  <c r="V25"/>
  <c r="U25"/>
  <c r="T25"/>
  <c r="S25"/>
  <c r="R25"/>
  <c r="X24"/>
  <c r="W24"/>
  <c r="V24"/>
  <c r="U24"/>
  <c r="T24"/>
  <c r="S24"/>
  <c r="R24"/>
  <c r="X23"/>
  <c r="W23"/>
  <c r="V23"/>
  <c r="U23"/>
  <c r="T23"/>
  <c r="S23"/>
  <c r="R23"/>
  <c r="X22"/>
  <c r="W22"/>
  <c r="V22"/>
  <c r="U22"/>
  <c r="T22"/>
  <c r="S22"/>
  <c r="R22"/>
  <c r="X21"/>
  <c r="W21"/>
  <c r="V21"/>
  <c r="U21"/>
  <c r="T21"/>
  <c r="S21"/>
  <c r="R21"/>
  <c r="X20"/>
  <c r="W20"/>
  <c r="V20"/>
  <c r="U20"/>
  <c r="T20"/>
  <c r="S20"/>
  <c r="R20"/>
  <c r="X19"/>
  <c r="W19"/>
  <c r="V19"/>
  <c r="U19"/>
  <c r="T19"/>
  <c r="S19"/>
  <c r="R19"/>
  <c r="X18"/>
  <c r="W18"/>
  <c r="V18"/>
  <c r="U18"/>
  <c r="T18"/>
  <c r="S18"/>
  <c r="R18"/>
  <c r="X17"/>
  <c r="W17"/>
  <c r="V17"/>
  <c r="U17"/>
  <c r="T17"/>
  <c r="S17"/>
  <c r="R17"/>
  <c r="X16"/>
  <c r="W16"/>
  <c r="V16"/>
  <c r="U16"/>
  <c r="T16"/>
  <c r="S16"/>
  <c r="R16"/>
  <c r="X15"/>
  <c r="W15"/>
  <c r="V15"/>
  <c r="U15"/>
  <c r="T15"/>
  <c r="S15"/>
  <c r="R15"/>
  <c r="X14"/>
  <c r="W14"/>
  <c r="V14"/>
  <c r="U14"/>
  <c r="T14"/>
  <c r="S14"/>
  <c r="R14"/>
  <c r="X13"/>
  <c r="W13"/>
  <c r="V13"/>
  <c r="U13"/>
  <c r="T13"/>
  <c r="S13"/>
  <c r="R13"/>
  <c r="X12"/>
  <c r="W12"/>
  <c r="V12"/>
  <c r="U12"/>
  <c r="T12"/>
  <c r="S12"/>
  <c r="R12"/>
  <c r="X11"/>
  <c r="W11"/>
  <c r="V11"/>
  <c r="U11"/>
  <c r="T11"/>
  <c r="S11"/>
  <c r="R11"/>
  <c r="X10"/>
  <c r="W10"/>
  <c r="V10"/>
  <c r="U10"/>
  <c r="T10"/>
  <c r="S10"/>
  <c r="R10"/>
  <c r="X9"/>
  <c r="W9"/>
  <c r="V9"/>
  <c r="U9"/>
  <c r="T9"/>
  <c r="S9"/>
  <c r="R9"/>
  <c r="X8"/>
  <c r="W8"/>
  <c r="V8"/>
  <c r="U8"/>
  <c r="T8"/>
  <c r="R8"/>
  <c r="X7"/>
  <c r="W7"/>
  <c r="V7"/>
  <c r="U7"/>
  <c r="T7"/>
  <c r="S7"/>
  <c r="R7"/>
  <c r="X6"/>
  <c r="W6"/>
  <c r="V6"/>
  <c r="U6"/>
  <c r="T6"/>
  <c r="S6"/>
  <c r="R6"/>
  <c r="X5"/>
  <c r="W5"/>
  <c r="V5"/>
  <c r="U5"/>
  <c r="T5"/>
  <c r="S5"/>
  <c r="R5"/>
  <c r="X4"/>
  <c r="W4"/>
  <c r="V4"/>
  <c r="U4"/>
  <c r="T4"/>
  <c r="S4"/>
  <c r="R4"/>
  <c r="X3"/>
  <c r="W3"/>
  <c r="V3"/>
  <c r="U3"/>
  <c r="T3"/>
  <c r="S3"/>
  <c r="R3"/>
  <c r="P63"/>
  <c r="O63"/>
  <c r="N63"/>
  <c r="M63"/>
  <c r="L63"/>
  <c r="K63"/>
  <c r="J63"/>
  <c r="P62"/>
  <c r="O62"/>
  <c r="N62"/>
  <c r="M62"/>
  <c r="L62"/>
  <c r="K62"/>
  <c r="J62"/>
  <c r="P61"/>
  <c r="O61"/>
  <c r="N61"/>
  <c r="M61"/>
  <c r="L61"/>
  <c r="K61"/>
  <c r="J61"/>
  <c r="P63" i="16"/>
  <c r="O63"/>
  <c r="N63"/>
  <c r="M63"/>
  <c r="L63"/>
  <c r="K63"/>
  <c r="J63"/>
  <c r="P62"/>
  <c r="O62"/>
  <c r="N62"/>
  <c r="M62"/>
  <c r="L62"/>
  <c r="K62"/>
  <c r="J62"/>
  <c r="P61"/>
  <c r="O61"/>
  <c r="N61"/>
  <c r="M61"/>
  <c r="L61"/>
  <c r="K61"/>
  <c r="J61"/>
  <c r="X54"/>
  <c r="V54"/>
  <c r="U54"/>
  <c r="T54"/>
  <c r="S54"/>
  <c r="R54"/>
  <c r="X51"/>
  <c r="W51"/>
  <c r="V51"/>
  <c r="U51"/>
  <c r="T51"/>
  <c r="S51"/>
  <c r="R51"/>
  <c r="X50"/>
  <c r="W50"/>
  <c r="V50"/>
  <c r="U50"/>
  <c r="T50"/>
  <c r="S50"/>
  <c r="R50"/>
  <c r="X49"/>
  <c r="W49"/>
  <c r="V49"/>
  <c r="U49"/>
  <c r="T49"/>
  <c r="S49"/>
  <c r="R49"/>
  <c r="X48"/>
  <c r="W48"/>
  <c r="V48"/>
  <c r="U48"/>
  <c r="T48"/>
  <c r="S48"/>
  <c r="R48"/>
  <c r="X47"/>
  <c r="W47"/>
  <c r="V47"/>
  <c r="U47"/>
  <c r="T47"/>
  <c r="S47"/>
  <c r="R47"/>
  <c r="X46"/>
  <c r="T46"/>
  <c r="S46"/>
  <c r="R46"/>
  <c r="X45"/>
  <c r="W45"/>
  <c r="V45"/>
  <c r="U45"/>
  <c r="T45"/>
  <c r="R45"/>
  <c r="X44"/>
  <c r="W44"/>
  <c r="V44"/>
  <c r="U44"/>
  <c r="T44"/>
  <c r="S44"/>
  <c r="R44"/>
  <c r="X43"/>
  <c r="W43"/>
  <c r="V43"/>
  <c r="U43"/>
  <c r="T43"/>
  <c r="S43"/>
  <c r="R43"/>
  <c r="X42"/>
  <c r="W42"/>
  <c r="V42"/>
  <c r="U42"/>
  <c r="T42"/>
  <c r="S42"/>
  <c r="R42"/>
  <c r="X41"/>
  <c r="W41"/>
  <c r="V41"/>
  <c r="U41"/>
  <c r="T41"/>
  <c r="S41"/>
  <c r="R41"/>
  <c r="X40"/>
  <c r="W40"/>
  <c r="V40"/>
  <c r="U40"/>
  <c r="T40"/>
  <c r="S40"/>
  <c r="R40"/>
  <c r="X39"/>
  <c r="W39"/>
  <c r="V39"/>
  <c r="U39"/>
  <c r="T39"/>
  <c r="S39"/>
  <c r="R39"/>
  <c r="X38"/>
  <c r="W38"/>
  <c r="V38"/>
  <c r="U38"/>
  <c r="T38"/>
  <c r="S38"/>
  <c r="R38"/>
  <c r="X37"/>
  <c r="W37"/>
  <c r="V37"/>
  <c r="U37"/>
  <c r="T37"/>
  <c r="S37"/>
  <c r="R37"/>
  <c r="X36"/>
  <c r="W36"/>
  <c r="V36"/>
  <c r="U36"/>
  <c r="T36"/>
  <c r="S36"/>
  <c r="R36"/>
  <c r="X35"/>
  <c r="W35"/>
  <c r="V35"/>
  <c r="U35"/>
  <c r="T35"/>
  <c r="S35"/>
  <c r="R35"/>
  <c r="X34"/>
  <c r="W34"/>
  <c r="V34"/>
  <c r="U34"/>
  <c r="T34"/>
  <c r="S34"/>
  <c r="R34"/>
  <c r="X33"/>
  <c r="W33"/>
  <c r="V33"/>
  <c r="U33"/>
  <c r="T33"/>
  <c r="S33"/>
  <c r="R33"/>
  <c r="X32"/>
  <c r="W32"/>
  <c r="V32"/>
  <c r="U32"/>
  <c r="T32"/>
  <c r="S32"/>
  <c r="R32"/>
  <c r="X31"/>
  <c r="W31"/>
  <c r="V31"/>
  <c r="U31"/>
  <c r="T31"/>
  <c r="S31"/>
  <c r="R31"/>
  <c r="X30"/>
  <c r="W30"/>
  <c r="V30"/>
  <c r="U30"/>
  <c r="T30"/>
  <c r="S30"/>
  <c r="R30"/>
  <c r="X29"/>
  <c r="W29"/>
  <c r="V29"/>
  <c r="U29"/>
  <c r="T29"/>
  <c r="S29"/>
  <c r="R29"/>
  <c r="X28"/>
  <c r="W28"/>
  <c r="V28"/>
  <c r="U28"/>
  <c r="T28"/>
  <c r="S28"/>
  <c r="R28"/>
  <c r="X27"/>
  <c r="W27"/>
  <c r="V27"/>
  <c r="U27"/>
  <c r="T27"/>
  <c r="S27"/>
  <c r="R27"/>
  <c r="X26"/>
  <c r="W26"/>
  <c r="V26"/>
  <c r="U26"/>
  <c r="T26"/>
  <c r="S26"/>
  <c r="R26"/>
  <c r="X25"/>
  <c r="W25"/>
  <c r="V25"/>
  <c r="U25"/>
  <c r="T25"/>
  <c r="S25"/>
  <c r="R25"/>
  <c r="X24"/>
  <c r="W24"/>
  <c r="V24"/>
  <c r="U24"/>
  <c r="T24"/>
  <c r="S24"/>
  <c r="R24"/>
  <c r="X23"/>
  <c r="W23"/>
  <c r="V23"/>
  <c r="U23"/>
  <c r="T23"/>
  <c r="S23"/>
  <c r="R23"/>
  <c r="X22"/>
  <c r="W22"/>
  <c r="V22"/>
  <c r="U22"/>
  <c r="T22"/>
  <c r="S22"/>
  <c r="R22"/>
  <c r="X21"/>
  <c r="W21"/>
  <c r="V21"/>
  <c r="U21"/>
  <c r="T21"/>
  <c r="S21"/>
  <c r="R21"/>
  <c r="X20"/>
  <c r="W20"/>
  <c r="V20"/>
  <c r="U20"/>
  <c r="T20"/>
  <c r="S20"/>
  <c r="R20"/>
  <c r="X19"/>
  <c r="W19"/>
  <c r="V19"/>
  <c r="U19"/>
  <c r="T19"/>
  <c r="S19"/>
  <c r="R19"/>
  <c r="X18"/>
  <c r="W18"/>
  <c r="V18"/>
  <c r="U18"/>
  <c r="T18"/>
  <c r="S18"/>
  <c r="R18"/>
  <c r="X17"/>
  <c r="W17"/>
  <c r="V17"/>
  <c r="U17"/>
  <c r="T17"/>
  <c r="S17"/>
  <c r="R17"/>
  <c r="X16"/>
  <c r="W16"/>
  <c r="V16"/>
  <c r="U16"/>
  <c r="T16"/>
  <c r="S16"/>
  <c r="R16"/>
  <c r="X15"/>
  <c r="W15"/>
  <c r="V15"/>
  <c r="U15"/>
  <c r="T15"/>
  <c r="S15"/>
  <c r="R15"/>
  <c r="X14"/>
  <c r="W14"/>
  <c r="V14"/>
  <c r="U14"/>
  <c r="T14"/>
  <c r="S14"/>
  <c r="R14"/>
  <c r="X12"/>
  <c r="W12"/>
  <c r="V12"/>
  <c r="U12"/>
  <c r="T12"/>
  <c r="S12"/>
  <c r="R12"/>
  <c r="X11"/>
  <c r="W11"/>
  <c r="V11"/>
  <c r="U11"/>
  <c r="T11"/>
  <c r="S11"/>
  <c r="R11"/>
  <c r="X9"/>
  <c r="W9"/>
  <c r="V9"/>
  <c r="U9"/>
  <c r="T9"/>
  <c r="S9"/>
  <c r="R9"/>
  <c r="X8"/>
  <c r="W8"/>
  <c r="V8"/>
  <c r="U8"/>
  <c r="T8"/>
  <c r="S8"/>
  <c r="R8"/>
  <c r="X7"/>
  <c r="W7"/>
  <c r="V7"/>
  <c r="U7"/>
  <c r="T7"/>
  <c r="S7"/>
  <c r="R7"/>
  <c r="X6"/>
  <c r="W6"/>
  <c r="V6"/>
  <c r="U6"/>
  <c r="T6"/>
  <c r="S6"/>
  <c r="R6"/>
  <c r="X5"/>
  <c r="W5"/>
  <c r="V5"/>
  <c r="U5"/>
  <c r="T5"/>
  <c r="S5"/>
  <c r="R5"/>
  <c r="X4"/>
  <c r="W4"/>
  <c r="V4"/>
  <c r="U4"/>
  <c r="T4"/>
  <c r="S4"/>
  <c r="R4"/>
  <c r="X3"/>
  <c r="W3"/>
  <c r="V3"/>
  <c r="U3"/>
  <c r="T3"/>
  <c r="S3"/>
  <c r="R3"/>
  <c r="X45" i="15"/>
  <c r="W45"/>
  <c r="V45"/>
  <c r="U45"/>
  <c r="T45"/>
  <c r="R45"/>
  <c r="X43"/>
  <c r="W43"/>
  <c r="V43"/>
  <c r="U43"/>
  <c r="T43"/>
  <c r="R43"/>
  <c r="X42"/>
  <c r="W42"/>
  <c r="V42"/>
  <c r="U42"/>
  <c r="T42"/>
  <c r="R42"/>
  <c r="X36"/>
  <c r="W36"/>
  <c r="V36"/>
  <c r="U36"/>
  <c r="T36"/>
  <c r="R36"/>
  <c r="X27"/>
  <c r="W27"/>
  <c r="V27"/>
  <c r="U27"/>
  <c r="T27"/>
  <c r="R27"/>
  <c r="X25"/>
  <c r="W25"/>
  <c r="V25"/>
  <c r="U25"/>
  <c r="T25"/>
  <c r="R25"/>
  <c r="X22"/>
  <c r="W22"/>
  <c r="V22"/>
  <c r="U22"/>
  <c r="T22"/>
  <c r="R22"/>
  <c r="X20"/>
  <c r="W20"/>
  <c r="V20"/>
  <c r="U20"/>
  <c r="T20"/>
  <c r="R20"/>
  <c r="X19"/>
  <c r="W19"/>
  <c r="V19"/>
  <c r="U19"/>
  <c r="T19"/>
  <c r="R19"/>
  <c r="X14"/>
  <c r="W14"/>
  <c r="V14"/>
  <c r="U14"/>
  <c r="T14"/>
  <c r="S14"/>
  <c r="R14"/>
  <c r="X13"/>
  <c r="W13"/>
  <c r="V13"/>
  <c r="U13"/>
  <c r="T13"/>
  <c r="S13"/>
  <c r="R13"/>
  <c r="X12"/>
  <c r="W12"/>
  <c r="V12"/>
  <c r="U12"/>
  <c r="T12"/>
  <c r="S12"/>
  <c r="R12"/>
  <c r="X11"/>
  <c r="W11"/>
  <c r="V11"/>
  <c r="U11"/>
  <c r="T11"/>
  <c r="S11"/>
  <c r="R11"/>
  <c r="X10"/>
  <c r="W10"/>
  <c r="V10"/>
  <c r="U10"/>
  <c r="T10"/>
  <c r="S10"/>
  <c r="R10"/>
  <c r="W9"/>
  <c r="V9"/>
  <c r="U9"/>
  <c r="T9"/>
  <c r="S9"/>
  <c r="R9"/>
  <c r="W8"/>
  <c r="V8"/>
  <c r="U8"/>
  <c r="T8"/>
  <c r="S8"/>
  <c r="R8"/>
  <c r="X3"/>
  <c r="W3"/>
  <c r="V3"/>
  <c r="U3"/>
  <c r="T3"/>
  <c r="R3"/>
  <c r="X43" i="14"/>
  <c r="W43"/>
  <c r="V43"/>
  <c r="U43"/>
  <c r="T43"/>
  <c r="S43"/>
  <c r="R43"/>
  <c r="X41"/>
  <c r="W41"/>
  <c r="V41"/>
  <c r="U41"/>
  <c r="T41"/>
  <c r="S41"/>
  <c r="R41"/>
  <c r="X40"/>
  <c r="W40"/>
  <c r="V40"/>
  <c r="U40"/>
  <c r="T40"/>
  <c r="S40"/>
  <c r="R40"/>
  <c r="X34"/>
  <c r="W34"/>
  <c r="V34"/>
  <c r="U34"/>
  <c r="T34"/>
  <c r="S34"/>
  <c r="R34"/>
  <c r="X25"/>
  <c r="W25"/>
  <c r="V25"/>
  <c r="U25"/>
  <c r="T25"/>
  <c r="S25"/>
  <c r="R25"/>
  <c r="X23"/>
  <c r="W23"/>
  <c r="V23"/>
  <c r="U23"/>
  <c r="T23"/>
  <c r="S23"/>
  <c r="R23"/>
  <c r="X20"/>
  <c r="W20"/>
  <c r="V20"/>
  <c r="U20"/>
  <c r="T20"/>
  <c r="S20"/>
  <c r="R20"/>
  <c r="X18"/>
  <c r="W18"/>
  <c r="V18"/>
  <c r="U18"/>
  <c r="T18"/>
  <c r="S18"/>
  <c r="R18"/>
  <c r="X17"/>
  <c r="W17"/>
  <c r="V17"/>
  <c r="U17"/>
  <c r="T17"/>
  <c r="S17"/>
  <c r="R17"/>
  <c r="X12"/>
  <c r="W12"/>
  <c r="V12"/>
  <c r="U12"/>
  <c r="T12"/>
  <c r="S12"/>
  <c r="R12"/>
  <c r="X11"/>
  <c r="W11"/>
  <c r="V11"/>
  <c r="U11"/>
  <c r="T11"/>
  <c r="S11"/>
  <c r="R11"/>
  <c r="X10"/>
  <c r="W10"/>
  <c r="V10"/>
  <c r="U10"/>
  <c r="T10"/>
  <c r="S10"/>
  <c r="R10"/>
  <c r="X9"/>
  <c r="W9"/>
  <c r="V9"/>
  <c r="U9"/>
  <c r="T9"/>
  <c r="S9"/>
  <c r="R9"/>
  <c r="X8"/>
  <c r="W8"/>
  <c r="V8"/>
  <c r="U8"/>
  <c r="T8"/>
  <c r="S8"/>
  <c r="R8"/>
  <c r="X7"/>
  <c r="W7"/>
  <c r="V7"/>
  <c r="U7"/>
  <c r="T7"/>
  <c r="S7"/>
  <c r="R7"/>
  <c r="X6"/>
  <c r="W6"/>
  <c r="V6"/>
  <c r="U6"/>
  <c r="T6"/>
  <c r="S6"/>
  <c r="R6"/>
  <c r="P51" i="13"/>
  <c r="O51"/>
  <c r="N51"/>
  <c r="M51"/>
  <c r="L51"/>
  <c r="K51"/>
  <c r="J51"/>
  <c r="P50"/>
  <c r="O50"/>
  <c r="N50"/>
  <c r="M50"/>
  <c r="L50"/>
  <c r="K50"/>
  <c r="J50"/>
  <c r="P49"/>
  <c r="O49"/>
  <c r="N49"/>
  <c r="M49"/>
  <c r="L49"/>
  <c r="K49"/>
  <c r="J49"/>
  <c r="X50"/>
  <c r="X43"/>
  <c r="W43"/>
  <c r="V43"/>
  <c r="U43"/>
  <c r="T43"/>
  <c r="S43"/>
  <c r="R43"/>
  <c r="X41"/>
  <c r="W41"/>
  <c r="V41"/>
  <c r="U41"/>
  <c r="T41"/>
  <c r="S41"/>
  <c r="R41"/>
  <c r="X40"/>
  <c r="W40"/>
  <c r="V40"/>
  <c r="U40"/>
  <c r="T40"/>
  <c r="S40"/>
  <c r="R40"/>
  <c r="X34"/>
  <c r="W34"/>
  <c r="V34"/>
  <c r="U34"/>
  <c r="T34"/>
  <c r="S34"/>
  <c r="R34"/>
  <c r="X25"/>
  <c r="W25"/>
  <c r="V25"/>
  <c r="U25"/>
  <c r="T25"/>
  <c r="S25"/>
  <c r="R25"/>
  <c r="X23"/>
  <c r="W23"/>
  <c r="V23"/>
  <c r="U23"/>
  <c r="T23"/>
  <c r="S23"/>
  <c r="R23"/>
  <c r="X20"/>
  <c r="W20"/>
  <c r="V20"/>
  <c r="U20"/>
  <c r="T20"/>
  <c r="S20"/>
  <c r="R20"/>
  <c r="X18"/>
  <c r="W18"/>
  <c r="V18"/>
  <c r="U18"/>
  <c r="T18"/>
  <c r="S18"/>
  <c r="R18"/>
  <c r="X17"/>
  <c r="W17"/>
  <c r="V17"/>
  <c r="U17"/>
  <c r="T17"/>
  <c r="S17"/>
  <c r="R17"/>
  <c r="X12"/>
  <c r="W12"/>
  <c r="V12"/>
  <c r="U12"/>
  <c r="T12"/>
  <c r="S12"/>
  <c r="R12"/>
  <c r="X11"/>
  <c r="W11"/>
  <c r="V11"/>
  <c r="U11"/>
  <c r="T11"/>
  <c r="S11"/>
  <c r="R11"/>
  <c r="X10"/>
  <c r="W10"/>
  <c r="V10"/>
  <c r="U10"/>
  <c r="T10"/>
  <c r="S10"/>
  <c r="R10"/>
  <c r="X9"/>
  <c r="W9"/>
  <c r="V9"/>
  <c r="U9"/>
  <c r="T9"/>
  <c r="S9"/>
  <c r="R9"/>
  <c r="X8"/>
  <c r="W8"/>
  <c r="V8"/>
  <c r="U8"/>
  <c r="T8"/>
  <c r="S8"/>
  <c r="R8"/>
  <c r="X7"/>
  <c r="W7"/>
  <c r="V7"/>
  <c r="U7"/>
  <c r="T7"/>
  <c r="S7"/>
  <c r="R7"/>
  <c r="X6"/>
  <c r="W6"/>
  <c r="V6"/>
  <c r="U6"/>
  <c r="T6"/>
  <c r="S6"/>
  <c r="R6"/>
  <c r="X5"/>
  <c r="W5"/>
  <c r="V5"/>
  <c r="U5"/>
  <c r="T5"/>
  <c r="S5"/>
  <c r="R5"/>
  <c r="H51"/>
  <c r="H50"/>
  <c r="H49"/>
  <c r="X62" i="17" l="1"/>
  <c r="V61"/>
  <c r="U63" i="16"/>
  <c r="S61"/>
  <c r="S62"/>
  <c r="T10" i="18"/>
  <c r="T18"/>
  <c r="V61" i="16"/>
  <c r="W62"/>
  <c r="V63"/>
  <c r="W5" i="18"/>
  <c r="W13"/>
  <c r="W21"/>
  <c r="X11"/>
  <c r="X19"/>
  <c r="X27"/>
  <c r="X35"/>
  <c r="W50" i="13"/>
  <c r="X51"/>
  <c r="V50"/>
  <c r="W9" i="18"/>
  <c r="W17"/>
  <c r="W25"/>
  <c r="W33"/>
  <c r="W41"/>
  <c r="W49"/>
  <c r="W11"/>
  <c r="W19"/>
  <c r="W27"/>
  <c r="W35"/>
  <c r="W43"/>
  <c r="W51"/>
  <c r="X9"/>
  <c r="X17"/>
  <c r="X25"/>
  <c r="X33"/>
  <c r="X41"/>
  <c r="X49"/>
  <c r="X5"/>
  <c r="S23"/>
  <c r="T38"/>
  <c r="T46"/>
  <c r="X61" i="6"/>
  <c r="X6" i="18"/>
  <c r="X14"/>
  <c r="X22"/>
  <c r="X30"/>
  <c r="X38"/>
  <c r="X46"/>
  <c r="U63" i="6"/>
  <c r="V8" i="18"/>
  <c r="V16"/>
  <c r="V24"/>
  <c r="V32"/>
  <c r="V40"/>
  <c r="V48"/>
  <c r="T63" i="6"/>
  <c r="S22" i="18"/>
  <c r="S30"/>
  <c r="S38"/>
  <c r="S6"/>
  <c r="S62" i="6"/>
  <c r="S14" i="18"/>
  <c r="R50"/>
  <c r="R8"/>
  <c r="R24"/>
  <c r="R61" i="6"/>
  <c r="R16" i="18"/>
  <c r="R48"/>
  <c r="X7"/>
  <c r="X15"/>
  <c r="X23"/>
  <c r="X31"/>
  <c r="X39"/>
  <c r="X47"/>
  <c r="X44"/>
  <c r="X52"/>
  <c r="W44"/>
  <c r="W52"/>
  <c r="G54"/>
  <c r="W10"/>
  <c r="W18"/>
  <c r="W26"/>
  <c r="W34"/>
  <c r="W42"/>
  <c r="W50"/>
  <c r="W6"/>
  <c r="W14"/>
  <c r="W22"/>
  <c r="W30"/>
  <c r="W38"/>
  <c r="W46"/>
  <c r="T21"/>
  <c r="T7"/>
  <c r="T29"/>
  <c r="T13"/>
  <c r="T45"/>
  <c r="D54"/>
  <c r="T5"/>
  <c r="T37"/>
  <c r="T32"/>
  <c r="T40"/>
  <c r="S18"/>
  <c r="R7"/>
  <c r="R15"/>
  <c r="R23"/>
  <c r="R31"/>
  <c r="R39"/>
  <c r="R47"/>
  <c r="R6"/>
  <c r="R14"/>
  <c r="R22"/>
  <c r="R30"/>
  <c r="R38"/>
  <c r="R46"/>
  <c r="T12"/>
  <c r="T44"/>
  <c r="T11"/>
  <c r="T51"/>
  <c r="T50"/>
  <c r="R5"/>
  <c r="R13"/>
  <c r="R45"/>
  <c r="T9"/>
  <c r="T17"/>
  <c r="T25"/>
  <c r="T33"/>
  <c r="T41"/>
  <c r="T49"/>
  <c r="W7"/>
  <c r="W15"/>
  <c r="W23"/>
  <c r="W31"/>
  <c r="W39"/>
  <c r="W47"/>
  <c r="X13"/>
  <c r="X21"/>
  <c r="X29"/>
  <c r="X37"/>
  <c r="X45"/>
  <c r="J54"/>
  <c r="R28"/>
  <c r="R36"/>
  <c r="R44"/>
  <c r="R52"/>
  <c r="T28"/>
  <c r="T35"/>
  <c r="X8"/>
  <c r="N54"/>
  <c r="T42"/>
  <c r="R21"/>
  <c r="R32"/>
  <c r="R40"/>
  <c r="S46"/>
  <c r="T8"/>
  <c r="X4"/>
  <c r="X12"/>
  <c r="X20"/>
  <c r="X28"/>
  <c r="X36"/>
  <c r="R11"/>
  <c r="R19"/>
  <c r="R27"/>
  <c r="R35"/>
  <c r="R43"/>
  <c r="R51"/>
  <c r="T20"/>
  <c r="T52"/>
  <c r="T27"/>
  <c r="X16"/>
  <c r="T26"/>
  <c r="R29"/>
  <c r="S5"/>
  <c r="S13"/>
  <c r="S21"/>
  <c r="S29"/>
  <c r="S37"/>
  <c r="S45"/>
  <c r="S8"/>
  <c r="T15"/>
  <c r="T23"/>
  <c r="T31"/>
  <c r="T39"/>
  <c r="T47"/>
  <c r="W29"/>
  <c r="W37"/>
  <c r="W45"/>
  <c r="H54"/>
  <c r="X43"/>
  <c r="X51"/>
  <c r="T4"/>
  <c r="T36"/>
  <c r="K54"/>
  <c r="T19"/>
  <c r="T43"/>
  <c r="T34"/>
  <c r="R37"/>
  <c r="S31"/>
  <c r="S39"/>
  <c r="S47"/>
  <c r="T6"/>
  <c r="T14"/>
  <c r="T22"/>
  <c r="W4"/>
  <c r="W12"/>
  <c r="W20"/>
  <c r="W28"/>
  <c r="W36"/>
  <c r="X10"/>
  <c r="X18"/>
  <c r="X26"/>
  <c r="X34"/>
  <c r="X42"/>
  <c r="X50"/>
  <c r="R9"/>
  <c r="R17"/>
  <c r="R25"/>
  <c r="R33"/>
  <c r="R41"/>
  <c r="R49"/>
  <c r="S9"/>
  <c r="S17"/>
  <c r="S25"/>
  <c r="S33"/>
  <c r="S41"/>
  <c r="S49"/>
  <c r="C54"/>
  <c r="S12"/>
  <c r="S20"/>
  <c r="S28"/>
  <c r="S36"/>
  <c r="S44"/>
  <c r="S52"/>
  <c r="S11"/>
  <c r="S19"/>
  <c r="S27"/>
  <c r="S35"/>
  <c r="S43"/>
  <c r="S51"/>
  <c r="S42"/>
  <c r="S50"/>
  <c r="S4"/>
  <c r="O54"/>
  <c r="B54"/>
  <c r="M54"/>
  <c r="L54"/>
  <c r="U8"/>
  <c r="U12"/>
  <c r="U16"/>
  <c r="U20"/>
  <c r="U24"/>
  <c r="U28"/>
  <c r="U32"/>
  <c r="U36"/>
  <c r="U40"/>
  <c r="U44"/>
  <c r="U48"/>
  <c r="U52"/>
  <c r="U15"/>
  <c r="U31"/>
  <c r="U47"/>
  <c r="P54"/>
  <c r="V7"/>
  <c r="V11"/>
  <c r="V15"/>
  <c r="V19"/>
  <c r="V23"/>
  <c r="V27"/>
  <c r="V31"/>
  <c r="V35"/>
  <c r="V39"/>
  <c r="V43"/>
  <c r="V47"/>
  <c r="V51"/>
  <c r="V10"/>
  <c r="V26"/>
  <c r="V34"/>
  <c r="V50"/>
  <c r="U6"/>
  <c r="U18"/>
  <c r="U34"/>
  <c r="U46"/>
  <c r="E54"/>
  <c r="V42"/>
  <c r="U30"/>
  <c r="V13"/>
  <c r="V21"/>
  <c r="V25"/>
  <c r="V33"/>
  <c r="V37"/>
  <c r="V41"/>
  <c r="V49"/>
  <c r="V14"/>
  <c r="V22"/>
  <c r="V38"/>
  <c r="U10"/>
  <c r="U22"/>
  <c r="U38"/>
  <c r="U50"/>
  <c r="V29"/>
  <c r="U5"/>
  <c r="U13"/>
  <c r="U21"/>
  <c r="U29"/>
  <c r="U41"/>
  <c r="U49"/>
  <c r="V6"/>
  <c r="V18"/>
  <c r="V30"/>
  <c r="V46"/>
  <c r="U14"/>
  <c r="U26"/>
  <c r="U42"/>
  <c r="F54"/>
  <c r="V9"/>
  <c r="V17"/>
  <c r="V45"/>
  <c r="U9"/>
  <c r="U17"/>
  <c r="U25"/>
  <c r="U33"/>
  <c r="U37"/>
  <c r="U45"/>
  <c r="V4"/>
  <c r="V12"/>
  <c r="V20"/>
  <c r="V28"/>
  <c r="V36"/>
  <c r="V44"/>
  <c r="V52"/>
  <c r="U4"/>
  <c r="V5"/>
  <c r="X49" i="13"/>
  <c r="D63" i="12"/>
  <c r="D62"/>
  <c r="D61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X51" i="10"/>
  <c r="W51"/>
  <c r="V51"/>
  <c r="U51"/>
  <c r="T51"/>
  <c r="S51"/>
  <c r="R51"/>
  <c r="X50"/>
  <c r="W50"/>
  <c r="V50"/>
  <c r="U50"/>
  <c r="T50"/>
  <c r="S50"/>
  <c r="R50"/>
  <c r="X49"/>
  <c r="W49"/>
  <c r="V49"/>
  <c r="U49"/>
  <c r="T49"/>
  <c r="S49"/>
  <c r="R49"/>
  <c r="X48"/>
  <c r="W48"/>
  <c r="V48"/>
  <c r="U48"/>
  <c r="T48"/>
  <c r="S48"/>
  <c r="R48"/>
  <c r="X47"/>
  <c r="W47"/>
  <c r="V47"/>
  <c r="U47"/>
  <c r="T47"/>
  <c r="S47"/>
  <c r="R47"/>
  <c r="X46"/>
  <c r="W46"/>
  <c r="V46"/>
  <c r="U46"/>
  <c r="T46"/>
  <c r="S46"/>
  <c r="R46"/>
  <c r="X45"/>
  <c r="W45"/>
  <c r="V45"/>
  <c r="U45"/>
  <c r="T45"/>
  <c r="S45"/>
  <c r="R45"/>
  <c r="X44"/>
  <c r="W44"/>
  <c r="V44"/>
  <c r="U44"/>
  <c r="T44"/>
  <c r="S44"/>
  <c r="R44"/>
  <c r="X43"/>
  <c r="W43"/>
  <c r="V43"/>
  <c r="U43"/>
  <c r="T43"/>
  <c r="S43"/>
  <c r="R43"/>
  <c r="X42"/>
  <c r="W42"/>
  <c r="V42"/>
  <c r="U42"/>
  <c r="T42"/>
  <c r="S42"/>
  <c r="R42"/>
  <c r="X41"/>
  <c r="W41"/>
  <c r="V41"/>
  <c r="U41"/>
  <c r="T41"/>
  <c r="S41"/>
  <c r="R41"/>
  <c r="X40"/>
  <c r="W40"/>
  <c r="V40"/>
  <c r="U40"/>
  <c r="T40"/>
  <c r="S40"/>
  <c r="R40"/>
  <c r="X39"/>
  <c r="W39"/>
  <c r="V39"/>
  <c r="U39"/>
  <c r="T39"/>
  <c r="S39"/>
  <c r="R39"/>
  <c r="X38"/>
  <c r="W38"/>
  <c r="V38"/>
  <c r="U38"/>
  <c r="T38"/>
  <c r="S38"/>
  <c r="R38"/>
  <c r="X37"/>
  <c r="W37"/>
  <c r="V37"/>
  <c r="U37"/>
  <c r="T37"/>
  <c r="S37"/>
  <c r="R37"/>
  <c r="X36"/>
  <c r="W36"/>
  <c r="V36"/>
  <c r="U36"/>
  <c r="T36"/>
  <c r="S36"/>
  <c r="R36"/>
  <c r="X35"/>
  <c r="W35"/>
  <c r="V35"/>
  <c r="U35"/>
  <c r="T35"/>
  <c r="S35"/>
  <c r="R35"/>
  <c r="X34"/>
  <c r="W34"/>
  <c r="V34"/>
  <c r="U34"/>
  <c r="T34"/>
  <c r="S34"/>
  <c r="R34"/>
  <c r="X33"/>
  <c r="W33"/>
  <c r="V33"/>
  <c r="U33"/>
  <c r="T33"/>
  <c r="S33"/>
  <c r="R33"/>
  <c r="X32"/>
  <c r="W32"/>
  <c r="V32"/>
  <c r="U32"/>
  <c r="T32"/>
  <c r="S32"/>
  <c r="R32"/>
  <c r="X31"/>
  <c r="W31"/>
  <c r="V31"/>
  <c r="U31"/>
  <c r="T31"/>
  <c r="S31"/>
  <c r="R31"/>
  <c r="X30"/>
  <c r="W30"/>
  <c r="V30"/>
  <c r="U30"/>
  <c r="T30"/>
  <c r="S30"/>
  <c r="R30"/>
  <c r="X29"/>
  <c r="W29"/>
  <c r="V29"/>
  <c r="U29"/>
  <c r="T29"/>
  <c r="S29"/>
  <c r="R29"/>
  <c r="X28"/>
  <c r="W28"/>
  <c r="V28"/>
  <c r="U28"/>
  <c r="T28"/>
  <c r="S28"/>
  <c r="R28"/>
  <c r="X27"/>
  <c r="W27"/>
  <c r="V27"/>
  <c r="U27"/>
  <c r="T27"/>
  <c r="S27"/>
  <c r="R27"/>
  <c r="X26"/>
  <c r="W26"/>
  <c r="V26"/>
  <c r="U26"/>
  <c r="T26"/>
  <c r="S26"/>
  <c r="R26"/>
  <c r="X25"/>
  <c r="W25"/>
  <c r="V25"/>
  <c r="U25"/>
  <c r="T25"/>
  <c r="S25"/>
  <c r="R25"/>
  <c r="X24"/>
  <c r="W24"/>
  <c r="V24"/>
  <c r="U24"/>
  <c r="T24"/>
  <c r="S24"/>
  <c r="R24"/>
  <c r="X23"/>
  <c r="W23"/>
  <c r="V23"/>
  <c r="U23"/>
  <c r="T23"/>
  <c r="S23"/>
  <c r="R23"/>
  <c r="X22"/>
  <c r="W22"/>
  <c r="V22"/>
  <c r="U22"/>
  <c r="T22"/>
  <c r="S22"/>
  <c r="R22"/>
  <c r="X21"/>
  <c r="W21"/>
  <c r="V21"/>
  <c r="U21"/>
  <c r="T21"/>
  <c r="S21"/>
  <c r="R21"/>
  <c r="X20"/>
  <c r="W20"/>
  <c r="V20"/>
  <c r="U20"/>
  <c r="T20"/>
  <c r="S20"/>
  <c r="R20"/>
  <c r="X19"/>
  <c r="W19"/>
  <c r="V19"/>
  <c r="U19"/>
  <c r="T19"/>
  <c r="S19"/>
  <c r="R19"/>
  <c r="X18"/>
  <c r="W18"/>
  <c r="V18"/>
  <c r="U18"/>
  <c r="T18"/>
  <c r="S18"/>
  <c r="R18"/>
  <c r="X17"/>
  <c r="W17"/>
  <c r="V17"/>
  <c r="U17"/>
  <c r="T17"/>
  <c r="S17"/>
  <c r="R17"/>
  <c r="X16"/>
  <c r="W16"/>
  <c r="V16"/>
  <c r="U16"/>
  <c r="T16"/>
  <c r="S16"/>
  <c r="R16"/>
  <c r="X15"/>
  <c r="W15"/>
  <c r="V15"/>
  <c r="U15"/>
  <c r="T15"/>
  <c r="S15"/>
  <c r="R15"/>
  <c r="X14"/>
  <c r="W14"/>
  <c r="V14"/>
  <c r="U14"/>
  <c r="T14"/>
  <c r="S14"/>
  <c r="R14"/>
  <c r="X13"/>
  <c r="W13"/>
  <c r="V13"/>
  <c r="U13"/>
  <c r="T13"/>
  <c r="S13"/>
  <c r="R13"/>
  <c r="X12"/>
  <c r="W12"/>
  <c r="V12"/>
  <c r="U12"/>
  <c r="T12"/>
  <c r="S12"/>
  <c r="R12"/>
  <c r="X11"/>
  <c r="W11"/>
  <c r="V11"/>
  <c r="U11"/>
  <c r="T11"/>
  <c r="S11"/>
  <c r="R11"/>
  <c r="X10"/>
  <c r="W10"/>
  <c r="V10"/>
  <c r="U10"/>
  <c r="T10"/>
  <c r="S10"/>
  <c r="R10"/>
  <c r="X9"/>
  <c r="W9"/>
  <c r="V9"/>
  <c r="U9"/>
  <c r="T9"/>
  <c r="S9"/>
  <c r="R9"/>
  <c r="X8"/>
  <c r="W8"/>
  <c r="V8"/>
  <c r="U8"/>
  <c r="T8"/>
  <c r="S8"/>
  <c r="R8"/>
  <c r="X7"/>
  <c r="W7"/>
  <c r="V7"/>
  <c r="U7"/>
  <c r="T7"/>
  <c r="S7"/>
  <c r="R7"/>
  <c r="X6"/>
  <c r="W6"/>
  <c r="V6"/>
  <c r="U6"/>
  <c r="T6"/>
  <c r="S6"/>
  <c r="R6"/>
  <c r="X5"/>
  <c r="W5"/>
  <c r="V5"/>
  <c r="U5"/>
  <c r="T5"/>
  <c r="S5"/>
  <c r="R5"/>
  <c r="X4"/>
  <c r="W4"/>
  <c r="V4"/>
  <c r="U4"/>
  <c r="T4"/>
  <c r="S4"/>
  <c r="R4"/>
  <c r="X3"/>
  <c r="W3"/>
  <c r="V3"/>
  <c r="U3"/>
  <c r="T3"/>
  <c r="S3"/>
  <c r="R3"/>
  <c r="P63"/>
  <c r="O63"/>
  <c r="N63"/>
  <c r="M63"/>
  <c r="L63"/>
  <c r="K63"/>
  <c r="J63"/>
  <c r="P62"/>
  <c r="O62"/>
  <c r="N62"/>
  <c r="M62"/>
  <c r="L62"/>
  <c r="K62"/>
  <c r="J62"/>
  <c r="P61"/>
  <c r="O61"/>
  <c r="N61"/>
  <c r="M61"/>
  <c r="L61"/>
  <c r="K61"/>
  <c r="J61"/>
  <c r="F63"/>
  <c r="V63" s="1"/>
  <c r="E63"/>
  <c r="U63" s="1"/>
  <c r="F62"/>
  <c r="V62" s="1"/>
  <c r="E62"/>
  <c r="U62" s="1"/>
  <c r="F61"/>
  <c r="V61" s="1"/>
  <c r="E61"/>
  <c r="U61" s="1"/>
  <c r="D63"/>
  <c r="T63" s="1"/>
  <c r="D62"/>
  <c r="T62" s="1"/>
  <c r="D61"/>
  <c r="T61" s="1"/>
  <c r="P55" i="9"/>
  <c r="X55" s="1"/>
  <c r="O55"/>
  <c r="W55" s="1"/>
  <c r="N55"/>
  <c r="V55" s="1"/>
  <c r="M55"/>
  <c r="U55" s="1"/>
  <c r="L55"/>
  <c r="T55" s="1"/>
  <c r="K55"/>
  <c r="S55" s="1"/>
  <c r="J55"/>
  <c r="R55" s="1"/>
  <c r="P54"/>
  <c r="X54" s="1"/>
  <c r="O54"/>
  <c r="W54" s="1"/>
  <c r="N54"/>
  <c r="V54" s="1"/>
  <c r="M54"/>
  <c r="U54" s="1"/>
  <c r="L54"/>
  <c r="T54" s="1"/>
  <c r="K54"/>
  <c r="S54" s="1"/>
  <c r="J54"/>
  <c r="R54" s="1"/>
  <c r="P53"/>
  <c r="X53" s="1"/>
  <c r="O53"/>
  <c r="W53" s="1"/>
  <c r="N53"/>
  <c r="V53" s="1"/>
  <c r="M53"/>
  <c r="U53" s="1"/>
  <c r="L53"/>
  <c r="T53" s="1"/>
  <c r="K53"/>
  <c r="S53" s="1"/>
  <c r="J53"/>
  <c r="R53" s="1"/>
  <c r="P55" i="8"/>
  <c r="O55"/>
  <c r="N55"/>
  <c r="M55"/>
  <c r="L55"/>
  <c r="K55"/>
  <c r="J55"/>
  <c r="P54"/>
  <c r="O54"/>
  <c r="N54"/>
  <c r="M54"/>
  <c r="L54"/>
  <c r="K54"/>
  <c r="J54"/>
  <c r="P53"/>
  <c r="O53"/>
  <c r="N53"/>
  <c r="M53"/>
  <c r="L53"/>
  <c r="K53"/>
  <c r="J53"/>
  <c r="X51"/>
  <c r="W51"/>
  <c r="V51"/>
  <c r="U51"/>
  <c r="T51"/>
  <c r="S51"/>
  <c r="R51"/>
  <c r="X50"/>
  <c r="W50"/>
  <c r="V50"/>
  <c r="U50"/>
  <c r="T50"/>
  <c r="S50"/>
  <c r="R50"/>
  <c r="X49"/>
  <c r="W49"/>
  <c r="V49"/>
  <c r="U49"/>
  <c r="T49"/>
  <c r="S49"/>
  <c r="R49"/>
  <c r="X48"/>
  <c r="W48"/>
  <c r="V48"/>
  <c r="U48"/>
  <c r="T48"/>
  <c r="S48"/>
  <c r="R48"/>
  <c r="X47"/>
  <c r="W47"/>
  <c r="V47"/>
  <c r="U47"/>
  <c r="T47"/>
  <c r="S47"/>
  <c r="R47"/>
  <c r="X46"/>
  <c r="W46"/>
  <c r="V46"/>
  <c r="U46"/>
  <c r="T46"/>
  <c r="S46"/>
  <c r="R46"/>
  <c r="X45"/>
  <c r="W45"/>
  <c r="V45"/>
  <c r="U45"/>
  <c r="T45"/>
  <c r="S45"/>
  <c r="R45"/>
  <c r="X44"/>
  <c r="W44"/>
  <c r="V44"/>
  <c r="U44"/>
  <c r="T44"/>
  <c r="S44"/>
  <c r="R44"/>
  <c r="X43"/>
  <c r="W43"/>
  <c r="V43"/>
  <c r="U43"/>
  <c r="T43"/>
  <c r="S43"/>
  <c r="R43"/>
  <c r="X42"/>
  <c r="W42"/>
  <c r="V42"/>
  <c r="U42"/>
  <c r="T42"/>
  <c r="S42"/>
  <c r="R42"/>
  <c r="X41"/>
  <c r="W41"/>
  <c r="V41"/>
  <c r="U41"/>
  <c r="T41"/>
  <c r="S41"/>
  <c r="R41"/>
  <c r="X40"/>
  <c r="W40"/>
  <c r="V40"/>
  <c r="U40"/>
  <c r="T40"/>
  <c r="S40"/>
  <c r="R40"/>
  <c r="X39"/>
  <c r="W39"/>
  <c r="V39"/>
  <c r="U39"/>
  <c r="T39"/>
  <c r="S39"/>
  <c r="R39"/>
  <c r="X38"/>
  <c r="W38"/>
  <c r="V38"/>
  <c r="U38"/>
  <c r="T38"/>
  <c r="S38"/>
  <c r="R38"/>
  <c r="X37"/>
  <c r="W37"/>
  <c r="V37"/>
  <c r="U37"/>
  <c r="T37"/>
  <c r="S37"/>
  <c r="R37"/>
  <c r="X36"/>
  <c r="W36"/>
  <c r="V36"/>
  <c r="U36"/>
  <c r="T36"/>
  <c r="S36"/>
  <c r="R36"/>
  <c r="X35"/>
  <c r="W35"/>
  <c r="V35"/>
  <c r="U35"/>
  <c r="T35"/>
  <c r="S35"/>
  <c r="R35"/>
  <c r="X34"/>
  <c r="W34"/>
  <c r="V34"/>
  <c r="U34"/>
  <c r="T34"/>
  <c r="S34"/>
  <c r="R34"/>
  <c r="X33"/>
  <c r="W33"/>
  <c r="V33"/>
  <c r="U33"/>
  <c r="T33"/>
  <c r="S33"/>
  <c r="R33"/>
  <c r="X32"/>
  <c r="W32"/>
  <c r="V32"/>
  <c r="U32"/>
  <c r="T32"/>
  <c r="S32"/>
  <c r="R32"/>
  <c r="X31"/>
  <c r="W31"/>
  <c r="V31"/>
  <c r="U31"/>
  <c r="T31"/>
  <c r="S31"/>
  <c r="R31"/>
  <c r="X30"/>
  <c r="W30"/>
  <c r="V30"/>
  <c r="U30"/>
  <c r="T30"/>
  <c r="S30"/>
  <c r="R30"/>
  <c r="X29"/>
  <c r="W29"/>
  <c r="V29"/>
  <c r="U29"/>
  <c r="T29"/>
  <c r="S29"/>
  <c r="R29"/>
  <c r="X28"/>
  <c r="W28"/>
  <c r="V28"/>
  <c r="U28"/>
  <c r="T28"/>
  <c r="S28"/>
  <c r="R28"/>
  <c r="X27"/>
  <c r="W27"/>
  <c r="V27"/>
  <c r="U27"/>
  <c r="T27"/>
  <c r="S27"/>
  <c r="R27"/>
  <c r="X26"/>
  <c r="W26"/>
  <c r="V26"/>
  <c r="U26"/>
  <c r="T26"/>
  <c r="S26"/>
  <c r="R26"/>
  <c r="X25"/>
  <c r="W25"/>
  <c r="V25"/>
  <c r="U25"/>
  <c r="T25"/>
  <c r="S25"/>
  <c r="R25"/>
  <c r="X24"/>
  <c r="W24"/>
  <c r="V24"/>
  <c r="U24"/>
  <c r="T24"/>
  <c r="S24"/>
  <c r="R24"/>
  <c r="X23"/>
  <c r="W23"/>
  <c r="V23"/>
  <c r="U23"/>
  <c r="T23"/>
  <c r="S23"/>
  <c r="R23"/>
  <c r="X22"/>
  <c r="W22"/>
  <c r="V22"/>
  <c r="U22"/>
  <c r="T22"/>
  <c r="S22"/>
  <c r="R22"/>
  <c r="X21"/>
  <c r="W21"/>
  <c r="V21"/>
  <c r="U21"/>
  <c r="T21"/>
  <c r="S21"/>
  <c r="R21"/>
  <c r="X20"/>
  <c r="W20"/>
  <c r="V20"/>
  <c r="U20"/>
  <c r="T20"/>
  <c r="S20"/>
  <c r="R20"/>
  <c r="X19"/>
  <c r="W19"/>
  <c r="V19"/>
  <c r="U19"/>
  <c r="T19"/>
  <c r="S19"/>
  <c r="R19"/>
  <c r="X18"/>
  <c r="W18"/>
  <c r="V18"/>
  <c r="U18"/>
  <c r="T18"/>
  <c r="S18"/>
  <c r="R18"/>
  <c r="X17"/>
  <c r="W17"/>
  <c r="V17"/>
  <c r="U17"/>
  <c r="T17"/>
  <c r="S17"/>
  <c r="R17"/>
  <c r="X16"/>
  <c r="W16"/>
  <c r="V16"/>
  <c r="U16"/>
  <c r="T16"/>
  <c r="S16"/>
  <c r="R16"/>
  <c r="X15"/>
  <c r="W15"/>
  <c r="V15"/>
  <c r="U15"/>
  <c r="T15"/>
  <c r="S15"/>
  <c r="R15"/>
  <c r="X14"/>
  <c r="W14"/>
  <c r="V14"/>
  <c r="U14"/>
  <c r="T14"/>
  <c r="S14"/>
  <c r="R14"/>
  <c r="X13"/>
  <c r="W13"/>
  <c r="V13"/>
  <c r="U13"/>
  <c r="T13"/>
  <c r="S13"/>
  <c r="R13"/>
  <c r="X12"/>
  <c r="W12"/>
  <c r="V12"/>
  <c r="U12"/>
  <c r="T12"/>
  <c r="S12"/>
  <c r="R12"/>
  <c r="X11"/>
  <c r="W11"/>
  <c r="V11"/>
  <c r="U11"/>
  <c r="T11"/>
  <c r="S11"/>
  <c r="R11"/>
  <c r="X10"/>
  <c r="W10"/>
  <c r="V10"/>
  <c r="U10"/>
  <c r="T10"/>
  <c r="S10"/>
  <c r="R10"/>
  <c r="X9"/>
  <c r="W9"/>
  <c r="V9"/>
  <c r="U9"/>
  <c r="T9"/>
  <c r="S9"/>
  <c r="R9"/>
  <c r="X8"/>
  <c r="W8"/>
  <c r="V8"/>
  <c r="U8"/>
  <c r="T8"/>
  <c r="S8"/>
  <c r="R8"/>
  <c r="X7"/>
  <c r="W7"/>
  <c r="V7"/>
  <c r="U7"/>
  <c r="T7"/>
  <c r="S7"/>
  <c r="R7"/>
  <c r="X6"/>
  <c r="W6"/>
  <c r="V6"/>
  <c r="U6"/>
  <c r="T6"/>
  <c r="S6"/>
  <c r="R6"/>
  <c r="X5"/>
  <c r="W5"/>
  <c r="V5"/>
  <c r="U5"/>
  <c r="T5"/>
  <c r="S5"/>
  <c r="R5"/>
  <c r="X4"/>
  <c r="W4"/>
  <c r="V4"/>
  <c r="U4"/>
  <c r="T4"/>
  <c r="S4"/>
  <c r="R4"/>
  <c r="X3"/>
  <c r="W3"/>
  <c r="V3"/>
  <c r="U3"/>
  <c r="T3"/>
  <c r="S3"/>
  <c r="R3"/>
  <c r="U49" i="7"/>
  <c r="T49"/>
  <c r="S49"/>
  <c r="R49"/>
  <c r="Q49"/>
  <c r="P49"/>
  <c r="U48"/>
  <c r="T48"/>
  <c r="S48"/>
  <c r="R48"/>
  <c r="Q48"/>
  <c r="P48"/>
  <c r="U47"/>
  <c r="T47"/>
  <c r="S47"/>
  <c r="R47"/>
  <c r="Q47"/>
  <c r="P47"/>
  <c r="U44"/>
  <c r="T44"/>
  <c r="S44"/>
  <c r="R44"/>
  <c r="Q44"/>
  <c r="P44"/>
  <c r="U41"/>
  <c r="T41"/>
  <c r="S41"/>
  <c r="R41"/>
  <c r="Q41"/>
  <c r="P41"/>
  <c r="U40"/>
  <c r="T40"/>
  <c r="S40"/>
  <c r="R40"/>
  <c r="Q40"/>
  <c r="P40"/>
  <c r="U39"/>
  <c r="T39"/>
  <c r="S39"/>
  <c r="R39"/>
  <c r="Q39"/>
  <c r="P39"/>
  <c r="U38"/>
  <c r="T38"/>
  <c r="S38"/>
  <c r="R38"/>
  <c r="Q38"/>
  <c r="P38"/>
  <c r="U34"/>
  <c r="T34"/>
  <c r="S34"/>
  <c r="R34"/>
  <c r="Q34"/>
  <c r="P34"/>
  <c r="U33"/>
  <c r="T33"/>
  <c r="S33"/>
  <c r="R33"/>
  <c r="Q33"/>
  <c r="P33"/>
  <c r="U31"/>
  <c r="T31"/>
  <c r="S31"/>
  <c r="R31"/>
  <c r="Q31"/>
  <c r="P31"/>
  <c r="U25"/>
  <c r="T25"/>
  <c r="S25"/>
  <c r="R25"/>
  <c r="Q25"/>
  <c r="P25"/>
  <c r="U22"/>
  <c r="T22"/>
  <c r="S22"/>
  <c r="R22"/>
  <c r="Q22"/>
  <c r="P22"/>
  <c r="U21"/>
  <c r="T21"/>
  <c r="S21"/>
  <c r="R21"/>
  <c r="Q21"/>
  <c r="P21"/>
  <c r="U20"/>
  <c r="T20"/>
  <c r="S20"/>
  <c r="R20"/>
  <c r="Q20"/>
  <c r="P20"/>
  <c r="U19"/>
  <c r="T19"/>
  <c r="S19"/>
  <c r="R19"/>
  <c r="Q19"/>
  <c r="P19"/>
  <c r="U12"/>
  <c r="T12"/>
  <c r="S12"/>
  <c r="R12"/>
  <c r="Q12"/>
  <c r="P12"/>
  <c r="U11"/>
  <c r="T11"/>
  <c r="S11"/>
  <c r="R11"/>
  <c r="Q11"/>
  <c r="P11"/>
  <c r="U10"/>
  <c r="T10"/>
  <c r="S10"/>
  <c r="R10"/>
  <c r="Q10"/>
  <c r="P10"/>
  <c r="U9"/>
  <c r="T9"/>
  <c r="S9"/>
  <c r="R9"/>
  <c r="Q9"/>
  <c r="P9"/>
  <c r="U8"/>
  <c r="T8"/>
  <c r="S8"/>
  <c r="R8"/>
  <c r="Q8"/>
  <c r="P8"/>
  <c r="U6"/>
  <c r="T6"/>
  <c r="S6"/>
  <c r="R6"/>
  <c r="Q6"/>
  <c r="P6"/>
  <c r="U3"/>
  <c r="T3"/>
  <c r="S3"/>
  <c r="R3"/>
  <c r="Q3"/>
  <c r="P3"/>
  <c r="N63"/>
  <c r="M63"/>
  <c r="L63"/>
  <c r="K63"/>
  <c r="J63"/>
  <c r="I63"/>
  <c r="N62"/>
  <c r="M62"/>
  <c r="L62"/>
  <c r="K62"/>
  <c r="J62"/>
  <c r="I62"/>
  <c r="N61"/>
  <c r="M61"/>
  <c r="L61"/>
  <c r="K61"/>
  <c r="J61"/>
  <c r="I61"/>
  <c r="W63" i="4"/>
  <c r="S63"/>
  <c r="V62"/>
  <c r="T62"/>
  <c r="S62"/>
  <c r="R62"/>
  <c r="T61"/>
  <c r="R61"/>
  <c r="X51"/>
  <c r="W51"/>
  <c r="V51"/>
  <c r="U51"/>
  <c r="T51"/>
  <c r="S51"/>
  <c r="R51"/>
  <c r="X50"/>
  <c r="W50"/>
  <c r="V50"/>
  <c r="U50"/>
  <c r="T50"/>
  <c r="S50"/>
  <c r="R50"/>
  <c r="X49"/>
  <c r="W49"/>
  <c r="V49"/>
  <c r="U49"/>
  <c r="T49"/>
  <c r="S49"/>
  <c r="R49"/>
  <c r="X48"/>
  <c r="W48"/>
  <c r="V48"/>
  <c r="U48"/>
  <c r="T48"/>
  <c r="S48"/>
  <c r="R48"/>
  <c r="X47"/>
  <c r="W47"/>
  <c r="V47"/>
  <c r="U47"/>
  <c r="T47"/>
  <c r="S47"/>
  <c r="R47"/>
  <c r="X46"/>
  <c r="W46"/>
  <c r="V46"/>
  <c r="U46"/>
  <c r="T46"/>
  <c r="S46"/>
  <c r="R46"/>
  <c r="X45"/>
  <c r="W45"/>
  <c r="V45"/>
  <c r="U45"/>
  <c r="T45"/>
  <c r="S45"/>
  <c r="R45"/>
  <c r="X44"/>
  <c r="W44"/>
  <c r="V44"/>
  <c r="U44"/>
  <c r="T44"/>
  <c r="S44"/>
  <c r="R44"/>
  <c r="X43"/>
  <c r="W43"/>
  <c r="V43"/>
  <c r="U43"/>
  <c r="T43"/>
  <c r="S43"/>
  <c r="R43"/>
  <c r="X42"/>
  <c r="W42"/>
  <c r="V42"/>
  <c r="U42"/>
  <c r="T42"/>
  <c r="S42"/>
  <c r="R42"/>
  <c r="X41"/>
  <c r="W41"/>
  <c r="V41"/>
  <c r="U41"/>
  <c r="T41"/>
  <c r="S41"/>
  <c r="R41"/>
  <c r="X40"/>
  <c r="W40"/>
  <c r="V40"/>
  <c r="U40"/>
  <c r="T40"/>
  <c r="S40"/>
  <c r="R40"/>
  <c r="X39"/>
  <c r="W39"/>
  <c r="V39"/>
  <c r="U39"/>
  <c r="T39"/>
  <c r="S39"/>
  <c r="R39"/>
  <c r="X38"/>
  <c r="W38"/>
  <c r="V38"/>
  <c r="U38"/>
  <c r="T38"/>
  <c r="S38"/>
  <c r="R38"/>
  <c r="X37"/>
  <c r="W37"/>
  <c r="V37"/>
  <c r="U37"/>
  <c r="T37"/>
  <c r="S37"/>
  <c r="R37"/>
  <c r="X36"/>
  <c r="W36"/>
  <c r="V36"/>
  <c r="U36"/>
  <c r="T36"/>
  <c r="S36"/>
  <c r="R36"/>
  <c r="X35"/>
  <c r="W35"/>
  <c r="V35"/>
  <c r="U35"/>
  <c r="T35"/>
  <c r="S35"/>
  <c r="R35"/>
  <c r="X34"/>
  <c r="W34"/>
  <c r="V34"/>
  <c r="U34"/>
  <c r="T34"/>
  <c r="S34"/>
  <c r="R34"/>
  <c r="X33"/>
  <c r="W33"/>
  <c r="V33"/>
  <c r="U33"/>
  <c r="T33"/>
  <c r="S33"/>
  <c r="R33"/>
  <c r="X32"/>
  <c r="W32"/>
  <c r="V32"/>
  <c r="U32"/>
  <c r="T32"/>
  <c r="S32"/>
  <c r="R32"/>
  <c r="X31"/>
  <c r="W31"/>
  <c r="V31"/>
  <c r="U31"/>
  <c r="T31"/>
  <c r="S31"/>
  <c r="R31"/>
  <c r="X30"/>
  <c r="W30"/>
  <c r="V30"/>
  <c r="U30"/>
  <c r="T30"/>
  <c r="S30"/>
  <c r="R30"/>
  <c r="X29"/>
  <c r="W29"/>
  <c r="V29"/>
  <c r="U29"/>
  <c r="T29"/>
  <c r="S29"/>
  <c r="R29"/>
  <c r="X28"/>
  <c r="W28"/>
  <c r="V28"/>
  <c r="U28"/>
  <c r="T28"/>
  <c r="S28"/>
  <c r="R28"/>
  <c r="X27"/>
  <c r="W27"/>
  <c r="V27"/>
  <c r="U27"/>
  <c r="T27"/>
  <c r="S27"/>
  <c r="R27"/>
  <c r="X26"/>
  <c r="W26"/>
  <c r="V26"/>
  <c r="U26"/>
  <c r="T26"/>
  <c r="S26"/>
  <c r="R26"/>
  <c r="X25"/>
  <c r="W25"/>
  <c r="V25"/>
  <c r="U25"/>
  <c r="T25"/>
  <c r="S25"/>
  <c r="R25"/>
  <c r="X24"/>
  <c r="W24"/>
  <c r="V24"/>
  <c r="U24"/>
  <c r="T24"/>
  <c r="S24"/>
  <c r="R24"/>
  <c r="X23"/>
  <c r="W23"/>
  <c r="V23"/>
  <c r="U23"/>
  <c r="T23"/>
  <c r="S23"/>
  <c r="R23"/>
  <c r="X22"/>
  <c r="W22"/>
  <c r="V22"/>
  <c r="U22"/>
  <c r="T22"/>
  <c r="S22"/>
  <c r="R22"/>
  <c r="X21"/>
  <c r="W21"/>
  <c r="V21"/>
  <c r="U21"/>
  <c r="T21"/>
  <c r="S21"/>
  <c r="R21"/>
  <c r="X20"/>
  <c r="W20"/>
  <c r="V20"/>
  <c r="U20"/>
  <c r="T20"/>
  <c r="S20"/>
  <c r="R20"/>
  <c r="X19"/>
  <c r="W19"/>
  <c r="V19"/>
  <c r="U19"/>
  <c r="T19"/>
  <c r="S19"/>
  <c r="R19"/>
  <c r="X18"/>
  <c r="W18"/>
  <c r="V18"/>
  <c r="U18"/>
  <c r="T18"/>
  <c r="S18"/>
  <c r="R18"/>
  <c r="X17"/>
  <c r="W17"/>
  <c r="V17"/>
  <c r="U17"/>
  <c r="T17"/>
  <c r="S17"/>
  <c r="R17"/>
  <c r="X16"/>
  <c r="W16"/>
  <c r="V16"/>
  <c r="U16"/>
  <c r="T16"/>
  <c r="S16"/>
  <c r="R16"/>
  <c r="X15"/>
  <c r="W15"/>
  <c r="V15"/>
  <c r="U15"/>
  <c r="T15"/>
  <c r="S15"/>
  <c r="R15"/>
  <c r="X14"/>
  <c r="W14"/>
  <c r="V14"/>
  <c r="U14"/>
  <c r="T14"/>
  <c r="S14"/>
  <c r="R14"/>
  <c r="X13"/>
  <c r="W13"/>
  <c r="V13"/>
  <c r="U13"/>
  <c r="T13"/>
  <c r="S13"/>
  <c r="R13"/>
  <c r="X12"/>
  <c r="W12"/>
  <c r="V12"/>
  <c r="U12"/>
  <c r="T12"/>
  <c r="S12"/>
  <c r="R12"/>
  <c r="X11"/>
  <c r="W11"/>
  <c r="V11"/>
  <c r="U11"/>
  <c r="T11"/>
  <c r="S11"/>
  <c r="R11"/>
  <c r="X9"/>
  <c r="W9"/>
  <c r="V9"/>
  <c r="U9"/>
  <c r="T9"/>
  <c r="S9"/>
  <c r="R9"/>
  <c r="X8"/>
  <c r="W8"/>
  <c r="V8"/>
  <c r="U8"/>
  <c r="T8"/>
  <c r="S8"/>
  <c r="R8"/>
  <c r="X7"/>
  <c r="W7"/>
  <c r="V7"/>
  <c r="U7"/>
  <c r="T7"/>
  <c r="S7"/>
  <c r="R7"/>
  <c r="X6"/>
  <c r="W6"/>
  <c r="V6"/>
  <c r="U6"/>
  <c r="T6"/>
  <c r="S6"/>
  <c r="R6"/>
  <c r="X5"/>
  <c r="W5"/>
  <c r="V5"/>
  <c r="U5"/>
  <c r="T5"/>
  <c r="S5"/>
  <c r="R5"/>
  <c r="X4"/>
  <c r="W4"/>
  <c r="V4"/>
  <c r="U4"/>
  <c r="T4"/>
  <c r="S4"/>
  <c r="R4"/>
  <c r="X3"/>
  <c r="W3"/>
  <c r="V3"/>
  <c r="U3"/>
  <c r="T3"/>
  <c r="S3"/>
  <c r="R3"/>
  <c r="D63" i="3"/>
  <c r="D62"/>
  <c r="D61"/>
  <c r="P63" i="4"/>
  <c r="O63"/>
  <c r="N63"/>
  <c r="M63"/>
  <c r="L63"/>
  <c r="K63"/>
  <c r="J63"/>
  <c r="P62"/>
  <c r="O62"/>
  <c r="N62"/>
  <c r="M62"/>
  <c r="L62"/>
  <c r="K62"/>
  <c r="J62"/>
  <c r="P61"/>
  <c r="O61"/>
  <c r="N61"/>
  <c r="M61"/>
  <c r="L61"/>
  <c r="K61"/>
  <c r="J61"/>
  <c r="F61" i="3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9"/>
  <c r="F8"/>
  <c r="F7"/>
  <c r="F6"/>
  <c r="F5"/>
  <c r="F4"/>
  <c r="F3"/>
  <c r="I63" i="2"/>
  <c r="H63"/>
  <c r="I62"/>
  <c r="H62"/>
  <c r="I61"/>
  <c r="H61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I3"/>
  <c r="H3"/>
  <c r="H63" i="17"/>
  <c r="X63" s="1"/>
  <c r="G63"/>
  <c r="W63" s="1"/>
  <c r="F63"/>
  <c r="V63" s="1"/>
  <c r="E63"/>
  <c r="U63" s="1"/>
  <c r="D63"/>
  <c r="T63" s="1"/>
  <c r="C63"/>
  <c r="S63" s="1"/>
  <c r="B63"/>
  <c r="R63" s="1"/>
  <c r="H62"/>
  <c r="G62"/>
  <c r="W62" s="1"/>
  <c r="F62"/>
  <c r="V62" s="1"/>
  <c r="E62"/>
  <c r="U62" s="1"/>
  <c r="D62"/>
  <c r="T62" s="1"/>
  <c r="C62"/>
  <c r="S62" s="1"/>
  <c r="B62"/>
  <c r="R62" s="1"/>
  <c r="H61"/>
  <c r="X61" s="1"/>
  <c r="G61"/>
  <c r="W61" s="1"/>
  <c r="F61"/>
  <c r="E61"/>
  <c r="U61" s="1"/>
  <c r="D61"/>
  <c r="T61" s="1"/>
  <c r="C61"/>
  <c r="S61" s="1"/>
  <c r="B61"/>
  <c r="R61" s="1"/>
  <c r="H63" i="16"/>
  <c r="X63" s="1"/>
  <c r="W63"/>
  <c r="T63"/>
  <c r="S63"/>
  <c r="R63"/>
  <c r="H62"/>
  <c r="X62" s="1"/>
  <c r="V62"/>
  <c r="U62"/>
  <c r="T62"/>
  <c r="R62"/>
  <c r="H61"/>
  <c r="X61" s="1"/>
  <c r="W61"/>
  <c r="U61"/>
  <c r="T61"/>
  <c r="R61"/>
  <c r="H53" i="15"/>
  <c r="X53" s="1"/>
  <c r="G53"/>
  <c r="W53" s="1"/>
  <c r="F53"/>
  <c r="V53" s="1"/>
  <c r="E53"/>
  <c r="U53" s="1"/>
  <c r="D53"/>
  <c r="T53" s="1"/>
  <c r="C53"/>
  <c r="B53"/>
  <c r="R53" s="1"/>
  <c r="H52"/>
  <c r="X52" s="1"/>
  <c r="G52"/>
  <c r="W52" s="1"/>
  <c r="F52"/>
  <c r="V52" s="1"/>
  <c r="E52"/>
  <c r="U52" s="1"/>
  <c r="D52"/>
  <c r="T52" s="1"/>
  <c r="C52"/>
  <c r="S52" s="1"/>
  <c r="B52"/>
  <c r="R52" s="1"/>
  <c r="H51"/>
  <c r="X51" s="1"/>
  <c r="G51"/>
  <c r="W51" s="1"/>
  <c r="F51"/>
  <c r="V51" s="1"/>
  <c r="E51"/>
  <c r="U51" s="1"/>
  <c r="D51"/>
  <c r="T51" s="1"/>
  <c r="C51"/>
  <c r="S51" s="1"/>
  <c r="B51"/>
  <c r="R51" s="1"/>
  <c r="H51" i="14"/>
  <c r="X51" s="1"/>
  <c r="G51"/>
  <c r="W51" s="1"/>
  <c r="F51"/>
  <c r="V51" s="1"/>
  <c r="E51"/>
  <c r="U51" s="1"/>
  <c r="D51"/>
  <c r="T51" s="1"/>
  <c r="C51"/>
  <c r="S51" s="1"/>
  <c r="B51"/>
  <c r="R51" s="1"/>
  <c r="H50"/>
  <c r="X50" s="1"/>
  <c r="G50"/>
  <c r="W50" s="1"/>
  <c r="F50"/>
  <c r="V50" s="1"/>
  <c r="E50"/>
  <c r="U50" s="1"/>
  <c r="D50"/>
  <c r="T50" s="1"/>
  <c r="C50"/>
  <c r="S50" s="1"/>
  <c r="B50"/>
  <c r="R50" s="1"/>
  <c r="H49"/>
  <c r="X49" s="1"/>
  <c r="G49"/>
  <c r="W49" s="1"/>
  <c r="F49"/>
  <c r="V49" s="1"/>
  <c r="E49"/>
  <c r="U49" s="1"/>
  <c r="D49"/>
  <c r="T49" s="1"/>
  <c r="C49"/>
  <c r="S49" s="1"/>
  <c r="B49"/>
  <c r="R49" s="1"/>
  <c r="G51" i="13"/>
  <c r="W51" s="1"/>
  <c r="F51"/>
  <c r="V51" s="1"/>
  <c r="E51"/>
  <c r="U51" s="1"/>
  <c r="D51"/>
  <c r="T51" s="1"/>
  <c r="C51"/>
  <c r="S51" s="1"/>
  <c r="B51"/>
  <c r="R51" s="1"/>
  <c r="G50"/>
  <c r="F50"/>
  <c r="E50"/>
  <c r="U50" s="1"/>
  <c r="D50"/>
  <c r="T50" s="1"/>
  <c r="C50"/>
  <c r="S50" s="1"/>
  <c r="B50"/>
  <c r="R50" s="1"/>
  <c r="G49"/>
  <c r="W49" s="1"/>
  <c r="F49"/>
  <c r="V49" s="1"/>
  <c r="E49"/>
  <c r="U49" s="1"/>
  <c r="D49"/>
  <c r="T49" s="1"/>
  <c r="C49"/>
  <c r="S49" s="1"/>
  <c r="B49"/>
  <c r="R49" s="1"/>
  <c r="B63" i="12"/>
  <c r="B62"/>
  <c r="B61"/>
  <c r="H63" i="10"/>
  <c r="X63" s="1"/>
  <c r="G63"/>
  <c r="W63" s="1"/>
  <c r="C63"/>
  <c r="S63" s="1"/>
  <c r="B63"/>
  <c r="R63" s="1"/>
  <c r="H62"/>
  <c r="X62" s="1"/>
  <c r="G62"/>
  <c r="W62" s="1"/>
  <c r="C62"/>
  <c r="S62" s="1"/>
  <c r="B62"/>
  <c r="R62" s="1"/>
  <c r="H61"/>
  <c r="X61" s="1"/>
  <c r="G61"/>
  <c r="W61" s="1"/>
  <c r="C61"/>
  <c r="S61" s="1"/>
  <c r="B61"/>
  <c r="R61" s="1"/>
  <c r="H55" i="9"/>
  <c r="G55"/>
  <c r="F55"/>
  <c r="E55"/>
  <c r="D55"/>
  <c r="C55"/>
  <c r="B55"/>
  <c r="H54"/>
  <c r="G54"/>
  <c r="F54"/>
  <c r="E54"/>
  <c r="D54"/>
  <c r="C54"/>
  <c r="B54"/>
  <c r="H53"/>
  <c r="G53"/>
  <c r="F53"/>
  <c r="E53"/>
  <c r="D53"/>
  <c r="C53"/>
  <c r="B53"/>
  <c r="H55" i="8"/>
  <c r="G55"/>
  <c r="F55"/>
  <c r="E55"/>
  <c r="D55"/>
  <c r="C55"/>
  <c r="B55"/>
  <c r="H54"/>
  <c r="G54"/>
  <c r="F54"/>
  <c r="E54"/>
  <c r="D54"/>
  <c r="C54"/>
  <c r="B54"/>
  <c r="H53"/>
  <c r="G53"/>
  <c r="F53"/>
  <c r="E53"/>
  <c r="D53"/>
  <c r="C53"/>
  <c r="B53"/>
  <c r="G63" i="7"/>
  <c r="U63" s="1"/>
  <c r="F63"/>
  <c r="T63" s="1"/>
  <c r="E63"/>
  <c r="S63" s="1"/>
  <c r="D63"/>
  <c r="R63" s="1"/>
  <c r="C63"/>
  <c r="Q63" s="1"/>
  <c r="B63"/>
  <c r="P63" s="1"/>
  <c r="G62"/>
  <c r="U62" s="1"/>
  <c r="F62"/>
  <c r="T62" s="1"/>
  <c r="E62"/>
  <c r="S62" s="1"/>
  <c r="D62"/>
  <c r="R62" s="1"/>
  <c r="C62"/>
  <c r="Q62" s="1"/>
  <c r="B62"/>
  <c r="P62" s="1"/>
  <c r="G61"/>
  <c r="U61" s="1"/>
  <c r="F61"/>
  <c r="T61" s="1"/>
  <c r="E61"/>
  <c r="S61" s="1"/>
  <c r="D61"/>
  <c r="R61" s="1"/>
  <c r="C61"/>
  <c r="Q61" s="1"/>
  <c r="B61"/>
  <c r="P61" s="1"/>
  <c r="H63" i="6"/>
  <c r="X63" s="1"/>
  <c r="G63"/>
  <c r="W63" s="1"/>
  <c r="F63"/>
  <c r="V63" s="1"/>
  <c r="E63"/>
  <c r="D63"/>
  <c r="C63"/>
  <c r="S63" s="1"/>
  <c r="B63"/>
  <c r="R63" s="1"/>
  <c r="H62"/>
  <c r="X62" s="1"/>
  <c r="G62"/>
  <c r="W62" s="1"/>
  <c r="F62"/>
  <c r="V62" s="1"/>
  <c r="E62"/>
  <c r="U62" s="1"/>
  <c r="D62"/>
  <c r="T62" s="1"/>
  <c r="C62"/>
  <c r="B62"/>
  <c r="R62" s="1"/>
  <c r="H61"/>
  <c r="G61"/>
  <c r="W61" s="1"/>
  <c r="F61"/>
  <c r="V61" s="1"/>
  <c r="E61"/>
  <c r="U61" s="1"/>
  <c r="D61"/>
  <c r="T61" s="1"/>
  <c r="C61"/>
  <c r="S61" s="1"/>
  <c r="B61"/>
  <c r="H63" i="4"/>
  <c r="X63" s="1"/>
  <c r="G63"/>
  <c r="F63"/>
  <c r="V63" s="1"/>
  <c r="E63"/>
  <c r="U63" s="1"/>
  <c r="D63"/>
  <c r="T63" s="1"/>
  <c r="C63"/>
  <c r="B63"/>
  <c r="R63" s="1"/>
  <c r="H62"/>
  <c r="G62"/>
  <c r="W62" s="1"/>
  <c r="F62"/>
  <c r="E62"/>
  <c r="U62" s="1"/>
  <c r="D62"/>
  <c r="C62"/>
  <c r="B62"/>
  <c r="H61"/>
  <c r="G61"/>
  <c r="W61" s="1"/>
  <c r="F61"/>
  <c r="V61" s="1"/>
  <c r="E61"/>
  <c r="U61" s="1"/>
  <c r="D61"/>
  <c r="C61"/>
  <c r="S61" s="1"/>
  <c r="B61"/>
  <c r="B63" i="3"/>
  <c r="F63" s="1"/>
  <c r="B62"/>
  <c r="F62" s="1"/>
  <c r="B61"/>
  <c r="F63" i="12" l="1"/>
  <c r="F62"/>
  <c r="F61"/>
  <c r="R53" i="8"/>
  <c r="U54" i="18"/>
  <c r="S53" i="8"/>
  <c r="T54"/>
  <c r="U55"/>
  <c r="X53"/>
  <c r="R55"/>
  <c r="T55"/>
  <c r="T54" i="18"/>
  <c r="X61" i="4"/>
  <c r="W54" i="18"/>
  <c r="X62" i="4"/>
  <c r="R54" i="18"/>
  <c r="X54"/>
  <c r="V54"/>
  <c r="S54"/>
  <c r="R54" i="8"/>
  <c r="S55"/>
  <c r="W53"/>
  <c r="X54"/>
  <c r="V53"/>
  <c r="W54"/>
  <c r="X55"/>
  <c r="U53"/>
  <c r="V54"/>
  <c r="W55"/>
  <c r="T53"/>
  <c r="U54"/>
  <c r="V55"/>
  <c r="S54"/>
</calcChain>
</file>

<file path=xl/sharedStrings.xml><?xml version="1.0" encoding="utf-8"?>
<sst xmlns="http://schemas.openxmlformats.org/spreadsheetml/2006/main" count="1470" uniqueCount="124">
  <si>
    <t>State</t>
  </si>
  <si>
    <t>Alabama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</si>
  <si>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</si>
  <si>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</si>
  <si>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</si>
  <si>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</si>
  <si>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</si>
  <si>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</si>
  <si>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</si>
  <si>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</si>
  <si>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</si>
  <si>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</si>
  <si>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</si>
  <si>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</si>
  <si>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</si>
  <si>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</si>
  <si>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</si>
  <si>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</si>
  <si>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</si>
  <si>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</si>
  <si>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</si>
  <si>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</si>
  <si>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</si>
  <si>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</si>
  <si>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</si>
  <si>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</si>
  <si>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</si>
  <si>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</si>
  <si>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</si>
  <si>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</si>
  <si>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</si>
  <si>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</si>
  <si>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</si>
  <si>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</si>
  <si>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</si>
  <si>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</si>
  <si>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</si>
  <si>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</si>
  <si>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</si>
  <si>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</si>
  <si>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</si>
  <si>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</si>
  <si>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</si>
  <si>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</si>
  <si>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</si>
  <si>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</si>
  <si>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</si>
  <si>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</si>
  <si>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</si>
  <si>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</si>
  <si>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Tribal Data</t>
  </si>
  <si>
    <t>Alaska</t>
  </si>
  <si>
    <t>Hawaii</t>
  </si>
  <si>
    <t>Puerto Rico</t>
  </si>
  <si>
    <t>Virgin Islands</t>
  </si>
  <si>
    <t>Offshore to EEZ</t>
  </si>
  <si>
    <t>Total</t>
  </si>
  <si>
    <t>CONUS</t>
  </si>
  <si>
    <t>Eastern States</t>
  </si>
  <si>
    <t>PM10</t>
  </si>
  <si>
    <t>PM2_5</t>
  </si>
  <si>
    <t>% Diff</t>
  </si>
  <si>
    <t>CO</t>
  </si>
  <si>
    <t>NH3</t>
  </si>
  <si>
    <t>NOX</t>
  </si>
  <si>
    <t>SO2</t>
  </si>
  <si>
    <t>VOC</t>
  </si>
  <si>
    <t>Newfoundland</t>
  </si>
  <si>
    <t>Prince Edward Island</t>
  </si>
  <si>
    <t>Nova Scotia</t>
  </si>
  <si>
    <t>New Brunswick</t>
  </si>
  <si>
    <t>Quebec</t>
  </si>
  <si>
    <t>Ontario</t>
  </si>
  <si>
    <t>Manitoba</t>
  </si>
  <si>
    <t>Saskatchewan</t>
  </si>
  <si>
    <t>Alberta</t>
  </si>
  <si>
    <t>British Columbia</t>
  </si>
  <si>
    <t>Yukon</t>
  </si>
  <si>
    <t>NW Territories</t>
  </si>
  <si>
    <t>Nunavut</t>
  </si>
  <si>
    <t>Aguascalientes</t>
  </si>
  <si>
    <t>Baja Calif Norte</t>
  </si>
  <si>
    <t>Baja Calif Sur</t>
  </si>
  <si>
    <t>Campache</t>
  </si>
  <si>
    <t>Coahuila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</si>
  <si>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</si>
  <si>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</si>
  <si>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</si>
  <si>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</si>
  <si>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</si>
  <si>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</si>
  <si>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</si>
  <si>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</si>
  <si>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</si>
  <si>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Mexico</t>
  </si>
  <si>
    <t>Michoacan</t>
  </si>
  <si>
    <t>Morelos</t>
  </si>
  <si>
    <t>Nayarit</t>
  </si>
  <si>
    <t>Nuevo Leon</t>
  </si>
  <si>
    <t>Oaxaca</t>
  </si>
  <si>
    <t>Puebla</t>
  </si>
  <si>
    <t>Queretaro</t>
  </si>
  <si>
    <t>Quintana Roo</t>
  </si>
  <si>
    <t>San Luis Potosi</t>
  </si>
  <si>
    <t>Sinaloa</t>
  </si>
  <si>
    <t>Sonora</t>
  </si>
  <si>
    <t>Tabasco</t>
  </si>
  <si>
    <t>Tamaulipas</t>
  </si>
  <si>
    <t>Tlaxcala</t>
  </si>
  <si>
    <t>Veracruz</t>
  </si>
  <si>
    <t>Yucatan</t>
  </si>
  <si>
    <t>Zacatecas</t>
  </si>
  <si>
    <t>Canada</t>
  </si>
  <si>
    <t>Non-US SECA C3</t>
  </si>
  <si>
    <t>2018rg_ctl</t>
  </si>
  <si>
    <t>2018ed</t>
  </si>
  <si>
    <t>2018ed onroad + onroad_catx_adj</t>
  </si>
  <si>
    <t>Campeche</t>
  </si>
  <si>
    <t>2011ed</t>
  </si>
  <si>
    <t>2011ed onroad + onroad_catx_adj</t>
  </si>
  <si>
    <t>All anthropogenic sectors including fires. Afdust emissions are adjusted.</t>
  </si>
  <si>
    <t>This file compares criteria air pollutant CAP emissions for the 2011ed and 2018ed cases.</t>
  </si>
  <si>
    <t>The specific colors on each sheet have no particular meaning and are only used to highly different types of differences.</t>
  </si>
  <si>
    <t>Color coding functions provided by Excel have been added to some sheets to aid in interpretation.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</si>
</sst>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20" fillId="0" borderId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9" fontId="19" fillId="0" borderId="0" applyFont="0" applyFill="0" applyBorder="0" applyAlignment="0" applyProtection="0"/>
  </cellStyleXfs>
  <cellXfs count="425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1" fillId="0" borderId="0" xfId="0" applyFont="1"/>
    <xf numFmtId="10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0" xfId="0" applyFont="1"/>
    <xf numFmtId="0" fontId="0" fillId="0" borderId="0" xfId="0"/>
    <xf numFmtId="0" fontId="1" fillId="0" borderId="0" xfId="0" applyFont="1"/>
    <xf numFmtId="0" fontId="0" fillId="0" borderId="0" xfId="0"/>
    <xf numFmtId="0" fontId="1" fillId="0" borderId="0" xfId="0" applyFont="1"/>
    <xf numFmtId="0" fontId="0" fillId="0" borderId="0" xfId="0"/>
    <xf numFmtId="0" fontId="1" fillId="0" borderId="0" xfId="0" applyFont="1"/>
    <xf numFmtId="0" fontId="0" fillId="0" borderId="0" xfId="0"/>
    <xf numFmtId="0" fontId="1" fillId="0" borderId="0" xfId="0" applyFont="1"/>
    <xf numFmtId="0" fontId="0" fillId="0" borderId="0" xfId="0"/>
    <xf numFmtId="0" fontId="1" fillId="0" borderId="0" xfId="0" applyFont="1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3" fontId="0" fillId="0" borderId="0" xfId="0" applyNumberForma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0" xfId="0" applyFont="1"/>
    <xf numFmtId="3" fontId="0" fillId="0" borderId="0" xfId="0" applyNumberFormat="1"/>
    <xf numFmtId="0" fontId="1" fillId="0" borderId="0" xfId="0" applyFont="1"/>
    <xf numFmtId="0" fontId="0" fillId="0" borderId="0" xfId="0"/>
    <xf numFmtId="0" fontId="1" fillId="0" borderId="0" xfId="0" applyFont="1"/>
    <xf numFmtId="0" fontId="0" fillId="0" borderId="0" xfId="0"/>
    <xf numFmtId="0" fontId="1" fillId="0" borderId="0" xfId="0" applyFont="1"/>
    <xf numFmtId="0" fontId="0" fillId="0" borderId="0" xfId="0"/>
    <xf numFmtId="0" fontId="1" fillId="0" borderId="0" xfId="0" applyFont="1"/>
    <xf numFmtId="0" fontId="0" fillId="0" borderId="0" xfId="0"/>
    <xf numFmtId="0" fontId="1" fillId="0" borderId="0" xfId="0" applyFont="1"/>
    <xf numFmtId="0" fontId="0" fillId="0" borderId="0" xfId="0"/>
    <xf numFmtId="0" fontId="1" fillId="0" borderId="0" xfId="0" applyFont="1"/>
    <xf numFmtId="3" fontId="0" fillId="0" borderId="0" xfId="0" applyNumberFormat="1"/>
    <xf numFmtId="0" fontId="1" fillId="0" borderId="0" xfId="0" applyFont="1"/>
    <xf numFmtId="0" fontId="1" fillId="0" borderId="0" xfId="0" applyFont="1"/>
    <xf numFmtId="0" fontId="0" fillId="0" borderId="0" xfId="0"/>
    <xf numFmtId="0" fontId="1" fillId="0" borderId="0" xfId="0" applyFont="1"/>
    <xf numFmtId="0" fontId="0" fillId="0" borderId="0" xfId="0"/>
    <xf numFmtId="0" fontId="1" fillId="0" borderId="0" xfId="0" applyFont="1"/>
    <xf numFmtId="0" fontId="0" fillId="0" borderId="0" xfId="0"/>
    <xf numFmtId="0" fontId="1" fillId="0" borderId="0" xfId="0" applyFont="1"/>
    <xf numFmtId="0" fontId="0" fillId="0" borderId="0" xfId="0"/>
    <xf numFmtId="0" fontId="1" fillId="0" borderId="0" xfId="0" applyFont="1"/>
    <xf numFmtId="0" fontId="0" fillId="0" borderId="0" xfId="0"/>
    <xf numFmtId="0" fontId="1" fillId="0" borderId="0" xfId="0" applyFont="1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1" fillId="0" borderId="0" xfId="0" applyFon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0" fontId="1" fillId="0" borderId="0" xfId="0" applyFont="1"/>
    <xf numFmtId="0" fontId="1" fillId="0" borderId="0" xfId="0" applyFon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1" fillId="0" borderId="0" xfId="0" applyFon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0" fontId="1" fillId="0" borderId="0" xfId="0" applyFont="1"/>
    <xf numFmtId="3" fontId="0" fillId="0" borderId="0" xfId="0" applyNumberFormat="1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1" fillId="0" borderId="0" xfId="0" applyFont="1"/>
    <xf numFmtId="3" fontId="0" fillId="0" borderId="0" xfId="0" applyNumberFormat="1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10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1" fillId="0" borderId="0" xfId="0" applyNumberFormat="1" applyFont="1"/>
    <xf numFmtId="10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10" fontId="0" fillId="0" borderId="0" xfId="0" applyNumberFormat="1"/>
    <xf numFmtId="10" fontId="0" fillId="33" borderId="0" xfId="0" applyNumberFormat="1" applyFill="1"/>
    <xf numFmtId="3" fontId="0" fillId="0" borderId="0" xfId="0" applyNumberFormat="1" applyFill="1"/>
    <xf numFmtId="0" fontId="0" fillId="0" borderId="0" xfId="0" applyFill="1"/>
    <xf numFmtId="0" fontId="1" fillId="0" borderId="0" xfId="0" applyFont="1" applyFill="1"/>
  </cellXfs>
  <cellStyles count="76">
    <cellStyle name="20% - Accent1" xfId="19" builtinId="30" customBuiltin="1"/>
    <cellStyle name="20% - Accent1 2" xfId="52"/>
    <cellStyle name="20% - Accent2" xfId="23" builtinId="34" customBuiltin="1"/>
    <cellStyle name="20% - Accent2 2" xfId="53"/>
    <cellStyle name="20% - Accent3" xfId="27" builtinId="38" customBuiltin="1"/>
    <cellStyle name="20% - Accent3 2" xfId="54"/>
    <cellStyle name="20% - Accent4" xfId="31" builtinId="42" customBuiltin="1"/>
    <cellStyle name="20% - Accent4 2" xfId="55"/>
    <cellStyle name="20% - Accent5" xfId="35" builtinId="46" customBuiltin="1"/>
    <cellStyle name="20% - Accent5 2" xfId="56"/>
    <cellStyle name="20% - Accent6" xfId="39" builtinId="50" customBuiltin="1"/>
    <cellStyle name="20% - Accent6 2" xfId="57"/>
    <cellStyle name="40% - Accent1" xfId="20" builtinId="31" customBuiltin="1"/>
    <cellStyle name="40% - Accent1 2" xfId="58"/>
    <cellStyle name="40% - Accent2" xfId="24" builtinId="35" customBuiltin="1"/>
    <cellStyle name="40% - Accent2 2" xfId="59"/>
    <cellStyle name="40% - Accent3" xfId="28" builtinId="39" customBuiltin="1"/>
    <cellStyle name="40% - Accent3 2" xfId="60"/>
    <cellStyle name="40% - Accent4" xfId="32" builtinId="43" customBuiltin="1"/>
    <cellStyle name="40% - Accent4 2" xfId="61"/>
    <cellStyle name="40% - Accent5" xfId="36" builtinId="47" customBuiltin="1"/>
    <cellStyle name="40% - Accent5 2" xfId="62"/>
    <cellStyle name="40% - Accent6" xfId="40" builtinId="51" customBuiltin="1"/>
    <cellStyle name="40% - Accent6 2" xfId="63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/>
    <cellStyle name="Normal 2 2" xfId="45"/>
    <cellStyle name="Normal 3" xfId="46"/>
    <cellStyle name="Normal 4" xfId="1"/>
    <cellStyle name="Normal 5" xfId="47"/>
    <cellStyle name="Normal 5 2" xfId="50"/>
    <cellStyle name="Normal 5 2 2" xfId="64"/>
    <cellStyle name="Normal 5 3" xfId="51"/>
    <cellStyle name="Normal 5 3 2" xfId="65"/>
    <cellStyle name="Normal 5 4" xfId="66"/>
    <cellStyle name="Normal 6" xfId="67"/>
    <cellStyle name="Normal 7" xfId="68"/>
    <cellStyle name="Normal 8" xfId="42"/>
    <cellStyle name="Note" xfId="74" builtinId="10" customBuiltin="1"/>
    <cellStyle name="Note 2" xfId="49"/>
    <cellStyle name="Note 2 2" xfId="69"/>
    <cellStyle name="Note 3" xfId="48"/>
    <cellStyle name="Note 3 2" xfId="70"/>
    <cellStyle name="Note 4" xfId="71"/>
    <cellStyle name="Output" xfId="11" builtinId="21" customBuiltin="1"/>
    <cellStyle name="Percent 2" xfId="72"/>
    <cellStyle name="Percent 3" xfId="73"/>
    <cellStyle name="Percent 3 2" xfId="75"/>
    <cellStyle name="Percent 4" xfId="43"/>
    <cellStyle name="Title" xfId="2" builtinId="15" customBuiltin="1"/>
    <cellStyle name="Total" xfId="17" builtinId="25" customBuiltin="1"/>
    <cellStyle name="Warning Text" xfId="15" builtinId="11" customBuiltin="1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tabSelected="1" workbookViewId="0">
      <selection activeCell="A3" sqref="A3"/>
    </sheetView>
  </sheetViews>
  <sheetFormatPr defaultRowHeight="15"/>
  <sheetData>
    <row r="1" spans="1:1">
      <c r="A1" s="418" t="s">
        <v>121</v>
      </c>
    </row>
    <row r="2" spans="1:1">
      <c r="A2" s="418" t="s">
        <v>123</v>
      </c>
    </row>
    <row r="3" spans="1:1">
      <c r="A3" s="418" t="s">
        <v>122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X63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1" sqref="L1"/>
    </sheetView>
  </sheetViews>
  <sheetFormatPr defaultRowHeight="15"/>
  <cols>
    <col min="1" max="1" width="28.7109375" customWidth="1"/>
    <col min="2" max="8" width="10.7109375" style="1" customWidth="1"/>
    <col min="10" max="10" width="11.28515625" customWidth="1"/>
    <col min="12" max="12" width="11.28515625" customWidth="1"/>
    <col min="16" max="16" width="9.5703125" bestFit="1" customWidth="1"/>
  </cols>
  <sheetData>
    <row r="1" spans="1:24">
      <c r="B1" s="3" t="s">
        <v>119</v>
      </c>
      <c r="J1" s="70" t="s">
        <v>116</v>
      </c>
      <c r="K1" s="74"/>
      <c r="M1" s="81"/>
      <c r="N1" s="78"/>
      <c r="O1" s="84"/>
      <c r="P1" s="87"/>
      <c r="R1" s="104" t="s">
        <v>61</v>
      </c>
    </row>
    <row r="2" spans="1:24">
      <c r="A2" s="2" t="s">
        <v>0</v>
      </c>
      <c r="B2" s="70" t="s">
        <v>62</v>
      </c>
      <c r="C2" s="2" t="s">
        <v>63</v>
      </c>
      <c r="D2" s="70" t="s">
        <v>64</v>
      </c>
      <c r="E2" s="70" t="s">
        <v>59</v>
      </c>
      <c r="F2" s="70" t="s">
        <v>60</v>
      </c>
      <c r="G2" s="2" t="s">
        <v>65</v>
      </c>
      <c r="H2" s="2" t="s">
        <v>66</v>
      </c>
      <c r="J2" s="73" t="s">
        <v>62</v>
      </c>
      <c r="K2" s="76" t="s">
        <v>63</v>
      </c>
      <c r="L2" s="70" t="s">
        <v>64</v>
      </c>
      <c r="M2" s="83" t="s">
        <v>59</v>
      </c>
      <c r="N2" s="80" t="s">
        <v>60</v>
      </c>
      <c r="O2" s="86" t="s">
        <v>65</v>
      </c>
      <c r="P2" s="89" t="s">
        <v>66</v>
      </c>
      <c r="R2" s="104" t="s">
        <v>62</v>
      </c>
      <c r="S2" s="104" t="s">
        <v>63</v>
      </c>
      <c r="T2" s="104" t="s">
        <v>64</v>
      </c>
      <c r="U2" s="104" t="s">
        <v>59</v>
      </c>
      <c r="V2" s="104" t="s">
        <v>60</v>
      </c>
      <c r="W2" s="104" t="s">
        <v>65</v>
      </c>
      <c r="X2" s="104" t="s">
        <v>66</v>
      </c>
    </row>
    <row r="3" spans="1:24">
      <c r="A3" t="s">
        <v>1</v>
      </c>
      <c r="B3" s="285">
        <v>534239.04428000003</v>
      </c>
      <c r="C3" s="286">
        <v>2453.0695689099998</v>
      </c>
      <c r="D3" s="287">
        <v>136930.44786098</v>
      </c>
      <c r="E3" s="289">
        <v>6385.2830229447309</v>
      </c>
      <c r="F3" s="288">
        <v>4656.3427438247309</v>
      </c>
      <c r="G3" s="290">
        <v>669.51915396599998</v>
      </c>
      <c r="H3" s="291">
        <v>49681.882404700002</v>
      </c>
      <c r="J3" s="72">
        <v>325211.92637900001</v>
      </c>
      <c r="K3" s="75">
        <v>1778.4284525</v>
      </c>
      <c r="L3" s="77">
        <v>61131.315809713997</v>
      </c>
      <c r="M3" s="82">
        <v>4574.0980275162801</v>
      </c>
      <c r="N3" s="79">
        <v>2769.6822499462801</v>
      </c>
      <c r="O3" s="85">
        <v>268.135643501</v>
      </c>
      <c r="P3" s="88">
        <v>23618.342726700001</v>
      </c>
      <c r="R3" s="5">
        <f>(J3-B3)/B3</f>
        <v>-0.3912614028102499</v>
      </c>
      <c r="S3" s="5">
        <f t="shared" ref="S3:S63" si="0">(K3-C3)/C3</f>
        <v>-0.27501915353740691</v>
      </c>
      <c r="T3" s="5">
        <f t="shared" ref="T3:T63" si="1">(L3-D3)/D3</f>
        <v>-0.55355936707533326</v>
      </c>
      <c r="U3" s="5">
        <f t="shared" ref="U3:U63" si="2">(M3-E3)/E3</f>
        <v>-0.2836499163655205</v>
      </c>
      <c r="V3" s="5">
        <f t="shared" ref="V3:V63" si="3">(N3-F3)/F3</f>
        <v>-0.40518076045423224</v>
      </c>
      <c r="W3" s="5">
        <f t="shared" ref="W3:W63" si="4">(O3-G3)/G3</f>
        <v>-0.59951012317921426</v>
      </c>
      <c r="X3" s="5">
        <f t="shared" ref="X3:X63" si="5">(P3-H3)/H3</f>
        <v>-0.52460853768967375</v>
      </c>
    </row>
    <row r="4" spans="1:24">
      <c r="A4" t="s">
        <v>2</v>
      </c>
      <c r="B4" s="285">
        <v>489386.45260800002</v>
      </c>
      <c r="C4" s="286">
        <v>2194.4125493900001</v>
      </c>
      <c r="D4" s="287">
        <v>119247.53370929701</v>
      </c>
      <c r="E4" s="289">
        <v>5625.4227684866701</v>
      </c>
      <c r="F4" s="288">
        <v>4091.5836053366702</v>
      </c>
      <c r="G4" s="290">
        <v>416.71594502599999</v>
      </c>
      <c r="H4" s="291">
        <v>44016.530542400003</v>
      </c>
      <c r="J4" s="72">
        <v>312938.93251399999</v>
      </c>
      <c r="K4" s="75">
        <v>1624.6930304699999</v>
      </c>
      <c r="L4" s="77">
        <v>53218.114954463999</v>
      </c>
      <c r="M4" s="82">
        <v>3814.1964677206006</v>
      </c>
      <c r="N4" s="79">
        <v>2216.8493010106004</v>
      </c>
      <c r="O4" s="85">
        <v>238.55996358100001</v>
      </c>
      <c r="P4" s="88">
        <v>22768.856896400001</v>
      </c>
      <c r="R4" s="5">
        <f t="shared" ref="R4:R63" si="6">(J4-B4)/B4</f>
        <v>-0.36054843601348119</v>
      </c>
      <c r="S4" s="5">
        <f t="shared" si="0"/>
        <v>-0.25962279475587668</v>
      </c>
      <c r="T4" s="5">
        <f t="shared" si="1"/>
        <v>-0.55371726945565425</v>
      </c>
      <c r="U4" s="5">
        <f t="shared" si="2"/>
        <v>-0.32197158779113749</v>
      </c>
      <c r="V4" s="5">
        <f t="shared" si="3"/>
        <v>-0.45819283806906591</v>
      </c>
      <c r="W4" s="5">
        <f t="shared" si="4"/>
        <v>-0.42752379305736515</v>
      </c>
      <c r="X4" s="5">
        <f t="shared" si="5"/>
        <v>-0.48272031857514669</v>
      </c>
    </row>
    <row r="5" spans="1:24">
      <c r="A5" t="s">
        <v>3</v>
      </c>
      <c r="B5" s="285">
        <v>277500.85210399999</v>
      </c>
      <c r="C5" s="286">
        <v>1235.7146709799999</v>
      </c>
      <c r="D5" s="287">
        <v>81878.168763885988</v>
      </c>
      <c r="E5" s="289">
        <v>3708.3824381094105</v>
      </c>
      <c r="F5" s="288">
        <v>2887.2603252204103</v>
      </c>
      <c r="G5" s="290">
        <v>343.35563938600001</v>
      </c>
      <c r="H5" s="291">
        <v>24933.941571899999</v>
      </c>
      <c r="J5" s="72">
        <v>172303.14983400001</v>
      </c>
      <c r="K5" s="75">
        <v>912.936489059</v>
      </c>
      <c r="L5" s="77">
        <v>37508.916185825001</v>
      </c>
      <c r="M5" s="82">
        <v>2483.16335034845</v>
      </c>
      <c r="N5" s="79">
        <v>1633.1933015734498</v>
      </c>
      <c r="O5" s="85">
        <v>147.93579399800001</v>
      </c>
      <c r="P5" s="88">
        <v>12126.318608899999</v>
      </c>
      <c r="R5" s="5">
        <f t="shared" si="6"/>
        <v>-0.37908965494122038</v>
      </c>
      <c r="S5" s="5">
        <f t="shared" si="0"/>
        <v>-0.2612076958388917</v>
      </c>
      <c r="T5" s="5">
        <f t="shared" si="1"/>
        <v>-0.5418935626908028</v>
      </c>
      <c r="U5" s="5">
        <f t="shared" si="2"/>
        <v>-0.33039178353611115</v>
      </c>
      <c r="V5" s="5">
        <f t="shared" si="3"/>
        <v>-0.43434497841867664</v>
      </c>
      <c r="W5" s="5">
        <f t="shared" si="4"/>
        <v>-0.56914703873061845</v>
      </c>
      <c r="X5" s="5">
        <f t="shared" si="5"/>
        <v>-0.51366218718639767</v>
      </c>
    </row>
    <row r="6" spans="1:24">
      <c r="A6" t="s">
        <v>4</v>
      </c>
      <c r="B6" s="292">
        <v>1586343.2399299999</v>
      </c>
      <c r="C6" s="293">
        <v>16961.974616300002</v>
      </c>
      <c r="D6" s="294">
        <v>413440.92640498001</v>
      </c>
      <c r="E6" s="298">
        <v>29195.366407690002</v>
      </c>
      <c r="F6" s="296">
        <v>16568.692794990002</v>
      </c>
      <c r="G6" s="301">
        <v>1976.9120842299999</v>
      </c>
      <c r="H6" s="300">
        <v>167593.38439299999</v>
      </c>
      <c r="J6" s="90">
        <v>887757.24463199999</v>
      </c>
      <c r="K6" s="91">
        <v>13913.487112500001</v>
      </c>
      <c r="L6" s="92">
        <v>246336.62310149</v>
      </c>
      <c r="M6" s="93">
        <v>25163.882196630802</v>
      </c>
      <c r="N6" s="94">
        <v>11827.275786630802</v>
      </c>
      <c r="O6" s="95">
        <v>2189.9362182599998</v>
      </c>
      <c r="P6" s="96">
        <v>102013.853028</v>
      </c>
      <c r="R6" s="5">
        <f t="shared" si="6"/>
        <v>-0.4403750573733502</v>
      </c>
      <c r="S6" s="5">
        <f t="shared" si="0"/>
        <v>-0.17972480048817466</v>
      </c>
      <c r="T6" s="5">
        <f t="shared" si="1"/>
        <v>-0.40417939451839713</v>
      </c>
      <c r="U6" s="5">
        <f t="shared" si="2"/>
        <v>-0.13808643997690384</v>
      </c>
      <c r="V6" s="5">
        <f t="shared" si="3"/>
        <v>-0.28616723522044524</v>
      </c>
      <c r="W6" s="421">
        <f t="shared" si="4"/>
        <v>0.10775599771447199</v>
      </c>
      <c r="X6" s="5">
        <f t="shared" si="5"/>
        <v>-0.39130143234782189</v>
      </c>
    </row>
    <row r="7" spans="1:24">
      <c r="A7" t="s">
        <v>5</v>
      </c>
      <c r="B7" s="285">
        <v>485536.71946400002</v>
      </c>
      <c r="C7" s="286">
        <v>1775.4007940900001</v>
      </c>
      <c r="D7" s="287">
        <v>90165.577793089993</v>
      </c>
      <c r="E7" s="289">
        <v>4369.9093984178699</v>
      </c>
      <c r="F7" s="288">
        <v>3125.0826774278698</v>
      </c>
      <c r="G7" s="290">
        <v>468.75127942</v>
      </c>
      <c r="H7" s="291">
        <v>42817.667212300003</v>
      </c>
      <c r="J7" s="72">
        <v>304521.18857100001</v>
      </c>
      <c r="K7" s="75">
        <v>1262.64312449</v>
      </c>
      <c r="L7" s="77">
        <v>40596.841460463991</v>
      </c>
      <c r="M7" s="82">
        <v>3306.6136838266202</v>
      </c>
      <c r="N7" s="79">
        <v>2023.2215831266203</v>
      </c>
      <c r="O7" s="85">
        <v>175.10693860000001</v>
      </c>
      <c r="P7" s="88">
        <v>20988.544494000002</v>
      </c>
      <c r="R7" s="5">
        <f t="shared" si="6"/>
        <v>-0.37281532711435095</v>
      </c>
      <c r="S7" s="5">
        <f t="shared" si="0"/>
        <v>-0.28881234665821998</v>
      </c>
      <c r="T7" s="5">
        <f t="shared" si="1"/>
        <v>-0.54975232839271837</v>
      </c>
      <c r="U7" s="5">
        <f t="shared" si="2"/>
        <v>-0.24332214186779638</v>
      </c>
      <c r="V7" s="5">
        <f t="shared" si="3"/>
        <v>-0.35258622188138306</v>
      </c>
      <c r="W7" s="5">
        <f t="shared" si="4"/>
        <v>-0.62643955059351508</v>
      </c>
      <c r="X7" s="5">
        <f t="shared" si="5"/>
        <v>-0.50981578725590326</v>
      </c>
    </row>
    <row r="8" spans="1:24">
      <c r="A8" t="s">
        <v>6</v>
      </c>
      <c r="B8" s="285">
        <v>249196.96133799999</v>
      </c>
      <c r="C8" s="286">
        <v>1139.0239613000001</v>
      </c>
      <c r="D8" s="287">
        <v>38232.744313739997</v>
      </c>
      <c r="E8" s="289">
        <v>1930.0230771066699</v>
      </c>
      <c r="F8" s="288">
        <v>1342.4130084436699</v>
      </c>
      <c r="G8" s="290">
        <v>277.88517889299999</v>
      </c>
      <c r="H8" s="291">
        <v>21550.109956100001</v>
      </c>
      <c r="J8" s="72">
        <v>153258.547735</v>
      </c>
      <c r="K8" s="75">
        <v>795.78774794000003</v>
      </c>
      <c r="L8" s="77">
        <v>15021.12559989</v>
      </c>
      <c r="M8" s="82">
        <v>1470.4495730762919</v>
      </c>
      <c r="N8" s="79">
        <v>878.07724695229194</v>
      </c>
      <c r="O8" s="85">
        <v>95.224020120999995</v>
      </c>
      <c r="P8" s="88">
        <v>10014.3469745</v>
      </c>
      <c r="R8" s="5">
        <f t="shared" si="6"/>
        <v>-0.38499030280258223</v>
      </c>
      <c r="S8" s="5">
        <f t="shared" si="0"/>
        <v>-0.30134239930146417</v>
      </c>
      <c r="T8" s="5">
        <f t="shared" si="1"/>
        <v>-0.60711359151658539</v>
      </c>
      <c r="U8" s="5">
        <f t="shared" si="2"/>
        <v>-0.23811813935371817</v>
      </c>
      <c r="V8" s="5">
        <f t="shared" si="3"/>
        <v>-0.34589635125013196</v>
      </c>
      <c r="W8" s="5">
        <f t="shared" si="4"/>
        <v>-0.6573260204076371</v>
      </c>
      <c r="X8" s="5">
        <f t="shared" si="5"/>
        <v>-0.53529949522761822</v>
      </c>
    </row>
    <row r="9" spans="1:24">
      <c r="A9" t="s">
        <v>7</v>
      </c>
      <c r="B9" s="285">
        <v>74644.107372900005</v>
      </c>
      <c r="C9" s="286">
        <v>328.70390904599998</v>
      </c>
      <c r="D9" s="287">
        <v>14616.775443438999</v>
      </c>
      <c r="E9" s="289">
        <v>631.278763571083</v>
      </c>
      <c r="F9" s="288">
        <v>479.59699266908297</v>
      </c>
      <c r="G9" s="290">
        <v>84.555620978299999</v>
      </c>
      <c r="H9" s="291">
        <v>6930.0512057300002</v>
      </c>
      <c r="J9" s="72">
        <v>48506.375591000004</v>
      </c>
      <c r="K9" s="75">
        <v>241.17062815599999</v>
      </c>
      <c r="L9" s="77">
        <v>6342.7868522626995</v>
      </c>
      <c r="M9" s="82">
        <v>435.41975271217001</v>
      </c>
      <c r="N9" s="79">
        <v>280.22763819017001</v>
      </c>
      <c r="O9" s="85">
        <v>31.090020135500001</v>
      </c>
      <c r="P9" s="88">
        <v>3419.21945671</v>
      </c>
      <c r="R9" s="5">
        <f t="shared" si="6"/>
        <v>-0.35016470424548829</v>
      </c>
      <c r="S9" s="5">
        <f t="shared" si="0"/>
        <v>-0.26629826564596853</v>
      </c>
      <c r="T9" s="5">
        <f t="shared" si="1"/>
        <v>-0.56606114140518093</v>
      </c>
      <c r="U9" s="5">
        <f t="shared" si="2"/>
        <v>-0.31025756315792641</v>
      </c>
      <c r="V9" s="5">
        <f t="shared" si="3"/>
        <v>-0.41570184452027159</v>
      </c>
      <c r="W9" s="5">
        <f t="shared" si="4"/>
        <v>-0.63231279274172902</v>
      </c>
      <c r="X9" s="5">
        <f t="shared" si="5"/>
        <v>-0.50660978466033935</v>
      </c>
    </row>
    <row r="10" spans="1:24">
      <c r="A10" t="s">
        <v>8</v>
      </c>
      <c r="B10" s="285">
        <v>27109.0130503</v>
      </c>
      <c r="C10" s="286">
        <v>155.56386956599999</v>
      </c>
      <c r="D10" s="287">
        <v>4968.6147788229</v>
      </c>
      <c r="E10" s="289">
        <v>359.61386595555098</v>
      </c>
      <c r="F10" s="288">
        <v>221.32209143855101</v>
      </c>
      <c r="G10" s="290">
        <v>44.047954906199998</v>
      </c>
      <c r="H10" s="291">
        <v>2190.2728284499999</v>
      </c>
      <c r="J10" s="72">
        <v>18546.064630199999</v>
      </c>
      <c r="K10" s="75">
        <v>111.70725385999999</v>
      </c>
      <c r="L10" s="77">
        <v>2113.0610129009001</v>
      </c>
      <c r="M10" s="82">
        <v>289.64803452591099</v>
      </c>
      <c r="N10" s="79">
        <v>144.97302684391099</v>
      </c>
      <c r="O10" s="85">
        <v>15.254441203600001</v>
      </c>
      <c r="P10" s="88">
        <v>1058.1698010800001</v>
      </c>
      <c r="R10" s="5">
        <f t="shared" si="6"/>
        <v>-0.31587090257442035</v>
      </c>
      <c r="S10" s="5">
        <f t="shared" si="0"/>
        <v>-0.28192031882694496</v>
      </c>
      <c r="T10" s="5">
        <f t="shared" si="1"/>
        <v>-0.57471828528403257</v>
      </c>
      <c r="U10" s="5">
        <f t="shared" si="2"/>
        <v>-0.19455821383229954</v>
      </c>
      <c r="V10" s="5">
        <f t="shared" si="3"/>
        <v>-0.34496811456274334</v>
      </c>
      <c r="W10" s="5">
        <f t="shared" si="4"/>
        <v>-0.65368559707064056</v>
      </c>
      <c r="X10" s="5">
        <f t="shared" si="5"/>
        <v>-0.5168776294280929</v>
      </c>
    </row>
    <row r="11" spans="1:24">
      <c r="A11" t="s">
        <v>9</v>
      </c>
      <c r="B11" s="285">
        <v>1631807.88374</v>
      </c>
      <c r="C11" s="286">
        <v>7313.1812840800003</v>
      </c>
      <c r="D11" s="287">
        <v>315399.64326685999</v>
      </c>
      <c r="E11" s="289">
        <v>15966.497053123599</v>
      </c>
      <c r="F11" s="288">
        <v>10227.3845703236</v>
      </c>
      <c r="G11" s="290">
        <v>2025.74839731</v>
      </c>
      <c r="H11" s="291">
        <v>151077.16753599999</v>
      </c>
      <c r="J11" s="72">
        <v>996716.351731</v>
      </c>
      <c r="K11" s="75">
        <v>5175.2204240000001</v>
      </c>
      <c r="L11" s="77">
        <v>134119.13823748002</v>
      </c>
      <c r="M11" s="82">
        <v>12527.094762346369</v>
      </c>
      <c r="N11" s="79">
        <v>6506.36496017637</v>
      </c>
      <c r="O11" s="85">
        <v>745.71364145300004</v>
      </c>
      <c r="P11" s="88">
        <v>71866.760972100004</v>
      </c>
      <c r="R11" s="5">
        <f t="shared" si="6"/>
        <v>-0.38919503842168635</v>
      </c>
      <c r="S11" s="5">
        <f t="shared" si="0"/>
        <v>-0.29234347912776459</v>
      </c>
      <c r="T11" s="5">
        <f t="shared" si="1"/>
        <v>-0.57476445804346821</v>
      </c>
      <c r="U11" s="5">
        <f t="shared" si="2"/>
        <v>-0.21541370529388376</v>
      </c>
      <c r="V11" s="5">
        <f t="shared" si="3"/>
        <v>-0.36382904979874975</v>
      </c>
      <c r="W11" s="5">
        <f t="shared" si="4"/>
        <v>-0.63188239840483829</v>
      </c>
      <c r="X11" s="5">
        <f t="shared" si="5"/>
        <v>-0.52430428671509899</v>
      </c>
    </row>
    <row r="12" spans="1:24">
      <c r="A12" t="s">
        <v>10</v>
      </c>
      <c r="B12" s="285">
        <v>1051593.9541499999</v>
      </c>
      <c r="C12" s="286">
        <v>4382.1851821099999</v>
      </c>
      <c r="D12" s="287">
        <v>239681.07058058999</v>
      </c>
      <c r="E12" s="289">
        <v>10966.864365286609</v>
      </c>
      <c r="F12" s="288">
        <v>8168.5706134766087</v>
      </c>
      <c r="G12" s="290">
        <v>1091.4273764100001</v>
      </c>
      <c r="H12" s="291">
        <v>97073.822126900006</v>
      </c>
      <c r="J12" s="72">
        <v>648732.48551999999</v>
      </c>
      <c r="K12" s="75">
        <v>3205.9042227499999</v>
      </c>
      <c r="L12" s="77">
        <v>110146.63107764599</v>
      </c>
      <c r="M12" s="82">
        <v>7833.6000125296996</v>
      </c>
      <c r="N12" s="79">
        <v>4881.4058021797</v>
      </c>
      <c r="O12" s="85">
        <v>453.29173281499999</v>
      </c>
      <c r="P12" s="88">
        <v>48322.3064371</v>
      </c>
      <c r="R12" s="5">
        <f t="shared" si="6"/>
        <v>-0.38309602964162298</v>
      </c>
      <c r="S12" s="5">
        <f t="shared" si="0"/>
        <v>-0.26842338022639806</v>
      </c>
      <c r="T12" s="5">
        <f t="shared" si="1"/>
        <v>-0.54044501382260612</v>
      </c>
      <c r="U12" s="5">
        <f t="shared" si="2"/>
        <v>-0.28570284526127848</v>
      </c>
      <c r="V12" s="5">
        <f t="shared" si="3"/>
        <v>-0.40241615906137895</v>
      </c>
      <c r="W12" s="5">
        <f t="shared" si="4"/>
        <v>-0.58467989477595927</v>
      </c>
      <c r="X12" s="5">
        <f t="shared" si="5"/>
        <v>-0.50221073634114721</v>
      </c>
    </row>
    <row r="13" spans="1:24">
      <c r="A13" t="s">
        <v>11</v>
      </c>
      <c r="B13" s="285">
        <v>231727.58259800001</v>
      </c>
      <c r="C13" s="286">
        <v>674.46409917400001</v>
      </c>
      <c r="D13" s="287">
        <v>48517.849224708007</v>
      </c>
      <c r="E13" s="289">
        <v>2039.4115399516099</v>
      </c>
      <c r="F13" s="288">
        <v>1640.6767926366099</v>
      </c>
      <c r="G13" s="290">
        <v>161.767058784</v>
      </c>
      <c r="H13" s="291">
        <v>21382.647407100001</v>
      </c>
      <c r="J13" s="72">
        <v>134092.25068299999</v>
      </c>
      <c r="K13" s="75">
        <v>507.68352780599997</v>
      </c>
      <c r="L13" s="77">
        <v>24571.139544506001</v>
      </c>
      <c r="M13" s="82">
        <v>1379.628596899895</v>
      </c>
      <c r="N13" s="79">
        <v>973.65401221589502</v>
      </c>
      <c r="O13" s="85">
        <v>72.422333336099996</v>
      </c>
      <c r="P13" s="88">
        <v>11638.9288796</v>
      </c>
      <c r="R13" s="5">
        <f t="shared" si="6"/>
        <v>-0.42133668689919129</v>
      </c>
      <c r="S13" s="5">
        <f t="shared" si="0"/>
        <v>-0.24727864918570491</v>
      </c>
      <c r="T13" s="5">
        <f t="shared" si="1"/>
        <v>-0.49356494698052278</v>
      </c>
      <c r="U13" s="5">
        <f t="shared" si="2"/>
        <v>-0.3235163330827136</v>
      </c>
      <c r="V13" s="5">
        <f t="shared" si="3"/>
        <v>-0.40655343173885705</v>
      </c>
      <c r="W13" s="5">
        <f t="shared" si="4"/>
        <v>-0.5523048148337657</v>
      </c>
      <c r="X13" s="5">
        <f t="shared" si="5"/>
        <v>-0.45568344938731242</v>
      </c>
    </row>
    <row r="14" spans="1:24">
      <c r="A14" t="s">
        <v>12</v>
      </c>
      <c r="B14" s="285">
        <v>799364.74384699995</v>
      </c>
      <c r="C14" s="286">
        <v>3492.0901259299999</v>
      </c>
      <c r="D14" s="287">
        <v>172935.87138691</v>
      </c>
      <c r="E14" s="289">
        <v>9959.4019406126699</v>
      </c>
      <c r="F14" s="288">
        <v>6869.0429234326702</v>
      </c>
      <c r="G14" s="290">
        <v>1051.3833882500001</v>
      </c>
      <c r="H14" s="291">
        <v>66386.478761100007</v>
      </c>
      <c r="J14" s="72">
        <v>499596.13907099998</v>
      </c>
      <c r="K14" s="75">
        <v>2655.4927399399999</v>
      </c>
      <c r="L14" s="77">
        <v>72807.890827607</v>
      </c>
      <c r="M14" s="82">
        <v>7392.4477466367698</v>
      </c>
      <c r="N14" s="79">
        <v>4112.0573596267695</v>
      </c>
      <c r="O14" s="85">
        <v>412.970949706</v>
      </c>
      <c r="P14" s="88">
        <v>29990.816596000001</v>
      </c>
      <c r="R14" s="5">
        <f t="shared" si="6"/>
        <v>-0.37500853907234155</v>
      </c>
      <c r="S14" s="5">
        <f t="shared" si="0"/>
        <v>-0.23956924243677721</v>
      </c>
      <c r="T14" s="5">
        <f t="shared" si="1"/>
        <v>-0.57898907702778646</v>
      </c>
      <c r="U14" s="5">
        <f t="shared" si="2"/>
        <v>-0.25774180109232436</v>
      </c>
      <c r="V14" s="5">
        <f t="shared" si="3"/>
        <v>-0.40136385731422258</v>
      </c>
      <c r="W14" s="5">
        <f t="shared" si="4"/>
        <v>-0.60721183697473158</v>
      </c>
      <c r="X14" s="5">
        <f t="shared" si="5"/>
        <v>-0.54823908187801784</v>
      </c>
    </row>
    <row r="15" spans="1:24">
      <c r="A15" t="s">
        <v>13</v>
      </c>
      <c r="B15" s="285">
        <v>706401.08047100005</v>
      </c>
      <c r="C15" s="286">
        <v>2904.877547</v>
      </c>
      <c r="D15" s="287">
        <v>148394.42950719999</v>
      </c>
      <c r="E15" s="289">
        <v>7621.7992510270897</v>
      </c>
      <c r="F15" s="288">
        <v>5476.6719573770897</v>
      </c>
      <c r="G15" s="290">
        <v>782.801862486</v>
      </c>
      <c r="H15" s="291">
        <v>58872.872284999998</v>
      </c>
      <c r="J15" s="72">
        <v>424332.36288500001</v>
      </c>
      <c r="K15" s="75">
        <v>2088.15172678</v>
      </c>
      <c r="L15" s="77">
        <v>66801.655796427003</v>
      </c>
      <c r="M15" s="82">
        <v>5620.0555708312004</v>
      </c>
      <c r="N15" s="79">
        <v>3389.6103976211998</v>
      </c>
      <c r="O15" s="85">
        <v>303.877668288</v>
      </c>
      <c r="P15" s="88">
        <v>28136.471861800001</v>
      </c>
      <c r="R15" s="5">
        <f t="shared" si="6"/>
        <v>-0.39930391584045694</v>
      </c>
      <c r="S15" s="5">
        <f t="shared" si="0"/>
        <v>-0.28115671211802723</v>
      </c>
      <c r="T15" s="5">
        <f t="shared" si="1"/>
        <v>-0.54983717368456997</v>
      </c>
      <c r="U15" s="5">
        <f t="shared" si="2"/>
        <v>-0.26263400730820097</v>
      </c>
      <c r="V15" s="5">
        <f t="shared" si="3"/>
        <v>-0.38108208342561273</v>
      </c>
      <c r="W15" s="5">
        <f t="shared" si="4"/>
        <v>-0.61180768359064208</v>
      </c>
      <c r="X15" s="5">
        <f t="shared" si="5"/>
        <v>-0.52208087070063358</v>
      </c>
    </row>
    <row r="16" spans="1:24">
      <c r="A16" t="s">
        <v>14</v>
      </c>
      <c r="B16" s="285">
        <v>319459.86531299999</v>
      </c>
      <c r="C16" s="286">
        <v>1193.5691181499999</v>
      </c>
      <c r="D16" s="287">
        <v>65162.248861840999</v>
      </c>
      <c r="E16" s="289">
        <v>2810.7815675442703</v>
      </c>
      <c r="F16" s="288">
        <v>2259.4109696042701</v>
      </c>
      <c r="G16" s="290">
        <v>296.55901877500003</v>
      </c>
      <c r="H16" s="291">
        <v>29221.396210399998</v>
      </c>
      <c r="J16" s="72">
        <v>208671.253796</v>
      </c>
      <c r="K16" s="75">
        <v>871.07365188999995</v>
      </c>
      <c r="L16" s="77">
        <v>29468.648159265002</v>
      </c>
      <c r="M16" s="82">
        <v>1859.4684698829899</v>
      </c>
      <c r="N16" s="79">
        <v>1304.7675613839899</v>
      </c>
      <c r="O16" s="85">
        <v>119.514972895</v>
      </c>
      <c r="P16" s="88">
        <v>14574.749058199999</v>
      </c>
      <c r="R16" s="5">
        <f t="shared" si="6"/>
        <v>-0.34679978158900071</v>
      </c>
      <c r="S16" s="5">
        <f t="shared" si="0"/>
        <v>-0.27019421109006175</v>
      </c>
      <c r="T16" s="5">
        <f t="shared" si="1"/>
        <v>-0.54776502232534463</v>
      </c>
      <c r="U16" s="5">
        <f t="shared" si="2"/>
        <v>-0.33845145017527123</v>
      </c>
      <c r="V16" s="5">
        <f t="shared" si="3"/>
        <v>-0.42251870999257984</v>
      </c>
      <c r="W16" s="5">
        <f t="shared" si="4"/>
        <v>-0.59699430693869315</v>
      </c>
      <c r="X16" s="5">
        <f t="shared" si="5"/>
        <v>-0.50123023029909863</v>
      </c>
    </row>
    <row r="17" spans="1:24">
      <c r="A17" t="s">
        <v>15</v>
      </c>
      <c r="B17" s="285">
        <v>265790.01834399998</v>
      </c>
      <c r="C17" s="286">
        <v>1134.5044104599999</v>
      </c>
      <c r="D17" s="287">
        <v>61678.763546875998</v>
      </c>
      <c r="E17" s="289">
        <v>2965.7427222064803</v>
      </c>
      <c r="F17" s="288">
        <v>2212.0463245074802</v>
      </c>
      <c r="G17" s="290">
        <v>303.88152066200001</v>
      </c>
      <c r="H17" s="291">
        <v>23219.411142600002</v>
      </c>
      <c r="J17" s="72">
        <v>169097.54177099999</v>
      </c>
      <c r="K17" s="75">
        <v>822.30264529700003</v>
      </c>
      <c r="L17" s="77">
        <v>27355.34666988</v>
      </c>
      <c r="M17" s="82">
        <v>2073.7514482716101</v>
      </c>
      <c r="N17" s="79">
        <v>1296.0305384996102</v>
      </c>
      <c r="O17" s="85">
        <v>120.980353037</v>
      </c>
      <c r="P17" s="88">
        <v>11250.3052013</v>
      </c>
      <c r="R17" s="5">
        <f t="shared" si="6"/>
        <v>-0.36379273072570883</v>
      </c>
      <c r="S17" s="5">
        <f t="shared" si="0"/>
        <v>-0.27518779326420911</v>
      </c>
      <c r="T17" s="5">
        <f t="shared" si="1"/>
        <v>-0.55648678577854627</v>
      </c>
      <c r="U17" s="5">
        <f t="shared" si="2"/>
        <v>-0.30076488673678287</v>
      </c>
      <c r="V17" s="5">
        <f t="shared" si="3"/>
        <v>-0.41410334668819565</v>
      </c>
      <c r="W17" s="5">
        <f t="shared" si="4"/>
        <v>-0.6018831524422853</v>
      </c>
      <c r="X17" s="5">
        <f t="shared" si="5"/>
        <v>-0.51547844464240611</v>
      </c>
    </row>
    <row r="18" spans="1:24">
      <c r="A18" t="s">
        <v>16</v>
      </c>
      <c r="B18" s="285">
        <v>439079.80451500003</v>
      </c>
      <c r="C18" s="286">
        <v>1928.6498246799999</v>
      </c>
      <c r="D18" s="287">
        <v>108669.50647505</v>
      </c>
      <c r="E18" s="289">
        <v>4527.6071515863296</v>
      </c>
      <c r="F18" s="288">
        <v>3484.8600562363295</v>
      </c>
      <c r="G18" s="290">
        <v>485.33584807599999</v>
      </c>
      <c r="H18" s="291">
        <v>37909.8000474</v>
      </c>
      <c r="J18" s="72">
        <v>268368.52836499998</v>
      </c>
      <c r="K18" s="75">
        <v>1382.7924770300001</v>
      </c>
      <c r="L18" s="77">
        <v>49459.107100989</v>
      </c>
      <c r="M18" s="82">
        <v>3172.7338242122596</v>
      </c>
      <c r="N18" s="79">
        <v>2099.4793609122598</v>
      </c>
      <c r="O18" s="85">
        <v>196.94125466899999</v>
      </c>
      <c r="P18" s="88">
        <v>18159.627704899998</v>
      </c>
      <c r="R18" s="5">
        <f t="shared" si="6"/>
        <v>-0.38879327720063278</v>
      </c>
      <c r="S18" s="5">
        <f t="shared" si="0"/>
        <v>-0.28302563828069105</v>
      </c>
      <c r="T18" s="5">
        <f t="shared" si="1"/>
        <v>-0.54486673672025399</v>
      </c>
      <c r="U18" s="5">
        <f t="shared" si="2"/>
        <v>-0.29924710382599456</v>
      </c>
      <c r="V18" s="5">
        <f t="shared" si="3"/>
        <v>-0.39754270558005977</v>
      </c>
      <c r="W18" s="5">
        <f t="shared" si="4"/>
        <v>-0.59421655035430132</v>
      </c>
      <c r="X18" s="5">
        <f t="shared" si="5"/>
        <v>-0.52097801407038924</v>
      </c>
    </row>
    <row r="19" spans="1:24">
      <c r="A19" t="s">
        <v>17</v>
      </c>
      <c r="B19" s="285">
        <v>414277.27132</v>
      </c>
      <c r="C19" s="286">
        <v>1765.69992806</v>
      </c>
      <c r="D19" s="287">
        <v>100694.623981649</v>
      </c>
      <c r="E19" s="289">
        <v>4432.51621431284</v>
      </c>
      <c r="F19" s="288">
        <v>3215.6122211528404</v>
      </c>
      <c r="G19" s="290">
        <v>485.459545037</v>
      </c>
      <c r="H19" s="291">
        <v>40501.469876499999</v>
      </c>
      <c r="J19" s="72">
        <v>251392.43174</v>
      </c>
      <c r="K19" s="75">
        <v>1274.1961386200001</v>
      </c>
      <c r="L19" s="77">
        <v>45940.986520467006</v>
      </c>
      <c r="M19" s="82">
        <v>3254.4681599834203</v>
      </c>
      <c r="N19" s="79">
        <v>1982.64903784342</v>
      </c>
      <c r="O19" s="85">
        <v>192.44327855899999</v>
      </c>
      <c r="P19" s="88">
        <v>19498.409431</v>
      </c>
      <c r="R19" s="5">
        <f t="shared" si="6"/>
        <v>-0.39317831524042973</v>
      </c>
      <c r="S19" s="5">
        <f t="shared" si="0"/>
        <v>-0.27836201476205658</v>
      </c>
      <c r="T19" s="5">
        <f t="shared" si="1"/>
        <v>-0.54375929216599006</v>
      </c>
      <c r="U19" s="5">
        <f t="shared" si="2"/>
        <v>-0.26577411054367661</v>
      </c>
      <c r="V19" s="5">
        <f t="shared" si="3"/>
        <v>-0.38343030767167147</v>
      </c>
      <c r="W19" s="5">
        <f t="shared" si="4"/>
        <v>-0.60358534397684438</v>
      </c>
      <c r="X19" s="5">
        <f t="shared" si="5"/>
        <v>-0.51857526429396372</v>
      </c>
    </row>
    <row r="20" spans="1:24">
      <c r="A20" t="s">
        <v>18</v>
      </c>
      <c r="B20" s="285">
        <v>118616.567176</v>
      </c>
      <c r="C20" s="286">
        <v>538.20750189600005</v>
      </c>
      <c r="D20" s="287">
        <v>26640.673872395004</v>
      </c>
      <c r="E20" s="289">
        <v>1356.2392087282301</v>
      </c>
      <c r="F20" s="288">
        <v>1071.1047329832302</v>
      </c>
      <c r="G20" s="290">
        <v>129.14964335799999</v>
      </c>
      <c r="H20" s="291">
        <v>11270.4306031</v>
      </c>
      <c r="J20" s="72">
        <v>64848.969179799999</v>
      </c>
      <c r="K20" s="75">
        <v>328.401824111</v>
      </c>
      <c r="L20" s="77">
        <v>9788.0657304829001</v>
      </c>
      <c r="M20" s="82">
        <v>849.18279474272913</v>
      </c>
      <c r="N20" s="79">
        <v>539.81655054872908</v>
      </c>
      <c r="O20" s="85">
        <v>44.928143302899997</v>
      </c>
      <c r="P20" s="88">
        <v>4926.0218322800001</v>
      </c>
      <c r="R20" s="5">
        <f t="shared" si="6"/>
        <v>-0.45328910856458288</v>
      </c>
      <c r="S20" s="5">
        <f t="shared" si="0"/>
        <v>-0.38982302744925623</v>
      </c>
      <c r="T20" s="5">
        <f t="shared" si="1"/>
        <v>-0.6325894090605092</v>
      </c>
      <c r="U20" s="5">
        <f t="shared" si="2"/>
        <v>-0.37386945512434849</v>
      </c>
      <c r="V20" s="5">
        <f t="shared" si="3"/>
        <v>-0.49601889159313356</v>
      </c>
      <c r="W20" s="5">
        <f t="shared" si="4"/>
        <v>-0.65212336530918502</v>
      </c>
      <c r="X20" s="5">
        <f t="shared" si="5"/>
        <v>-0.56292514405571437</v>
      </c>
    </row>
    <row r="21" spans="1:24">
      <c r="A21" t="s">
        <v>19</v>
      </c>
      <c r="B21" s="285">
        <v>416481.12050999998</v>
      </c>
      <c r="C21" s="286">
        <v>2105.61695947</v>
      </c>
      <c r="D21" s="287">
        <v>86635.501957469998</v>
      </c>
      <c r="E21" s="289">
        <v>4491.7784451508996</v>
      </c>
      <c r="F21" s="288">
        <v>3277.9241907009</v>
      </c>
      <c r="G21" s="290">
        <v>541.23641756100005</v>
      </c>
      <c r="H21" s="291">
        <v>36261.798692999997</v>
      </c>
      <c r="J21" s="72">
        <v>266837.14066400001</v>
      </c>
      <c r="K21" s="75">
        <v>1554.6053994599999</v>
      </c>
      <c r="L21" s="77">
        <v>39279.913947798996</v>
      </c>
      <c r="M21" s="82">
        <v>3400.4744939606198</v>
      </c>
      <c r="N21" s="79">
        <v>2067.3333147806197</v>
      </c>
      <c r="O21" s="85">
        <v>212.37140228199999</v>
      </c>
      <c r="P21" s="88">
        <v>17654.004017899999</v>
      </c>
      <c r="R21" s="5">
        <f t="shared" si="6"/>
        <v>-0.35930555426559108</v>
      </c>
      <c r="S21" s="5">
        <f t="shared" si="0"/>
        <v>-0.26168651308198709</v>
      </c>
      <c r="T21" s="5">
        <f t="shared" si="1"/>
        <v>-0.54660718688879073</v>
      </c>
      <c r="U21" s="5">
        <f t="shared" si="2"/>
        <v>-0.24295587249375517</v>
      </c>
      <c r="V21" s="5">
        <f t="shared" si="3"/>
        <v>-0.36931631285268574</v>
      </c>
      <c r="W21" s="5">
        <f t="shared" si="4"/>
        <v>-0.60761804750866633</v>
      </c>
      <c r="X21" s="5">
        <f t="shared" si="5"/>
        <v>-0.51315145265234896</v>
      </c>
    </row>
    <row r="22" spans="1:24">
      <c r="A22" t="s">
        <v>20</v>
      </c>
      <c r="B22" s="285">
        <v>393901.19522599998</v>
      </c>
      <c r="C22" s="286">
        <v>1887.83799512</v>
      </c>
      <c r="D22" s="287">
        <v>65877.399520093008</v>
      </c>
      <c r="E22" s="289">
        <v>4403.6926515697796</v>
      </c>
      <c r="F22" s="288">
        <v>2994.50000596978</v>
      </c>
      <c r="G22" s="290">
        <v>520.35943655599999</v>
      </c>
      <c r="H22" s="291">
        <v>33953.961127100003</v>
      </c>
      <c r="J22" s="72">
        <v>251456.58269000001</v>
      </c>
      <c r="K22" s="75">
        <v>1309.8625176999999</v>
      </c>
      <c r="L22" s="77">
        <v>27767.417593874998</v>
      </c>
      <c r="M22" s="82">
        <v>3328.2156089996897</v>
      </c>
      <c r="N22" s="79">
        <v>1874.92416987969</v>
      </c>
      <c r="O22" s="85">
        <v>182.968132236</v>
      </c>
      <c r="P22" s="88">
        <v>15215.144893299999</v>
      </c>
      <c r="R22" s="5">
        <f t="shared" si="6"/>
        <v>-0.36162523562354937</v>
      </c>
      <c r="S22" s="5">
        <f t="shared" si="0"/>
        <v>-0.30615734979063242</v>
      </c>
      <c r="T22" s="5">
        <f t="shared" si="1"/>
        <v>-0.57849857771927127</v>
      </c>
      <c r="U22" s="5">
        <f t="shared" si="2"/>
        <v>-0.24422164026063803</v>
      </c>
      <c r="V22" s="5">
        <f t="shared" si="3"/>
        <v>-0.37387738649461488</v>
      </c>
      <c r="W22" s="5">
        <f t="shared" si="4"/>
        <v>-0.64838125460551854</v>
      </c>
      <c r="X22" s="5">
        <f t="shared" si="5"/>
        <v>-0.55188895821771478</v>
      </c>
    </row>
    <row r="23" spans="1:24">
      <c r="A23" t="s">
        <v>21</v>
      </c>
      <c r="B23" s="285">
        <v>1149250.32736</v>
      </c>
      <c r="C23" s="286">
        <v>4162.5890754599995</v>
      </c>
      <c r="D23" s="287">
        <v>195830.12846202997</v>
      </c>
      <c r="E23" s="289">
        <v>9542.9259422844898</v>
      </c>
      <c r="F23" s="288">
        <v>7155.6022161944902</v>
      </c>
      <c r="G23" s="290">
        <v>963.58444567100003</v>
      </c>
      <c r="H23" s="291">
        <v>97210.147065700003</v>
      </c>
      <c r="J23" s="72">
        <v>645511.12699400005</v>
      </c>
      <c r="K23" s="75">
        <v>2766.3236588300001</v>
      </c>
      <c r="L23" s="77">
        <v>84430.888470503007</v>
      </c>
      <c r="M23" s="82">
        <v>6622.3938016879692</v>
      </c>
      <c r="N23" s="79">
        <v>4248.6407005379697</v>
      </c>
      <c r="O23" s="85">
        <v>351.62065122400003</v>
      </c>
      <c r="P23" s="88">
        <v>44435.571811100002</v>
      </c>
      <c r="R23" s="5">
        <f t="shared" si="6"/>
        <v>-0.43831982325657831</v>
      </c>
      <c r="S23" s="5">
        <f t="shared" si="0"/>
        <v>-0.33543196105075562</v>
      </c>
      <c r="T23" s="5">
        <f t="shared" si="1"/>
        <v>-0.56885649244276759</v>
      </c>
      <c r="U23" s="5">
        <f t="shared" si="2"/>
        <v>-0.30604158077510679</v>
      </c>
      <c r="V23" s="5">
        <f t="shared" si="3"/>
        <v>-0.40624973661581038</v>
      </c>
      <c r="W23" s="5">
        <f t="shared" si="4"/>
        <v>-0.63509098470435976</v>
      </c>
      <c r="X23" s="5">
        <f t="shared" si="5"/>
        <v>-0.54289163063329204</v>
      </c>
    </row>
    <row r="24" spans="1:24">
      <c r="A24" t="s">
        <v>22</v>
      </c>
      <c r="B24" s="285">
        <v>644931.38556299999</v>
      </c>
      <c r="C24" s="286">
        <v>2255.2547695500002</v>
      </c>
      <c r="D24" s="287">
        <v>115618.69139134201</v>
      </c>
      <c r="E24" s="289">
        <v>6624.6596197143999</v>
      </c>
      <c r="F24" s="288">
        <v>4978.2474094944</v>
      </c>
      <c r="G24" s="290">
        <v>580.47622922100004</v>
      </c>
      <c r="H24" s="291">
        <v>56940.453829999999</v>
      </c>
      <c r="J24" s="72">
        <v>381792.80151999998</v>
      </c>
      <c r="K24" s="75">
        <v>1579.2055852599999</v>
      </c>
      <c r="L24" s="77">
        <v>53038.275294337</v>
      </c>
      <c r="M24" s="82">
        <v>4800.9726457847009</v>
      </c>
      <c r="N24" s="79">
        <v>3101.4361843447005</v>
      </c>
      <c r="O24" s="85">
        <v>227.613977232</v>
      </c>
      <c r="P24" s="88">
        <v>27407.5946325</v>
      </c>
      <c r="R24" s="5">
        <f t="shared" si="6"/>
        <v>-0.4080102006716424</v>
      </c>
      <c r="S24" s="5">
        <f t="shared" si="0"/>
        <v>-0.29976621418470384</v>
      </c>
      <c r="T24" s="5">
        <f t="shared" si="1"/>
        <v>-0.54126556306700491</v>
      </c>
      <c r="U24" s="5">
        <f t="shared" si="2"/>
        <v>-0.27528764927069888</v>
      </c>
      <c r="V24" s="5">
        <f t="shared" si="3"/>
        <v>-0.37700240079878072</v>
      </c>
      <c r="W24" s="5">
        <f t="shared" si="4"/>
        <v>-0.60788406867675127</v>
      </c>
      <c r="X24" s="5">
        <f t="shared" si="5"/>
        <v>-0.51866216742270033</v>
      </c>
    </row>
    <row r="25" spans="1:24">
      <c r="A25" t="s">
        <v>23</v>
      </c>
      <c r="B25" s="285">
        <v>284730.61326499999</v>
      </c>
      <c r="C25" s="286">
        <v>1469.6604646799999</v>
      </c>
      <c r="D25" s="287">
        <v>75657.204205477989</v>
      </c>
      <c r="E25" s="289">
        <v>3458.5218961729106</v>
      </c>
      <c r="F25" s="288">
        <v>2536.0047627739104</v>
      </c>
      <c r="G25" s="290">
        <v>387.80237837999999</v>
      </c>
      <c r="H25" s="291">
        <v>24189.465512800001</v>
      </c>
      <c r="J25" s="72">
        <v>175758.84072499999</v>
      </c>
      <c r="K25" s="75">
        <v>1064.1511773499999</v>
      </c>
      <c r="L25" s="77">
        <v>33372.509068849999</v>
      </c>
      <c r="M25" s="82">
        <v>2475.96377112148</v>
      </c>
      <c r="N25" s="79">
        <v>1515.3040592244799</v>
      </c>
      <c r="O25" s="85">
        <v>154.107533738</v>
      </c>
      <c r="P25" s="88">
        <v>11234.0474151</v>
      </c>
      <c r="R25" s="5">
        <f t="shared" si="6"/>
        <v>-0.38271884884601259</v>
      </c>
      <c r="S25" s="5">
        <f t="shared" si="0"/>
        <v>-0.27592038914804351</v>
      </c>
      <c r="T25" s="5">
        <f t="shared" si="1"/>
        <v>-0.55889846288512934</v>
      </c>
      <c r="U25" s="5">
        <f t="shared" si="2"/>
        <v>-0.28409770258754119</v>
      </c>
      <c r="V25" s="5">
        <f t="shared" si="3"/>
        <v>-0.40248374866338049</v>
      </c>
      <c r="W25" s="5">
        <f t="shared" si="4"/>
        <v>-0.60261323207514461</v>
      </c>
      <c r="X25" s="5">
        <f t="shared" si="5"/>
        <v>-0.53558099871386422</v>
      </c>
    </row>
    <row r="26" spans="1:24">
      <c r="A26" t="s">
        <v>24</v>
      </c>
      <c r="B26" s="285">
        <v>594165.80938300001</v>
      </c>
      <c r="C26" s="286">
        <v>2444.2410302799999</v>
      </c>
      <c r="D26" s="287">
        <v>249667.96603635</v>
      </c>
      <c r="E26" s="289">
        <v>10039.21116024569</v>
      </c>
      <c r="F26" s="288">
        <v>8206.6392832656893</v>
      </c>
      <c r="G26" s="290">
        <v>678.30724759500004</v>
      </c>
      <c r="H26" s="291">
        <v>70095.145397200002</v>
      </c>
      <c r="J26" s="72">
        <v>387552.16398200003</v>
      </c>
      <c r="K26" s="75">
        <v>1778.9304319</v>
      </c>
      <c r="L26" s="77">
        <v>124803.78081919</v>
      </c>
      <c r="M26" s="82">
        <v>6458.30174589944</v>
      </c>
      <c r="N26" s="79">
        <v>4546.2543020994399</v>
      </c>
      <c r="O26" s="85">
        <v>323.69464357999999</v>
      </c>
      <c r="P26" s="88">
        <v>36208.087991499997</v>
      </c>
      <c r="R26" s="5">
        <f t="shared" si="6"/>
        <v>-0.34773735233192554</v>
      </c>
      <c r="S26" s="5">
        <f t="shared" si="0"/>
        <v>-0.27219516820883466</v>
      </c>
      <c r="T26" s="5">
        <f t="shared" si="1"/>
        <v>-0.50012096945981688</v>
      </c>
      <c r="U26" s="5">
        <f t="shared" si="2"/>
        <v>-0.35669230950398839</v>
      </c>
      <c r="V26" s="5">
        <f t="shared" si="3"/>
        <v>-0.44602727801503456</v>
      </c>
      <c r="W26" s="5">
        <f t="shared" si="4"/>
        <v>-0.52279052785048552</v>
      </c>
      <c r="X26" s="5">
        <f t="shared" si="5"/>
        <v>-0.48344371373618189</v>
      </c>
    </row>
    <row r="27" spans="1:24">
      <c r="A27" t="s">
        <v>25</v>
      </c>
      <c r="B27" s="285">
        <v>132557.10581800001</v>
      </c>
      <c r="C27" s="286">
        <v>446.68096561499999</v>
      </c>
      <c r="D27" s="287">
        <v>26644.313415060999</v>
      </c>
      <c r="E27" s="289">
        <v>1204.5008948591599</v>
      </c>
      <c r="F27" s="288">
        <v>949.87920964215994</v>
      </c>
      <c r="G27" s="290">
        <v>116.14973307299999</v>
      </c>
      <c r="H27" s="291">
        <v>11306.381177400001</v>
      </c>
      <c r="J27" s="72">
        <v>84025.927960700006</v>
      </c>
      <c r="K27" s="75">
        <v>325.84755936200003</v>
      </c>
      <c r="L27" s="77">
        <v>12183.7192463353</v>
      </c>
      <c r="M27" s="82">
        <v>828.08669972195798</v>
      </c>
      <c r="N27" s="79">
        <v>570.58489300595807</v>
      </c>
      <c r="O27" s="85">
        <v>46.677689124300002</v>
      </c>
      <c r="P27" s="88">
        <v>5585.3322562100002</v>
      </c>
      <c r="R27" s="5">
        <f t="shared" si="6"/>
        <v>-0.36611524940754953</v>
      </c>
      <c r="S27" s="5">
        <f t="shared" si="0"/>
        <v>-0.27051389146755767</v>
      </c>
      <c r="T27" s="5">
        <f t="shared" si="1"/>
        <v>-0.54272722075666935</v>
      </c>
      <c r="U27" s="5">
        <f t="shared" si="2"/>
        <v>-0.31250636404152721</v>
      </c>
      <c r="V27" s="5">
        <f t="shared" si="3"/>
        <v>-0.39930794651152568</v>
      </c>
      <c r="W27" s="5">
        <f t="shared" si="4"/>
        <v>-0.59812486960290201</v>
      </c>
      <c r="X27" s="5">
        <f t="shared" si="5"/>
        <v>-0.5060017729302847</v>
      </c>
    </row>
    <row r="28" spans="1:24">
      <c r="A28" t="s">
        <v>26</v>
      </c>
      <c r="B28" s="285">
        <v>181062.09298300001</v>
      </c>
      <c r="C28" s="286">
        <v>726.227326543</v>
      </c>
      <c r="D28" s="287">
        <v>41495.432993211005</v>
      </c>
      <c r="E28" s="289">
        <v>1996.1153775069902</v>
      </c>
      <c r="F28" s="288">
        <v>1539.7499783489902</v>
      </c>
      <c r="G28" s="290">
        <v>193.47606228000001</v>
      </c>
      <c r="H28" s="291">
        <v>15758.554683300001</v>
      </c>
      <c r="J28" s="72">
        <v>117076.446581</v>
      </c>
      <c r="K28" s="75">
        <v>530.910341346</v>
      </c>
      <c r="L28" s="77">
        <v>18509.491023696999</v>
      </c>
      <c r="M28" s="82">
        <v>1348.769883926238</v>
      </c>
      <c r="N28" s="79">
        <v>883.02740588823804</v>
      </c>
      <c r="O28" s="85">
        <v>78.959824665799999</v>
      </c>
      <c r="P28" s="88">
        <v>7655.1585630199997</v>
      </c>
      <c r="R28" s="5">
        <f t="shared" si="6"/>
        <v>-0.35339062609868122</v>
      </c>
      <c r="S28" s="5">
        <f t="shared" si="0"/>
        <v>-0.26894744669930187</v>
      </c>
      <c r="T28" s="5">
        <f t="shared" si="1"/>
        <v>-0.55393907983258528</v>
      </c>
      <c r="U28" s="5">
        <f t="shared" si="2"/>
        <v>-0.32430264346204368</v>
      </c>
      <c r="V28" s="5">
        <f t="shared" si="3"/>
        <v>-0.42651247390497027</v>
      </c>
      <c r="W28" s="5">
        <f t="shared" si="4"/>
        <v>-0.59188840347841709</v>
      </c>
      <c r="X28" s="5">
        <f t="shared" si="5"/>
        <v>-0.51422203895814811</v>
      </c>
    </row>
    <row r="29" spans="1:24">
      <c r="A29" t="s">
        <v>27</v>
      </c>
      <c r="B29" s="285">
        <v>210003.95225500001</v>
      </c>
      <c r="C29" s="286">
        <v>916.90200268599995</v>
      </c>
      <c r="D29" s="287">
        <v>54636.592779890991</v>
      </c>
      <c r="E29" s="289">
        <v>2420.8881414582402</v>
      </c>
      <c r="F29" s="288">
        <v>1674.9026235512401</v>
      </c>
      <c r="G29" s="290">
        <v>263.584705348</v>
      </c>
      <c r="H29" s="291">
        <v>20558.976155799999</v>
      </c>
      <c r="J29" s="72">
        <v>130248.38350900001</v>
      </c>
      <c r="K29" s="75">
        <v>667.97650064100003</v>
      </c>
      <c r="L29" s="77">
        <v>25677.779090782002</v>
      </c>
      <c r="M29" s="82">
        <v>1880.7188529535499</v>
      </c>
      <c r="N29" s="79">
        <v>1099.5573736415499</v>
      </c>
      <c r="O29" s="85">
        <v>101.06234064500001</v>
      </c>
      <c r="P29" s="88">
        <v>10359.549041800001</v>
      </c>
      <c r="R29" s="5">
        <f t="shared" si="6"/>
        <v>-0.37978127501693765</v>
      </c>
      <c r="S29" s="5">
        <f t="shared" si="0"/>
        <v>-0.27148539463954724</v>
      </c>
      <c r="T29" s="5">
        <f t="shared" si="1"/>
        <v>-0.53002598104483711</v>
      </c>
      <c r="U29" s="5">
        <f t="shared" si="2"/>
        <v>-0.22312856147881133</v>
      </c>
      <c r="V29" s="5">
        <f t="shared" si="3"/>
        <v>-0.34350967143976696</v>
      </c>
      <c r="W29" s="5">
        <f t="shared" si="4"/>
        <v>-0.6165849588595379</v>
      </c>
      <c r="X29" s="5">
        <f t="shared" si="5"/>
        <v>-0.49610579032276297</v>
      </c>
    </row>
    <row r="30" spans="1:24">
      <c r="A30" t="s">
        <v>28</v>
      </c>
      <c r="B30" s="285">
        <v>104052.11740800001</v>
      </c>
      <c r="C30" s="286">
        <v>453.63442706000001</v>
      </c>
      <c r="D30" s="287">
        <v>17594.100322252001</v>
      </c>
      <c r="E30" s="289">
        <v>1144.000849913685</v>
      </c>
      <c r="F30" s="288">
        <v>832.32974530368506</v>
      </c>
      <c r="G30" s="290">
        <v>122.83731456700001</v>
      </c>
      <c r="H30" s="291">
        <v>9268.5659558499992</v>
      </c>
      <c r="J30" s="72">
        <v>66619.980844299993</v>
      </c>
      <c r="K30" s="75">
        <v>330.963408679</v>
      </c>
      <c r="L30" s="77">
        <v>8502.8493510280005</v>
      </c>
      <c r="M30" s="82">
        <v>834.81500749678003</v>
      </c>
      <c r="N30" s="79">
        <v>515.11432514377998</v>
      </c>
      <c r="O30" s="85">
        <v>44.9049664562</v>
      </c>
      <c r="P30" s="88">
        <v>4605.0469350200001</v>
      </c>
      <c r="R30" s="5">
        <f t="shared" si="6"/>
        <v>-0.35974411185621924</v>
      </c>
      <c r="S30" s="5">
        <f t="shared" si="0"/>
        <v>-0.27041822900442014</v>
      </c>
      <c r="T30" s="5">
        <f t="shared" si="1"/>
        <v>-0.51672156033610384</v>
      </c>
      <c r="U30" s="5">
        <f t="shared" si="2"/>
        <v>-0.2702671439800356</v>
      </c>
      <c r="V30" s="5">
        <f t="shared" si="3"/>
        <v>-0.38111748612824764</v>
      </c>
      <c r="W30" s="5">
        <f t="shared" si="4"/>
        <v>-0.63443545949787783</v>
      </c>
      <c r="X30" s="5">
        <f t="shared" si="5"/>
        <v>-0.5031543221512651</v>
      </c>
    </row>
    <row r="31" spans="1:24">
      <c r="A31" t="s">
        <v>29</v>
      </c>
      <c r="B31" s="285">
        <v>454531.81992600003</v>
      </c>
      <c r="C31" s="286">
        <v>2397.20345679</v>
      </c>
      <c r="D31" s="287">
        <v>73844.821811608999</v>
      </c>
      <c r="E31" s="289">
        <v>4866.8091640050097</v>
      </c>
      <c r="F31" s="288">
        <v>3048.2035568250099</v>
      </c>
      <c r="G31" s="290">
        <v>710.558644491</v>
      </c>
      <c r="H31" s="291">
        <v>36720.379366399997</v>
      </c>
      <c r="J31" s="72">
        <v>300597.79469100002</v>
      </c>
      <c r="K31" s="75">
        <v>1797.5080188500001</v>
      </c>
      <c r="L31" s="77">
        <v>30819.739095202</v>
      </c>
      <c r="M31" s="82">
        <v>3988.1237915454403</v>
      </c>
      <c r="N31" s="79">
        <v>2085.9192774254402</v>
      </c>
      <c r="O31" s="85">
        <v>242.87243639600001</v>
      </c>
      <c r="P31" s="88">
        <v>16994.774984399999</v>
      </c>
      <c r="R31" s="5">
        <f t="shared" si="6"/>
        <v>-0.33866501416789963</v>
      </c>
      <c r="S31" s="5">
        <f t="shared" si="0"/>
        <v>-0.25016459751940634</v>
      </c>
      <c r="T31" s="5">
        <f t="shared" si="1"/>
        <v>-0.58264183812605685</v>
      </c>
      <c r="U31" s="5">
        <f t="shared" si="2"/>
        <v>-0.18054650241031414</v>
      </c>
      <c r="V31" s="5">
        <f t="shared" si="3"/>
        <v>-0.31568898253037897</v>
      </c>
      <c r="W31" s="5">
        <f t="shared" si="4"/>
        <v>-0.65819508596650922</v>
      </c>
      <c r="X31" s="5">
        <f t="shared" si="5"/>
        <v>-0.53718411199339045</v>
      </c>
    </row>
    <row r="32" spans="1:24">
      <c r="A32" t="s">
        <v>30</v>
      </c>
      <c r="B32" s="285">
        <v>208315.51930700001</v>
      </c>
      <c r="C32" s="286">
        <v>957.09629579700004</v>
      </c>
      <c r="D32" s="287">
        <v>66995.799136307993</v>
      </c>
      <c r="E32" s="289">
        <v>2733.8023704822699</v>
      </c>
      <c r="F32" s="288">
        <v>2145.2029440372698</v>
      </c>
      <c r="G32" s="290">
        <v>256.60924394599999</v>
      </c>
      <c r="H32" s="291">
        <v>19382.1944048</v>
      </c>
      <c r="J32" s="72">
        <v>131364.362845</v>
      </c>
      <c r="K32" s="75">
        <v>705.58734915299999</v>
      </c>
      <c r="L32" s="77">
        <v>31154.126283984002</v>
      </c>
      <c r="M32" s="82">
        <v>1864.1426856274697</v>
      </c>
      <c r="N32" s="79">
        <v>1257.5752359334699</v>
      </c>
      <c r="O32" s="85">
        <v>109.30742339</v>
      </c>
      <c r="P32" s="88">
        <v>9437.3229947500004</v>
      </c>
      <c r="R32" s="5">
        <f t="shared" si="6"/>
        <v>-0.36939713717918005</v>
      </c>
      <c r="S32" s="5">
        <f t="shared" si="0"/>
        <v>-0.26278332467535226</v>
      </c>
      <c r="T32" s="5">
        <f t="shared" si="1"/>
        <v>-0.53498388427909349</v>
      </c>
      <c r="U32" s="5">
        <f t="shared" si="2"/>
        <v>-0.31811358942577239</v>
      </c>
      <c r="V32" s="5">
        <f t="shared" si="3"/>
        <v>-0.4137733031604392</v>
      </c>
      <c r="W32" s="5">
        <f t="shared" si="4"/>
        <v>-0.57403162213048609</v>
      </c>
      <c r="X32" s="5">
        <f t="shared" si="5"/>
        <v>-0.51309316181387354</v>
      </c>
    </row>
    <row r="33" spans="1:24">
      <c r="A33" t="s">
        <v>31</v>
      </c>
      <c r="B33" s="285">
        <v>914169.23200199998</v>
      </c>
      <c r="C33" s="286">
        <v>4943.6685218599996</v>
      </c>
      <c r="D33" s="287">
        <v>194520.07217375</v>
      </c>
      <c r="E33" s="289">
        <v>11142.40452808493</v>
      </c>
      <c r="F33" s="288">
        <v>7602.2505540249294</v>
      </c>
      <c r="G33" s="290">
        <v>1301.37223083</v>
      </c>
      <c r="H33" s="291">
        <v>83442.5046019</v>
      </c>
      <c r="J33" s="72">
        <v>584923.05259500002</v>
      </c>
      <c r="K33" s="75">
        <v>3486.33200812</v>
      </c>
      <c r="L33" s="77">
        <v>92089.051969349006</v>
      </c>
      <c r="M33" s="82">
        <v>8887.4285231600588</v>
      </c>
      <c r="N33" s="79">
        <v>5223.5579515400595</v>
      </c>
      <c r="O33" s="85">
        <v>472.45867620000001</v>
      </c>
      <c r="P33" s="88">
        <v>40398.901210000004</v>
      </c>
      <c r="R33" s="5">
        <f t="shared" si="6"/>
        <v>-0.3601588938690945</v>
      </c>
      <c r="S33" s="5">
        <f t="shared" si="0"/>
        <v>-0.29478847687621523</v>
      </c>
      <c r="T33" s="5">
        <f t="shared" si="1"/>
        <v>-0.52658329322902542</v>
      </c>
      <c r="U33" s="5">
        <f t="shared" si="2"/>
        <v>-0.20237786190952795</v>
      </c>
      <c r="V33" s="5">
        <f t="shared" si="3"/>
        <v>-0.31289321307957901</v>
      </c>
      <c r="W33" s="5">
        <f t="shared" si="4"/>
        <v>-0.63695346726534086</v>
      </c>
      <c r="X33" s="5">
        <f t="shared" si="5"/>
        <v>-0.51584745205406846</v>
      </c>
    </row>
    <row r="34" spans="1:24">
      <c r="A34" t="s">
        <v>32</v>
      </c>
      <c r="B34" s="285">
        <v>1179520.06091</v>
      </c>
      <c r="C34" s="286">
        <v>4478.3005456000001</v>
      </c>
      <c r="D34" s="287">
        <v>211028.80678198999</v>
      </c>
      <c r="E34" s="289">
        <v>9180.5790170702494</v>
      </c>
      <c r="F34" s="288">
        <v>6593.7086653602501</v>
      </c>
      <c r="G34" s="290">
        <v>1074.6635103000001</v>
      </c>
      <c r="H34" s="291">
        <v>99770.286962400001</v>
      </c>
      <c r="J34" s="72">
        <v>651107.170071</v>
      </c>
      <c r="K34" s="75">
        <v>3280.7548434400001</v>
      </c>
      <c r="L34" s="77">
        <v>100847.336989993</v>
      </c>
      <c r="M34" s="82">
        <v>6763.1996705478796</v>
      </c>
      <c r="N34" s="79">
        <v>4088.1994431878802</v>
      </c>
      <c r="O34" s="85">
        <v>405.54650879799999</v>
      </c>
      <c r="P34" s="88">
        <v>49576.893474199998</v>
      </c>
      <c r="R34" s="5">
        <f t="shared" si="6"/>
        <v>-0.44798974460114677</v>
      </c>
      <c r="S34" s="5">
        <f t="shared" si="0"/>
        <v>-0.26741074877982618</v>
      </c>
      <c r="T34" s="5">
        <f t="shared" si="1"/>
        <v>-0.52211577875158754</v>
      </c>
      <c r="U34" s="5">
        <f t="shared" si="2"/>
        <v>-0.26331447526648655</v>
      </c>
      <c r="V34" s="5">
        <f t="shared" si="3"/>
        <v>-0.37998482331118894</v>
      </c>
      <c r="W34" s="5">
        <f t="shared" si="4"/>
        <v>-0.62262931149045087</v>
      </c>
      <c r="X34" s="5">
        <f t="shared" si="5"/>
        <v>-0.50308959727775637</v>
      </c>
    </row>
    <row r="35" spans="1:24">
      <c r="A35" t="s">
        <v>33</v>
      </c>
      <c r="B35" s="285">
        <v>90076.500071799994</v>
      </c>
      <c r="C35" s="286">
        <v>345.81433879999997</v>
      </c>
      <c r="D35" s="287">
        <v>20875.966162436001</v>
      </c>
      <c r="E35" s="289">
        <v>1095.4045179310001</v>
      </c>
      <c r="F35" s="288">
        <v>879.02696319200004</v>
      </c>
      <c r="G35" s="290">
        <v>90.961662588400003</v>
      </c>
      <c r="H35" s="291">
        <v>7739.4960660300003</v>
      </c>
      <c r="J35" s="72">
        <v>56301.526197799998</v>
      </c>
      <c r="K35" s="75">
        <v>255.47521958300001</v>
      </c>
      <c r="L35" s="77">
        <v>9393.5986295473995</v>
      </c>
      <c r="M35" s="82">
        <v>722.24576416644697</v>
      </c>
      <c r="N35" s="79">
        <v>503.02182438644695</v>
      </c>
      <c r="O35" s="85">
        <v>38.140756125499998</v>
      </c>
      <c r="P35" s="88">
        <v>3689.5272663599999</v>
      </c>
      <c r="R35" s="5">
        <f t="shared" si="6"/>
        <v>-0.37495877223335672</v>
      </c>
      <c r="S35" s="5">
        <f t="shared" si="0"/>
        <v>-0.26123589765098532</v>
      </c>
      <c r="T35" s="5">
        <f t="shared" si="1"/>
        <v>-0.55002807743336235</v>
      </c>
      <c r="U35" s="5">
        <f t="shared" si="2"/>
        <v>-0.34065840304308342</v>
      </c>
      <c r="V35" s="5">
        <f t="shared" si="3"/>
        <v>-0.42775154181866065</v>
      </c>
      <c r="W35" s="5">
        <f t="shared" si="4"/>
        <v>-0.58069416235182203</v>
      </c>
      <c r="X35" s="5">
        <f t="shared" si="5"/>
        <v>-0.5232858528665737</v>
      </c>
    </row>
    <row r="36" spans="1:24">
      <c r="A36" t="s">
        <v>34</v>
      </c>
      <c r="B36" s="285">
        <v>1363801.4475</v>
      </c>
      <c r="C36" s="286">
        <v>5197.0545325499997</v>
      </c>
      <c r="D36" s="287">
        <v>282251.60993566999</v>
      </c>
      <c r="E36" s="289">
        <v>16297.6050092858</v>
      </c>
      <c r="F36" s="288">
        <v>11980.9494757958</v>
      </c>
      <c r="G36" s="290">
        <v>1319.66824946</v>
      </c>
      <c r="H36" s="291">
        <v>123588.042419</v>
      </c>
      <c r="J36" s="72">
        <v>784540.108519</v>
      </c>
      <c r="K36" s="75">
        <v>3632.2280543299998</v>
      </c>
      <c r="L36" s="77">
        <v>133820.48729604</v>
      </c>
      <c r="M36" s="82">
        <v>11601.22173489643</v>
      </c>
      <c r="N36" s="79">
        <v>7085.95597818643</v>
      </c>
      <c r="O36" s="85">
        <v>532.73178343400002</v>
      </c>
      <c r="P36" s="88">
        <v>61794.668881199999</v>
      </c>
      <c r="R36" s="5">
        <f t="shared" si="6"/>
        <v>-0.42474022889684609</v>
      </c>
      <c r="S36" s="5">
        <f t="shared" si="0"/>
        <v>-0.30109872205866545</v>
      </c>
      <c r="T36" s="5">
        <f t="shared" si="1"/>
        <v>-0.52588228876164778</v>
      </c>
      <c r="U36" s="5">
        <f t="shared" si="2"/>
        <v>-0.28816401377463358</v>
      </c>
      <c r="V36" s="5">
        <f t="shared" si="3"/>
        <v>-0.40856473917182878</v>
      </c>
      <c r="W36" s="5">
        <f t="shared" si="4"/>
        <v>-0.59631385868987108</v>
      </c>
      <c r="X36" s="5">
        <f t="shared" si="5"/>
        <v>-0.4999947594307077</v>
      </c>
    </row>
    <row r="37" spans="1:24">
      <c r="A37" t="s">
        <v>35</v>
      </c>
      <c r="B37" s="285">
        <v>394643.86739600002</v>
      </c>
      <c r="C37" s="286">
        <v>1790.99312687</v>
      </c>
      <c r="D37" s="287">
        <v>100096.219862064</v>
      </c>
      <c r="E37" s="289">
        <v>4734.6540121602802</v>
      </c>
      <c r="F37" s="288">
        <v>3489.99488493028</v>
      </c>
      <c r="G37" s="290">
        <v>488.144894604</v>
      </c>
      <c r="H37" s="291">
        <v>33850.1506945</v>
      </c>
      <c r="J37" s="72">
        <v>247939.25406899999</v>
      </c>
      <c r="K37" s="75">
        <v>1302.81229751</v>
      </c>
      <c r="L37" s="77">
        <v>44462.250723037003</v>
      </c>
      <c r="M37" s="82">
        <v>3324.2753637040596</v>
      </c>
      <c r="N37" s="79">
        <v>2030.8321490740598</v>
      </c>
      <c r="O37" s="85">
        <v>196.742521487</v>
      </c>
      <c r="P37" s="88">
        <v>16334.3710851</v>
      </c>
      <c r="R37" s="5">
        <f t="shared" si="6"/>
        <v>-0.3717392450439152</v>
      </c>
      <c r="S37" s="5">
        <f t="shared" si="0"/>
        <v>-0.2725754901210376</v>
      </c>
      <c r="T37" s="5">
        <f t="shared" si="1"/>
        <v>-0.55580489668533439</v>
      </c>
      <c r="U37" s="5">
        <f t="shared" si="2"/>
        <v>-0.29788420544222771</v>
      </c>
      <c r="V37" s="5">
        <f t="shared" si="3"/>
        <v>-0.41809881789708414</v>
      </c>
      <c r="W37" s="5">
        <f t="shared" si="4"/>
        <v>-0.59695876437137729</v>
      </c>
      <c r="X37" s="5">
        <f t="shared" si="5"/>
        <v>-0.51745056521257904</v>
      </c>
    </row>
    <row r="38" spans="1:24">
      <c r="A38" t="s">
        <v>36</v>
      </c>
      <c r="B38" s="285">
        <v>327054.81032300001</v>
      </c>
      <c r="C38" s="286">
        <v>1254.0872967</v>
      </c>
      <c r="D38" s="287">
        <v>71424.773308051008</v>
      </c>
      <c r="E38" s="289">
        <v>3260.2287373599302</v>
      </c>
      <c r="F38" s="288">
        <v>2397.9607290249301</v>
      </c>
      <c r="G38" s="290">
        <v>333.97632441899998</v>
      </c>
      <c r="H38" s="291">
        <v>27991.299070000001</v>
      </c>
      <c r="J38" s="72">
        <v>188160.20634</v>
      </c>
      <c r="K38" s="75">
        <v>906.82067395599995</v>
      </c>
      <c r="L38" s="77">
        <v>33264.897415418003</v>
      </c>
      <c r="M38" s="82">
        <v>2413.6748151830898</v>
      </c>
      <c r="N38" s="79">
        <v>1514.4355612160898</v>
      </c>
      <c r="O38" s="85">
        <v>129.14747523099999</v>
      </c>
      <c r="P38" s="88">
        <v>13430.854273700001</v>
      </c>
      <c r="R38" s="5">
        <f t="shared" si="6"/>
        <v>-0.4246829571038182</v>
      </c>
      <c r="S38" s="5">
        <f t="shared" si="0"/>
        <v>-0.27690785454712441</v>
      </c>
      <c r="T38" s="5">
        <f t="shared" si="1"/>
        <v>-0.53426667142577577</v>
      </c>
      <c r="U38" s="5">
        <f t="shared" si="2"/>
        <v>-0.25966089816825655</v>
      </c>
      <c r="V38" s="5">
        <f t="shared" si="3"/>
        <v>-0.36844855593948922</v>
      </c>
      <c r="W38" s="5">
        <f t="shared" si="4"/>
        <v>-0.61330350151116053</v>
      </c>
      <c r="X38" s="5">
        <f t="shared" si="5"/>
        <v>-0.52017752944897533</v>
      </c>
    </row>
    <row r="39" spans="1:24">
      <c r="A39" t="s">
        <v>37</v>
      </c>
      <c r="B39" s="285">
        <v>1050132.5090099999</v>
      </c>
      <c r="C39" s="286">
        <v>4069.2410204399998</v>
      </c>
      <c r="D39" s="287">
        <v>209518.16279812</v>
      </c>
      <c r="E39" s="289">
        <v>9173.8048544222893</v>
      </c>
      <c r="F39" s="288">
        <v>7115.7936373922894</v>
      </c>
      <c r="G39" s="290">
        <v>931.14690231099996</v>
      </c>
      <c r="H39" s="291">
        <v>96828.663451500004</v>
      </c>
      <c r="J39" s="72">
        <v>613870.08099299995</v>
      </c>
      <c r="K39" s="75">
        <v>2929.26782331</v>
      </c>
      <c r="L39" s="77">
        <v>99951.186708174995</v>
      </c>
      <c r="M39" s="82">
        <v>6512.1689885102205</v>
      </c>
      <c r="N39" s="79">
        <v>4406.0944717002203</v>
      </c>
      <c r="O39" s="85">
        <v>384.11843638200003</v>
      </c>
      <c r="P39" s="88">
        <v>49356.242053800001</v>
      </c>
      <c r="R39" s="5">
        <f t="shared" si="6"/>
        <v>-0.41543559910194688</v>
      </c>
      <c r="S39" s="5">
        <f t="shared" si="0"/>
        <v>-0.28014393627800804</v>
      </c>
      <c r="T39" s="5">
        <f t="shared" si="1"/>
        <v>-0.52294738855417333</v>
      </c>
      <c r="U39" s="5">
        <f t="shared" si="2"/>
        <v>-0.29013434536151167</v>
      </c>
      <c r="V39" s="5">
        <f t="shared" si="3"/>
        <v>-0.38080069543515982</v>
      </c>
      <c r="W39" s="5">
        <f t="shared" si="4"/>
        <v>-0.5874781568529498</v>
      </c>
      <c r="X39" s="5">
        <f t="shared" si="5"/>
        <v>-0.49027240184388388</v>
      </c>
    </row>
    <row r="40" spans="1:24">
      <c r="A40" t="s">
        <v>38</v>
      </c>
      <c r="B40" s="285">
        <v>59838.286163600002</v>
      </c>
      <c r="C40" s="286">
        <v>310.10134699600002</v>
      </c>
      <c r="D40" s="287">
        <v>8935.7175707269998</v>
      </c>
      <c r="E40" s="289">
        <v>592.07671165453303</v>
      </c>
      <c r="F40" s="288">
        <v>402.00865431353304</v>
      </c>
      <c r="G40" s="290">
        <v>76.038543168299995</v>
      </c>
      <c r="H40" s="291">
        <v>5284.6409974300004</v>
      </c>
      <c r="J40" s="72">
        <v>40907.164514600001</v>
      </c>
      <c r="K40" s="75">
        <v>216.312308398</v>
      </c>
      <c r="L40" s="77">
        <v>4120.3726735714999</v>
      </c>
      <c r="M40" s="82">
        <v>467.21364638748901</v>
      </c>
      <c r="N40" s="79">
        <v>272.78380414948901</v>
      </c>
      <c r="O40" s="85">
        <v>26.457880856599999</v>
      </c>
      <c r="P40" s="88">
        <v>2711.0897011000002</v>
      </c>
      <c r="R40" s="5">
        <f t="shared" si="6"/>
        <v>-0.31637138799800585</v>
      </c>
      <c r="S40" s="5">
        <f t="shared" si="0"/>
        <v>-0.3024464082679712</v>
      </c>
      <c r="T40" s="5">
        <f t="shared" si="1"/>
        <v>-0.5388873203569402</v>
      </c>
      <c r="U40" s="5">
        <f t="shared" si="2"/>
        <v>-0.21089001274534094</v>
      </c>
      <c r="V40" s="5">
        <f t="shared" si="3"/>
        <v>-0.32144793097727564</v>
      </c>
      <c r="W40" s="5">
        <f t="shared" si="4"/>
        <v>-0.65204645230985792</v>
      </c>
      <c r="X40" s="5">
        <f t="shared" si="5"/>
        <v>-0.48698696800436519</v>
      </c>
    </row>
    <row r="41" spans="1:24">
      <c r="A41" t="s">
        <v>39</v>
      </c>
      <c r="B41" s="285">
        <v>416034.02450699999</v>
      </c>
      <c r="C41" s="286">
        <v>1852.30812077</v>
      </c>
      <c r="D41" s="287">
        <v>103408.64624347999</v>
      </c>
      <c r="E41" s="289">
        <v>5271.44056173852</v>
      </c>
      <c r="F41" s="288">
        <v>3916.84333411852</v>
      </c>
      <c r="G41" s="290">
        <v>504.42847494199998</v>
      </c>
      <c r="H41" s="291">
        <v>37622.998699800002</v>
      </c>
      <c r="J41" s="72">
        <v>254885.84292900001</v>
      </c>
      <c r="K41" s="75">
        <v>1347.15683758</v>
      </c>
      <c r="L41" s="77">
        <v>45979.601859602997</v>
      </c>
      <c r="M41" s="82">
        <v>3645.8373985493499</v>
      </c>
      <c r="N41" s="79">
        <v>2218.5680122393501</v>
      </c>
      <c r="O41" s="85">
        <v>205.70474562300001</v>
      </c>
      <c r="P41" s="88">
        <v>17991.102953000001</v>
      </c>
      <c r="R41" s="5">
        <f t="shared" si="6"/>
        <v>-0.38734375576363128</v>
      </c>
      <c r="S41" s="5">
        <f t="shared" si="0"/>
        <v>-0.27271450010164067</v>
      </c>
      <c r="T41" s="5">
        <f t="shared" si="1"/>
        <v>-0.55536017992787468</v>
      </c>
      <c r="U41" s="5">
        <f t="shared" si="2"/>
        <v>-0.30837930242222944</v>
      </c>
      <c r="V41" s="5">
        <f t="shared" si="3"/>
        <v>-0.43358265240939597</v>
      </c>
      <c r="W41" s="5">
        <f t="shared" si="4"/>
        <v>-0.59220235208440153</v>
      </c>
      <c r="X41" s="5">
        <f t="shared" si="5"/>
        <v>-0.52180571526065944</v>
      </c>
    </row>
    <row r="42" spans="1:24">
      <c r="A42" t="s">
        <v>40</v>
      </c>
      <c r="B42" s="285">
        <v>103966.74658799999</v>
      </c>
      <c r="C42" s="286">
        <v>345.44175180899998</v>
      </c>
      <c r="D42" s="287">
        <v>19726.645745025002</v>
      </c>
      <c r="E42" s="289">
        <v>928.40485262424909</v>
      </c>
      <c r="F42" s="288">
        <v>733.22095065124904</v>
      </c>
      <c r="G42" s="290">
        <v>89.811233338899996</v>
      </c>
      <c r="H42" s="291">
        <v>9209.0605787099994</v>
      </c>
      <c r="J42" s="72">
        <v>63296.865612399997</v>
      </c>
      <c r="K42" s="75">
        <v>251.46912243400001</v>
      </c>
      <c r="L42" s="77">
        <v>8865.9419679591992</v>
      </c>
      <c r="M42" s="82">
        <v>630.07100941021395</v>
      </c>
      <c r="N42" s="79">
        <v>433.30706775521401</v>
      </c>
      <c r="O42" s="85">
        <v>35.925809739899996</v>
      </c>
      <c r="P42" s="88">
        <v>4480.3550919299996</v>
      </c>
      <c r="R42" s="5">
        <f t="shared" si="6"/>
        <v>-0.39118162595552625</v>
      </c>
      <c r="S42" s="5">
        <f t="shared" si="0"/>
        <v>-0.27203610705100545</v>
      </c>
      <c r="T42" s="5">
        <f t="shared" si="1"/>
        <v>-0.55056008595910622</v>
      </c>
      <c r="U42" s="5">
        <f t="shared" si="2"/>
        <v>-0.32134024544438594</v>
      </c>
      <c r="V42" s="5">
        <f t="shared" si="3"/>
        <v>-0.40903616110484925</v>
      </c>
      <c r="W42" s="5">
        <f t="shared" si="4"/>
        <v>-0.59998534254245195</v>
      </c>
      <c r="X42" s="5">
        <f t="shared" si="5"/>
        <v>-0.51348402438703411</v>
      </c>
    </row>
    <row r="43" spans="1:24">
      <c r="A43" t="s">
        <v>41</v>
      </c>
      <c r="B43" s="285">
        <v>584063.21970100002</v>
      </c>
      <c r="C43" s="286">
        <v>2674.0149149399999</v>
      </c>
      <c r="D43" s="287">
        <v>148533.07755982998</v>
      </c>
      <c r="E43" s="289">
        <v>7363.6390331412604</v>
      </c>
      <c r="F43" s="288">
        <v>5439.4390274212601</v>
      </c>
      <c r="G43" s="290">
        <v>729.85773023700006</v>
      </c>
      <c r="H43" s="291">
        <v>51445.8654675</v>
      </c>
      <c r="J43" s="72">
        <v>354281.99330899998</v>
      </c>
      <c r="K43" s="75">
        <v>1945.23415593</v>
      </c>
      <c r="L43" s="77">
        <v>65464.827339580006</v>
      </c>
      <c r="M43" s="82">
        <v>5133.91907875175</v>
      </c>
      <c r="N43" s="79">
        <v>3130.9499270917499</v>
      </c>
      <c r="O43" s="85">
        <v>297.03891597699999</v>
      </c>
      <c r="P43" s="88">
        <v>24391.053213399999</v>
      </c>
      <c r="R43" s="5">
        <f t="shared" si="6"/>
        <v>-0.39341841540652422</v>
      </c>
      <c r="S43" s="5">
        <f t="shared" si="0"/>
        <v>-0.27254177040607586</v>
      </c>
      <c r="T43" s="5">
        <f t="shared" si="1"/>
        <v>-0.55925758480827004</v>
      </c>
      <c r="U43" s="5">
        <f t="shared" si="2"/>
        <v>-0.30280136551429143</v>
      </c>
      <c r="V43" s="5">
        <f t="shared" si="3"/>
        <v>-0.4243983779746352</v>
      </c>
      <c r="W43" s="5">
        <f t="shared" si="4"/>
        <v>-0.5930180586282956</v>
      </c>
      <c r="X43" s="5">
        <f t="shared" si="5"/>
        <v>-0.52588895158526183</v>
      </c>
    </row>
    <row r="44" spans="1:24">
      <c r="A44" t="s">
        <v>42</v>
      </c>
      <c r="B44" s="302">
        <v>1820081.1140999999</v>
      </c>
      <c r="C44" s="303">
        <v>8667.02294635</v>
      </c>
      <c r="D44" s="295">
        <v>468480.20977315004</v>
      </c>
      <c r="E44" s="299">
        <v>21547.583054159499</v>
      </c>
      <c r="F44" s="297">
        <v>16721.563371419499</v>
      </c>
      <c r="G44" s="304">
        <v>1986.8572921699999</v>
      </c>
      <c r="H44" s="305">
        <v>148385.51069699999</v>
      </c>
      <c r="J44" s="97">
        <v>1168669.3555999999</v>
      </c>
      <c r="K44" s="98">
        <v>6350.3313764100003</v>
      </c>
      <c r="L44" s="99">
        <v>212717.81384826999</v>
      </c>
      <c r="M44" s="100">
        <v>14207.6896058533</v>
      </c>
      <c r="N44" s="100">
        <v>9116.7381460133001</v>
      </c>
      <c r="O44" s="101">
        <v>757.73404362799999</v>
      </c>
      <c r="P44" s="102">
        <v>71122.042612300007</v>
      </c>
      <c r="R44" s="5">
        <f t="shared" si="6"/>
        <v>-0.3579025975565448</v>
      </c>
      <c r="S44" s="5">
        <f t="shared" si="0"/>
        <v>-0.26729957729206694</v>
      </c>
      <c r="T44" s="5">
        <f t="shared" si="1"/>
        <v>-0.54594066214392845</v>
      </c>
      <c r="U44" s="5">
        <f t="shared" si="2"/>
        <v>-0.34063650804164419</v>
      </c>
      <c r="V44" s="5">
        <f t="shared" si="3"/>
        <v>-0.45479152017594049</v>
      </c>
      <c r="W44" s="5">
        <f t="shared" si="4"/>
        <v>-0.61862684017913527</v>
      </c>
      <c r="X44" s="5">
        <f t="shared" si="5"/>
        <v>-0.52069415485229087</v>
      </c>
    </row>
    <row r="45" spans="1:24">
      <c r="A45" t="s">
        <v>43</v>
      </c>
      <c r="B45" s="285">
        <v>322850.40684900002</v>
      </c>
      <c r="C45" s="286">
        <v>1249.22506507</v>
      </c>
      <c r="D45" s="287">
        <v>71009.358615021003</v>
      </c>
      <c r="E45" s="289">
        <v>3492.5299070524602</v>
      </c>
      <c r="F45" s="288">
        <v>2644.8302978584602</v>
      </c>
      <c r="G45" s="290">
        <v>313.51210401499998</v>
      </c>
      <c r="H45" s="291">
        <v>26193.5293834</v>
      </c>
      <c r="J45" s="72">
        <v>192626.25092300001</v>
      </c>
      <c r="K45" s="75">
        <v>881.38453965899998</v>
      </c>
      <c r="L45" s="77">
        <v>32762.065177921002</v>
      </c>
      <c r="M45" s="82">
        <v>2464.6538270597198</v>
      </c>
      <c r="N45" s="79">
        <v>1592.6854664397199</v>
      </c>
      <c r="O45" s="85">
        <v>126.36125995099999</v>
      </c>
      <c r="P45" s="88">
        <v>12609.9130222</v>
      </c>
      <c r="R45" s="5">
        <f t="shared" si="6"/>
        <v>-0.4033575710713197</v>
      </c>
      <c r="S45" s="5">
        <f t="shared" si="0"/>
        <v>-0.29445496708024199</v>
      </c>
      <c r="T45" s="5">
        <f t="shared" si="1"/>
        <v>-0.53862327703111146</v>
      </c>
      <c r="U45" s="5">
        <f t="shared" si="2"/>
        <v>-0.29430702308866469</v>
      </c>
      <c r="V45" s="5">
        <f t="shared" si="3"/>
        <v>-0.39781184912720874</v>
      </c>
      <c r="W45" s="5">
        <f t="shared" si="4"/>
        <v>-0.59694934156368573</v>
      </c>
      <c r="X45" s="5">
        <f t="shared" si="5"/>
        <v>-0.51858671515296217</v>
      </c>
    </row>
    <row r="46" spans="1:24">
      <c r="A46" t="s">
        <v>44</v>
      </c>
      <c r="B46" s="285">
        <v>57250.010363699999</v>
      </c>
      <c r="C46" s="286">
        <v>273.933043441</v>
      </c>
      <c r="D46" s="287">
        <v>10596.551446347799</v>
      </c>
      <c r="E46" s="289">
        <v>575.03023887292102</v>
      </c>
      <c r="F46" s="288">
        <v>437.28089879892104</v>
      </c>
      <c r="G46" s="290">
        <v>64.634048439500006</v>
      </c>
      <c r="H46" s="291">
        <v>5226.0139538900003</v>
      </c>
      <c r="J46" s="72">
        <v>34648.160187000001</v>
      </c>
      <c r="K46" s="75">
        <v>191.019211246</v>
      </c>
      <c r="L46" s="77">
        <v>4714.7826253321</v>
      </c>
      <c r="M46" s="82">
        <v>411.11858741783601</v>
      </c>
      <c r="N46" s="79">
        <v>272.31031340383601</v>
      </c>
      <c r="O46" s="85">
        <v>24.243687666100001</v>
      </c>
      <c r="P46" s="88">
        <v>2465.8731929</v>
      </c>
      <c r="R46" s="5">
        <f t="shared" si="6"/>
        <v>-0.3947920713570901</v>
      </c>
      <c r="S46" s="5">
        <f t="shared" si="0"/>
        <v>-0.30267919179621744</v>
      </c>
      <c r="T46" s="5">
        <f t="shared" si="1"/>
        <v>-0.55506443306542963</v>
      </c>
      <c r="U46" s="5">
        <f t="shared" si="2"/>
        <v>-0.28504875113412725</v>
      </c>
      <c r="V46" s="5">
        <f t="shared" si="3"/>
        <v>-0.37726455888699817</v>
      </c>
      <c r="W46" s="5">
        <f t="shared" si="4"/>
        <v>-0.62490841512437456</v>
      </c>
      <c r="X46" s="5">
        <f t="shared" si="5"/>
        <v>-0.52815411235851761</v>
      </c>
    </row>
    <row r="47" spans="1:24">
      <c r="A47" t="s">
        <v>45</v>
      </c>
      <c r="B47" s="285">
        <v>633899.868624</v>
      </c>
      <c r="C47" s="286">
        <v>3326.3050456199999</v>
      </c>
      <c r="D47" s="287">
        <v>149518.86610764</v>
      </c>
      <c r="E47" s="289">
        <v>6010.57293921572</v>
      </c>
      <c r="F47" s="288">
        <v>4693.4956644457197</v>
      </c>
      <c r="G47" s="290">
        <v>713.37378002800006</v>
      </c>
      <c r="H47" s="291">
        <v>61050.165674800002</v>
      </c>
      <c r="J47" s="72">
        <v>406835.947163</v>
      </c>
      <c r="K47" s="75">
        <v>2261.1599534500001</v>
      </c>
      <c r="L47" s="77">
        <v>68264.324872829005</v>
      </c>
      <c r="M47" s="82">
        <v>4143.6779679253905</v>
      </c>
      <c r="N47" s="79">
        <v>2826.8693791153901</v>
      </c>
      <c r="O47" s="85">
        <v>276.88320737399999</v>
      </c>
      <c r="P47" s="88">
        <v>30110.8133834</v>
      </c>
      <c r="R47" s="5">
        <f t="shared" si="6"/>
        <v>-0.35820155942591586</v>
      </c>
      <c r="S47" s="5">
        <f t="shared" si="0"/>
        <v>-0.32021870440672834</v>
      </c>
      <c r="T47" s="5">
        <f t="shared" si="1"/>
        <v>-0.54344005776712556</v>
      </c>
      <c r="U47" s="5">
        <f t="shared" si="2"/>
        <v>-0.31060183283191772</v>
      </c>
      <c r="V47" s="5">
        <f t="shared" si="3"/>
        <v>-0.3977049130929089</v>
      </c>
      <c r="W47" s="5">
        <f t="shared" si="4"/>
        <v>-0.61186797843462615</v>
      </c>
      <c r="X47" s="5">
        <f t="shared" si="5"/>
        <v>-0.50678572202746697</v>
      </c>
    </row>
    <row r="48" spans="1:24">
      <c r="A48" t="s">
        <v>46</v>
      </c>
      <c r="B48" s="285">
        <v>854093.99300699995</v>
      </c>
      <c r="C48" s="286">
        <v>2472.4619437400002</v>
      </c>
      <c r="D48" s="287">
        <v>160446.88988878002</v>
      </c>
      <c r="E48" s="289">
        <v>7693.3781845570602</v>
      </c>
      <c r="F48" s="288">
        <v>5882.8123422770605</v>
      </c>
      <c r="G48" s="290">
        <v>617.60248463000005</v>
      </c>
      <c r="H48" s="291">
        <v>71550.270915300003</v>
      </c>
      <c r="J48" s="72">
        <v>470585.68890900002</v>
      </c>
      <c r="K48" s="75">
        <v>1828.9302677600001</v>
      </c>
      <c r="L48" s="77">
        <v>85427.270757316001</v>
      </c>
      <c r="M48" s="82">
        <v>5531.9158379025394</v>
      </c>
      <c r="N48" s="79">
        <v>3663.8852158325399</v>
      </c>
      <c r="O48" s="85">
        <v>251.89248616699999</v>
      </c>
      <c r="P48" s="88">
        <v>37779.142614700002</v>
      </c>
      <c r="R48" s="5">
        <f t="shared" si="6"/>
        <v>-0.44902353515891874</v>
      </c>
      <c r="S48" s="5">
        <f t="shared" si="0"/>
        <v>-0.26027970930325178</v>
      </c>
      <c r="T48" s="5">
        <f t="shared" si="1"/>
        <v>-0.4675666769450425</v>
      </c>
      <c r="U48" s="5">
        <f t="shared" si="2"/>
        <v>-0.28095100680130741</v>
      </c>
      <c r="V48" s="5">
        <f t="shared" si="3"/>
        <v>-0.37718815378456222</v>
      </c>
      <c r="W48" s="5">
        <f t="shared" si="4"/>
        <v>-0.59214463601469081</v>
      </c>
      <c r="X48" s="5">
        <f t="shared" si="5"/>
        <v>-0.47199162027740871</v>
      </c>
    </row>
    <row r="49" spans="1:24">
      <c r="A49" t="s">
        <v>47</v>
      </c>
      <c r="B49" s="285">
        <v>159174.52377900001</v>
      </c>
      <c r="C49" s="286">
        <v>678.18907589599996</v>
      </c>
      <c r="D49" s="287">
        <v>36739.933043646</v>
      </c>
      <c r="E49" s="289">
        <v>1656.141606963</v>
      </c>
      <c r="F49" s="288">
        <v>1264.464959096</v>
      </c>
      <c r="G49" s="290">
        <v>171.970670829</v>
      </c>
      <c r="H49" s="291">
        <v>14354.9869612</v>
      </c>
      <c r="J49" s="72">
        <v>95994.521992399998</v>
      </c>
      <c r="K49" s="75">
        <v>486.92752762800001</v>
      </c>
      <c r="L49" s="77">
        <v>16682.151252931999</v>
      </c>
      <c r="M49" s="82">
        <v>1149.6406324483141</v>
      </c>
      <c r="N49" s="79">
        <v>748.522555313314</v>
      </c>
      <c r="O49" s="85">
        <v>69.098125813099998</v>
      </c>
      <c r="P49" s="88">
        <v>7016.4874750199997</v>
      </c>
      <c r="R49" s="5">
        <f t="shared" si="6"/>
        <v>-0.39692282588085487</v>
      </c>
      <c r="S49" s="5">
        <f t="shared" si="0"/>
        <v>-0.28201803164598577</v>
      </c>
      <c r="T49" s="5">
        <f t="shared" si="1"/>
        <v>-0.54593953034388831</v>
      </c>
      <c r="U49" s="5">
        <f t="shared" si="2"/>
        <v>-0.30583192426612443</v>
      </c>
      <c r="V49" s="5">
        <f t="shared" si="3"/>
        <v>-0.40803218789989015</v>
      </c>
      <c r="W49" s="5">
        <f t="shared" si="4"/>
        <v>-0.59819819577369615</v>
      </c>
      <c r="X49" s="5">
        <f t="shared" si="5"/>
        <v>-0.51121603286824169</v>
      </c>
    </row>
    <row r="50" spans="1:24">
      <c r="A50" t="s">
        <v>48</v>
      </c>
      <c r="B50" s="285">
        <v>572346.97631299996</v>
      </c>
      <c r="C50" s="286">
        <v>2051.92438451</v>
      </c>
      <c r="D50" s="287">
        <v>115224.939796155</v>
      </c>
      <c r="E50" s="289">
        <v>6106.3420421779001</v>
      </c>
      <c r="F50" s="288">
        <v>4622.5119093179001</v>
      </c>
      <c r="G50" s="290">
        <v>580.14960066699996</v>
      </c>
      <c r="H50" s="291">
        <v>47642.914377599998</v>
      </c>
      <c r="J50" s="72">
        <v>355682.12818100001</v>
      </c>
      <c r="K50" s="75">
        <v>1537.0759324600001</v>
      </c>
      <c r="L50" s="77">
        <v>51878.939287357003</v>
      </c>
      <c r="M50" s="82">
        <v>4276.9706380894695</v>
      </c>
      <c r="N50" s="79">
        <v>2741.3627756594697</v>
      </c>
      <c r="O50" s="85">
        <v>230.78666683899999</v>
      </c>
      <c r="P50" s="88">
        <v>22583.773749700002</v>
      </c>
      <c r="R50" s="5">
        <f t="shared" si="6"/>
        <v>-0.3785550672910557</v>
      </c>
      <c r="S50" s="5">
        <f t="shared" si="0"/>
        <v>-0.25091005104115754</v>
      </c>
      <c r="T50" s="5">
        <f t="shared" si="1"/>
        <v>-0.54975945850667152</v>
      </c>
      <c r="U50" s="5">
        <f t="shared" si="2"/>
        <v>-0.29958547874530189</v>
      </c>
      <c r="V50" s="5">
        <f t="shared" si="3"/>
        <v>-0.40695387498439428</v>
      </c>
      <c r="W50" s="5">
        <f t="shared" si="4"/>
        <v>-0.60219456055185805</v>
      </c>
      <c r="X50" s="5">
        <f t="shared" si="5"/>
        <v>-0.52597833183105847</v>
      </c>
    </row>
    <row r="51" spans="1:24">
      <c r="A51" t="s">
        <v>49</v>
      </c>
      <c r="B51" s="285">
        <v>94810.263591900002</v>
      </c>
      <c r="C51" s="286">
        <v>349.42004207700001</v>
      </c>
      <c r="D51" s="287">
        <v>26612.223448614997</v>
      </c>
      <c r="E51" s="289">
        <v>1210.8721550853179</v>
      </c>
      <c r="F51" s="288">
        <v>990.27330024731782</v>
      </c>
      <c r="G51" s="290">
        <v>96.206642226900001</v>
      </c>
      <c r="H51" s="291">
        <v>8151.2790719499999</v>
      </c>
      <c r="J51" s="72">
        <v>59942.718677500001</v>
      </c>
      <c r="K51" s="75">
        <v>261.67179199600002</v>
      </c>
      <c r="L51" s="77">
        <v>12189.237031333399</v>
      </c>
      <c r="M51" s="82">
        <v>776.58755273814404</v>
      </c>
      <c r="N51" s="79">
        <v>553.60615105614409</v>
      </c>
      <c r="O51" s="85">
        <v>42.995411174300003</v>
      </c>
      <c r="P51" s="88">
        <v>3988.5096082199998</v>
      </c>
      <c r="R51" s="5">
        <f t="shared" si="6"/>
        <v>-0.3677612907446749</v>
      </c>
      <c r="S51" s="5">
        <f t="shared" si="0"/>
        <v>-0.25112540642892867</v>
      </c>
      <c r="T51" s="5">
        <f t="shared" si="1"/>
        <v>-0.54196848471269787</v>
      </c>
      <c r="U51" s="5">
        <f t="shared" si="2"/>
        <v>-0.3586543802525331</v>
      </c>
      <c r="V51" s="5">
        <f t="shared" si="3"/>
        <v>-0.44095619773058348</v>
      </c>
      <c r="W51" s="5">
        <f t="shared" si="4"/>
        <v>-0.55309311104635761</v>
      </c>
      <c r="X51" s="5">
        <f t="shared" si="5"/>
        <v>-0.51068911111813475</v>
      </c>
    </row>
    <row r="52" spans="1:24">
      <c r="R52" s="5"/>
      <c r="S52" s="5"/>
      <c r="T52" s="5"/>
      <c r="U52" s="5"/>
      <c r="V52" s="5"/>
      <c r="W52" s="5"/>
      <c r="X52" s="5"/>
    </row>
    <row r="53" spans="1:24">
      <c r="R53" s="5"/>
      <c r="S53" s="5"/>
      <c r="T53" s="5"/>
      <c r="U53" s="5"/>
      <c r="V53" s="5"/>
      <c r="W53" s="5"/>
      <c r="X53" s="5"/>
    </row>
    <row r="54" spans="1:24">
      <c r="A54" t="s">
        <v>50</v>
      </c>
      <c r="J54" s="71"/>
      <c r="K54" s="74"/>
      <c r="M54" s="81"/>
      <c r="N54" s="78"/>
      <c r="O54" s="84"/>
      <c r="P54" s="87"/>
      <c r="R54" s="5"/>
      <c r="S54" s="5"/>
      <c r="T54" s="5"/>
      <c r="U54" s="5"/>
      <c r="V54" s="5"/>
      <c r="W54" s="5"/>
      <c r="X54" s="5"/>
    </row>
    <row r="55" spans="1:24">
      <c r="A55" t="s">
        <v>51</v>
      </c>
      <c r="J55" s="71"/>
      <c r="K55" s="74"/>
      <c r="M55" s="81"/>
      <c r="N55" s="78"/>
      <c r="O55" s="84"/>
      <c r="P55" s="87"/>
      <c r="R55" s="5"/>
      <c r="S55" s="5"/>
      <c r="T55" s="5"/>
      <c r="U55" s="5"/>
      <c r="V55" s="5"/>
      <c r="W55" s="5"/>
      <c r="X55" s="5"/>
    </row>
    <row r="56" spans="1:24">
      <c r="A56" t="s">
        <v>52</v>
      </c>
      <c r="J56" s="71"/>
      <c r="K56" s="74"/>
      <c r="M56" s="81"/>
      <c r="N56" s="78"/>
      <c r="O56" s="84"/>
      <c r="P56" s="87"/>
      <c r="R56" s="5"/>
      <c r="S56" s="5"/>
      <c r="T56" s="5"/>
      <c r="U56" s="5"/>
      <c r="V56" s="5"/>
      <c r="W56" s="5"/>
      <c r="X56" s="5"/>
    </row>
    <row r="57" spans="1:24">
      <c r="A57" t="s">
        <v>53</v>
      </c>
      <c r="J57" s="71"/>
      <c r="K57" s="74"/>
      <c r="M57" s="81"/>
      <c r="N57" s="78"/>
      <c r="O57" s="84"/>
      <c r="P57" s="87"/>
      <c r="R57" s="5"/>
      <c r="S57" s="5"/>
      <c r="T57" s="5"/>
      <c r="U57" s="5"/>
      <c r="V57" s="5"/>
      <c r="W57" s="5"/>
      <c r="X57" s="5"/>
    </row>
    <row r="58" spans="1:24">
      <c r="A58" t="s">
        <v>54</v>
      </c>
      <c r="J58" s="71"/>
      <c r="K58" s="74"/>
      <c r="M58" s="81"/>
      <c r="N58" s="78"/>
      <c r="O58" s="84"/>
      <c r="P58" s="87"/>
      <c r="R58" s="5"/>
      <c r="S58" s="5"/>
      <c r="T58" s="5"/>
      <c r="U58" s="5"/>
      <c r="V58" s="5"/>
      <c r="W58" s="5"/>
      <c r="X58" s="5"/>
    </row>
    <row r="59" spans="1:24">
      <c r="A59" t="s">
        <v>55</v>
      </c>
      <c r="J59" s="71"/>
      <c r="K59" s="74"/>
      <c r="M59" s="81"/>
      <c r="N59" s="78"/>
      <c r="O59" s="84"/>
      <c r="P59" s="87"/>
      <c r="R59" s="5"/>
      <c r="S59" s="5"/>
      <c r="T59" s="5"/>
      <c r="U59" s="5"/>
      <c r="V59" s="5"/>
      <c r="W59" s="5"/>
      <c r="X59" s="5"/>
    </row>
    <row r="60" spans="1:24">
      <c r="R60" s="5"/>
      <c r="S60" s="5"/>
      <c r="T60" s="5"/>
      <c r="U60" s="5"/>
      <c r="V60" s="5"/>
      <c r="W60" s="5"/>
      <c r="X60" s="5"/>
    </row>
    <row r="61" spans="1:24">
      <c r="A61" s="2" t="s">
        <v>56</v>
      </c>
      <c r="B61" s="1">
        <f t="shared" ref="B61" si="7">SUM(B3:B60)</f>
        <v>25473866.081425201</v>
      </c>
      <c r="C61" s="1">
        <f t="shared" ref="C61" si="8">SUM(C3:C60)</f>
        <v>118123.74479421199</v>
      </c>
      <c r="D61" s="69">
        <f t="shared" ref="D61:G61" si="9">SUM(D3:D60)</f>
        <v>5666702.0920639066</v>
      </c>
      <c r="E61" s="69">
        <f t="shared" ref="E61" si="10">SUM(E3:E60)</f>
        <v>285111.73923358222</v>
      </c>
      <c r="F61" s="69">
        <f t="shared" ref="F61" si="11">SUM(F3:F60)</f>
        <v>205145.29094687515</v>
      </c>
      <c r="G61" s="1">
        <f t="shared" si="9"/>
        <v>27914.614753846494</v>
      </c>
      <c r="H61" s="1">
        <f t="shared" ref="H61" si="12">SUM(H3:H60)</f>
        <v>2287603.0395239401</v>
      </c>
      <c r="J61" s="103">
        <f t="shared" ref="J61" si="13">SUM(J3:J60)</f>
        <v>15452931.334416704</v>
      </c>
      <c r="K61" s="103">
        <f t="shared" ref="K61" si="14">SUM(K3:K60)</f>
        <v>86716.309110930044</v>
      </c>
      <c r="L61" s="103">
        <f t="shared" ref="L61" si="15">SUM(L3:L60)</f>
        <v>2645164.0223529069</v>
      </c>
      <c r="M61" s="103">
        <f t="shared" ref="M61" si="16">SUM(M3:M60)</f>
        <v>208394.39210412107</v>
      </c>
      <c r="N61" s="103">
        <f t="shared" ref="N61" si="17">SUM(N3:N60)</f>
        <v>125048.69315054813</v>
      </c>
      <c r="O61" s="103">
        <f t="shared" ref="O61" si="18">SUM(O3:O60)</f>
        <v>12404.496786896896</v>
      </c>
      <c r="P61" s="103">
        <f t="shared" ref="P61" si="19">SUM(P3:P60)</f>
        <v>1132995.3003594005</v>
      </c>
      <c r="R61" s="5">
        <f t="shared" si="6"/>
        <v>-0.39338099348474903</v>
      </c>
      <c r="S61" s="5">
        <f t="shared" si="0"/>
        <v>-0.26588587872826136</v>
      </c>
      <c r="T61" s="5">
        <f t="shared" si="1"/>
        <v>-0.53320926715780559</v>
      </c>
      <c r="U61" s="5">
        <f t="shared" si="2"/>
        <v>-0.26907817733386724</v>
      </c>
      <c r="V61" s="5">
        <f t="shared" si="3"/>
        <v>-0.3904383933290918</v>
      </c>
      <c r="W61" s="5">
        <f t="shared" si="4"/>
        <v>-0.55562715458261447</v>
      </c>
      <c r="X61" s="5">
        <f t="shared" si="5"/>
        <v>-0.50472381755744578</v>
      </c>
    </row>
    <row r="62" spans="1:24">
      <c r="A62" s="2" t="s">
        <v>57</v>
      </c>
      <c r="B62" s="1">
        <f t="shared" ref="B62" si="20">B3+B4+B5+B6+B7+B8+B9+B10+B11+B12+B13+B14+B15+B16+B17+B18+B19+B20+B21+B22+B23+B24+B25+B26+B27+B28+B29+B30+B31+B32+B33+B34+B35+B36+B37+B38+B39+B40+B41+B42+B43+B44+B45+B46+B47+B48+B49+B50+B51</f>
        <v>25473866.081425201</v>
      </c>
      <c r="C62" s="1">
        <f t="shared" ref="C62" si="21">C3+C4+C5+C6+C7+C8+C9+C10+C11+C12+C13+C14+C15+C16+C17+C18+C19+C20+C21+C22+C23+C24+C25+C26+C27+C28+C29+C30+C31+C32+C33+C34+C35+C36+C37+C38+C39+C40+C41+C42+C43+C44+C45+C46+C47+C48+C49+C50+C51</f>
        <v>118123.74479421199</v>
      </c>
      <c r="D62" s="69">
        <f t="shared" ref="D62" si="22">D3+D4+D5+D6+D7+D8+D9+D10+D11+D12+D13+D14+D15+D16+D17+D18+D19+D20+D21+D22+D23+D24+D25+D26+D27+D28+D29+D30+D31+D32+D33+D34+D35+D36+D37+D38+D39+D40+D41+D42+D43+D44+D45+D46+D47+D48+D49+D50+D51</f>
        <v>5666702.0920639066</v>
      </c>
      <c r="E62" s="69">
        <f t="shared" ref="E62:F62" si="23">E3+E4+E5+E6+E7+E8+E9+E10+E11+E12+E13+E14+E15+E16+E17+E18+E19+E20+E21+E22+E23+E24+E25+E26+E27+E28+E29+E30+E31+E32+E33+E34+E35+E36+E37+E38+E39+E40+E41+E42+E43+E44+E45+E46+E47+E48+E49+E50+E51</f>
        <v>285111.73923358222</v>
      </c>
      <c r="F62" s="69">
        <f t="shared" si="23"/>
        <v>205145.29094687515</v>
      </c>
      <c r="G62" s="1">
        <f t="shared" ref="G62:H62" si="24">G3+G4+G5+G6+G7+G8+G9+G10+G11+G12+G13+G14+G15+G16+G17+G18+G19+G20+G21+G22+G23+G24+G25+G26+G27+G28+G29+G30+G31+G32+G33+G34+G35+G36+G37+G38+G39+G40+G41+G42+G43+G44+G45+G46+G47+G48+G49+G50+G51</f>
        <v>27914.614753846494</v>
      </c>
      <c r="H62" s="1">
        <f t="shared" si="24"/>
        <v>2287603.0395239401</v>
      </c>
      <c r="J62" s="103">
        <f t="shared" ref="J62:P62" si="25">J3+J4+J5+J6+J7+J8+J9+J10+J11+J12+J13+J14+J15+J16+J17+J18+J19+J20+J21+J22+J23+J24+J25+J26+J27+J28+J29+J30+J31+J32+J33+J34+J35+J36+J37+J38+J39+J40+J41+J42+J43+J44+J45+J46+J47+J48+J49+J50+J51</f>
        <v>15452931.334416704</v>
      </c>
      <c r="K62" s="103">
        <f t="shared" si="25"/>
        <v>86716.309110930044</v>
      </c>
      <c r="L62" s="103">
        <f t="shared" si="25"/>
        <v>2645164.0223529069</v>
      </c>
      <c r="M62" s="103">
        <f t="shared" si="25"/>
        <v>208394.39210412107</v>
      </c>
      <c r="N62" s="103">
        <f t="shared" si="25"/>
        <v>125048.69315054813</v>
      </c>
      <c r="O62" s="103">
        <f t="shared" si="25"/>
        <v>12404.496786896896</v>
      </c>
      <c r="P62" s="103">
        <f t="shared" si="25"/>
        <v>1132995.3003594005</v>
      </c>
      <c r="R62" s="5">
        <f t="shared" si="6"/>
        <v>-0.39338099348474903</v>
      </c>
      <c r="S62" s="5">
        <f t="shared" si="0"/>
        <v>-0.26588587872826136</v>
      </c>
      <c r="T62" s="5">
        <f t="shared" si="1"/>
        <v>-0.53320926715780559</v>
      </c>
      <c r="U62" s="5">
        <f t="shared" si="2"/>
        <v>-0.26907817733386724</v>
      </c>
      <c r="V62" s="5">
        <f t="shared" si="3"/>
        <v>-0.3904383933290918</v>
      </c>
      <c r="W62" s="5">
        <f t="shared" si="4"/>
        <v>-0.55562715458261447</v>
      </c>
      <c r="X62" s="5">
        <f t="shared" si="5"/>
        <v>-0.50472381755744578</v>
      </c>
    </row>
    <row r="63" spans="1:24">
      <c r="A63" s="2" t="s">
        <v>58</v>
      </c>
      <c r="B63" s="1">
        <f t="shared" ref="B63" si="26">B3+B5+B8+B9+B11+B12+B14+B15+B16+B17+B18+B19+B20+B21+B22+B23+B24+B25+B26+B28+B30+B31+B33+B34+B35+B36+B37+B39+B40+B41+B42+B43+B44+B46+B47+B49+B50</f>
        <v>20504077.022623997</v>
      </c>
      <c r="C63" s="1">
        <f t="shared" ref="C63" si="27">C3+C5+C8+C9+C11+C12+C14+C15+C16+C17+C18+C19+C20+C21+C22+C23+C24+C25+C26+C28+C30+C31+C33+C34+C35+C36+C37+C39+C40+C41+C42+C43+C44+C46+C47+C49+C50</f>
        <v>88716.055254006991</v>
      </c>
      <c r="D63" s="69">
        <f t="shared" ref="D63" si="28">D3+D5+D8+D9+D11+D12+D14+D15+D16+D17+D18+D19+D20+D21+D22+D23+D24+D25+D26+D28+D30+D31+D33+D34+D35+D36+D37+D39+D40+D41+D42+D43+D44+D46+D47+D49+D50</f>
        <v>4512591.6395612825</v>
      </c>
      <c r="E63" s="69">
        <f t="shared" ref="E63:F63" si="29">E3+E5+E8+E9+E11+E12+E14+E15+E16+E17+E18+E19+E20+E21+E22+E23+E24+E25+E26+E28+E30+E31+E33+E34+E35+E36+E37+E39+E40+E41+E42+E43+E44+E46+E47+E49+E50</f>
        <v>221505.81486222602</v>
      </c>
      <c r="F63" s="69">
        <f t="shared" si="29"/>
        <v>162812.07153840698</v>
      </c>
      <c r="G63" s="1">
        <f t="shared" ref="G63:H63" si="30">G3+G5+G8+G9+G11+G12+G14+G15+G16+G17+G18+G19+G20+G21+G22+G23+G24+G25+G26+G28+G30+G31+G33+G34+G35+G36+G37+G39+G40+G41+G42+G43+G44+G46+G47+G49+G50</f>
        <v>22848.779193822396</v>
      </c>
      <c r="H63" s="1">
        <f t="shared" si="30"/>
        <v>1824468.6069620401</v>
      </c>
      <c r="J63" s="103">
        <f t="shared" ref="J63:P63" si="31">J3+J5+J8+J9+J11+J12+J14+J15+J16+J17+J18+J19+J20+J21+J22+J23+J24+J25+J26+J28+J30+J31+J33+J34+J35+J36+J37+J39+J40+J41+J42+J43+J44+J46+J47+J49+J50</f>
        <v>12538122.114222303</v>
      </c>
      <c r="K63" s="103">
        <f t="shared" si="31"/>
        <v>63717.876379276997</v>
      </c>
      <c r="L63" s="103">
        <f t="shared" si="31"/>
        <v>2045669.1472759917</v>
      </c>
      <c r="M63" s="103">
        <f t="shared" si="31"/>
        <v>158680.64285333079</v>
      </c>
      <c r="N63" s="103">
        <f t="shared" si="31"/>
        <v>97610.389543594807</v>
      </c>
      <c r="O63" s="103">
        <f t="shared" si="31"/>
        <v>8905.7728062335991</v>
      </c>
      <c r="P63" s="103">
        <f t="shared" si="31"/>
        <v>881336.32344874006</v>
      </c>
      <c r="R63" s="5">
        <f t="shared" si="6"/>
        <v>-0.38850590053929945</v>
      </c>
      <c r="S63" s="5">
        <f t="shared" si="0"/>
        <v>-0.28177739421750175</v>
      </c>
      <c r="T63" s="5">
        <f t="shared" si="1"/>
        <v>-0.54667532303568389</v>
      </c>
      <c r="U63" s="5">
        <f t="shared" si="2"/>
        <v>-0.28362764222678188</v>
      </c>
      <c r="V63" s="5">
        <f t="shared" si="3"/>
        <v>-0.40047203735400694</v>
      </c>
      <c r="W63" s="5">
        <f t="shared" si="4"/>
        <v>-0.61022981881493932</v>
      </c>
      <c r="X63" s="5">
        <f t="shared" si="5"/>
        <v>-0.51693533115032808</v>
      </c>
    </row>
  </sheetData>
  <conditionalFormatting sqref="R1:X1048576">
    <cfRule type="colorScale" priority="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6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/>
  <cols>
    <col min="1" max="1" width="28.7109375" customWidth="1"/>
    <col min="2" max="2" width="10.7109375" style="1" customWidth="1"/>
  </cols>
  <sheetData>
    <row r="1" spans="1:6">
      <c r="B1" s="3" t="s">
        <v>118</v>
      </c>
      <c r="D1" s="107" t="s">
        <v>115</v>
      </c>
      <c r="F1" s="107" t="s">
        <v>61</v>
      </c>
    </row>
    <row r="2" spans="1:6">
      <c r="A2" s="2" t="s">
        <v>0</v>
      </c>
      <c r="B2" s="2" t="s">
        <v>66</v>
      </c>
      <c r="D2" s="107" t="s">
        <v>66</v>
      </c>
      <c r="F2" s="107" t="s">
        <v>66</v>
      </c>
    </row>
    <row r="3" spans="1:6">
      <c r="A3" t="s">
        <v>1</v>
      </c>
      <c r="B3" s="306">
        <v>5159.6814830499998</v>
      </c>
      <c r="D3" s="106">
        <v>2268.2752302399999</v>
      </c>
      <c r="F3" s="5">
        <f>(D3-B3)/B3</f>
        <v>-0.56038464046831571</v>
      </c>
    </row>
    <row r="4" spans="1:6">
      <c r="A4" t="s">
        <v>2</v>
      </c>
      <c r="B4" s="306">
        <v>3476.3231488599999</v>
      </c>
      <c r="D4" s="106">
        <v>1675.08201362</v>
      </c>
      <c r="F4" s="5">
        <f t="shared" ref="F4:F63" si="0">(D4-B4)/B4</f>
        <v>-0.51814548248504622</v>
      </c>
    </row>
    <row r="5" spans="1:6">
      <c r="A5" t="s">
        <v>3</v>
      </c>
      <c r="B5" s="306">
        <v>2433.2379385499999</v>
      </c>
      <c r="D5" s="106">
        <v>1151.0036788899999</v>
      </c>
      <c r="F5" s="5">
        <f t="shared" si="0"/>
        <v>-0.52696624499620492</v>
      </c>
    </row>
    <row r="6" spans="1:6">
      <c r="A6" t="s">
        <v>4</v>
      </c>
      <c r="B6" s="306">
        <v>2937.5312087900002</v>
      </c>
      <c r="D6" s="106">
        <v>2239.3448254499999</v>
      </c>
      <c r="F6" s="5">
        <f t="shared" si="0"/>
        <v>-0.23767794576983933</v>
      </c>
    </row>
    <row r="7" spans="1:6">
      <c r="A7" t="s">
        <v>5</v>
      </c>
      <c r="B7" s="306">
        <v>3122.1874844200001</v>
      </c>
      <c r="D7" s="106">
        <v>1394.0691653399999</v>
      </c>
      <c r="F7" s="5">
        <f t="shared" si="0"/>
        <v>-0.55349601127525749</v>
      </c>
    </row>
    <row r="8" spans="1:6">
      <c r="A8" t="s">
        <v>6</v>
      </c>
      <c r="B8" s="306">
        <v>431.66802351400003</v>
      </c>
      <c r="D8" s="106">
        <v>227.21060346100001</v>
      </c>
      <c r="F8" s="5">
        <f t="shared" si="0"/>
        <v>-0.47364504414436659</v>
      </c>
    </row>
    <row r="9" spans="1:6">
      <c r="A9" t="s">
        <v>7</v>
      </c>
      <c r="B9" s="306">
        <v>198.23807877199999</v>
      </c>
      <c r="D9" s="106">
        <v>93.008941938099994</v>
      </c>
      <c r="F9" s="5">
        <f t="shared" si="0"/>
        <v>-0.53082201707032994</v>
      </c>
    </row>
    <row r="10" spans="1:6">
      <c r="A10" t="s">
        <v>8</v>
      </c>
      <c r="B10" s="306">
        <v>46.444901954099997</v>
      </c>
      <c r="D10" s="106">
        <v>30.4535774868</v>
      </c>
      <c r="F10" s="5">
        <f t="shared" si="0"/>
        <v>-0.34430742222480537</v>
      </c>
    </row>
    <row r="11" spans="1:6">
      <c r="A11" t="s">
        <v>9</v>
      </c>
      <c r="B11" s="306">
        <v>10961.274863000001</v>
      </c>
      <c r="D11" s="106">
        <v>4767.2997114099999</v>
      </c>
      <c r="F11" s="5">
        <f t="shared" si="0"/>
        <v>-0.56507798855568214</v>
      </c>
    </row>
    <row r="12" spans="1:6">
      <c r="A12" t="s">
        <v>10</v>
      </c>
      <c r="B12" s="306">
        <v>7229.7495801100004</v>
      </c>
      <c r="D12" s="106">
        <v>3873.6197014700001</v>
      </c>
      <c r="F12" s="5">
        <f t="shared" si="0"/>
        <v>-0.46421108247969728</v>
      </c>
    </row>
    <row r="13" spans="1:6">
      <c r="A13" t="s">
        <v>11</v>
      </c>
      <c r="B13" s="306">
        <v>1445.1039275099999</v>
      </c>
      <c r="D13" s="106">
        <v>787.81897308800001</v>
      </c>
      <c r="F13" s="5">
        <f t="shared" si="0"/>
        <v>-0.45483576780151791</v>
      </c>
    </row>
    <row r="14" spans="1:6">
      <c r="A14" t="s">
        <v>12</v>
      </c>
      <c r="B14" s="306">
        <v>4186.1859400499998</v>
      </c>
      <c r="D14" s="106">
        <v>2034.5191508600001</v>
      </c>
      <c r="F14" s="5">
        <f t="shared" si="0"/>
        <v>-0.51399216852854368</v>
      </c>
    </row>
    <row r="15" spans="1:6">
      <c r="A15" t="s">
        <v>13</v>
      </c>
      <c r="B15" s="306">
        <v>5185.8054961500002</v>
      </c>
      <c r="D15" s="106">
        <v>2316.69220129</v>
      </c>
      <c r="F15" s="5">
        <f t="shared" si="0"/>
        <v>-0.5532628049760181</v>
      </c>
    </row>
    <row r="16" spans="1:6">
      <c r="A16" t="s">
        <v>14</v>
      </c>
      <c r="B16" s="306">
        <v>1896.7361659000001</v>
      </c>
      <c r="D16" s="106">
        <v>909.34064726099996</v>
      </c>
      <c r="F16" s="5">
        <f t="shared" si="0"/>
        <v>-0.52057610140548016</v>
      </c>
    </row>
    <row r="17" spans="1:6">
      <c r="A17" t="s">
        <v>15</v>
      </c>
      <c r="B17" s="306">
        <v>2049.27717179</v>
      </c>
      <c r="D17" s="106">
        <v>950.38843631600002</v>
      </c>
      <c r="F17" s="5">
        <f t="shared" si="0"/>
        <v>-0.5362323606592192</v>
      </c>
    </row>
    <row r="18" spans="1:6">
      <c r="A18" t="s">
        <v>16</v>
      </c>
      <c r="B18" s="306">
        <v>2861.32508431</v>
      </c>
      <c r="D18" s="106">
        <v>1335.9178832099999</v>
      </c>
      <c r="F18" s="5">
        <f t="shared" si="0"/>
        <v>-0.53311216172693199</v>
      </c>
    </row>
    <row r="19" spans="1:6">
      <c r="A19" t="s">
        <v>17</v>
      </c>
      <c r="B19" s="306">
        <v>3540.8364316000002</v>
      </c>
      <c r="D19" s="106">
        <v>1553.01958352</v>
      </c>
      <c r="F19" s="5">
        <f t="shared" si="0"/>
        <v>-0.56139753600020548</v>
      </c>
    </row>
    <row r="20" spans="1:6">
      <c r="A20" t="s">
        <v>18</v>
      </c>
      <c r="B20" s="306">
        <v>355.835545131</v>
      </c>
      <c r="D20" s="106">
        <v>185.20746746899999</v>
      </c>
      <c r="F20" s="5">
        <f t="shared" si="0"/>
        <v>-0.47951386531433698</v>
      </c>
    </row>
    <row r="21" spans="1:6">
      <c r="A21" t="s">
        <v>19</v>
      </c>
      <c r="B21" s="306">
        <v>1436.4373839899999</v>
      </c>
      <c r="D21" s="106">
        <v>653.718984202</v>
      </c>
      <c r="F21" s="5">
        <f t="shared" si="0"/>
        <v>-0.54490255441127466</v>
      </c>
    </row>
    <row r="22" spans="1:6">
      <c r="A22" t="s">
        <v>20</v>
      </c>
      <c r="B22" s="306">
        <v>670.15455397000005</v>
      </c>
      <c r="D22" s="106">
        <v>379.61414517499998</v>
      </c>
      <c r="F22" s="5">
        <f t="shared" si="0"/>
        <v>-0.43354239268216077</v>
      </c>
    </row>
    <row r="23" spans="1:6">
      <c r="A23" t="s">
        <v>21</v>
      </c>
      <c r="B23" s="306">
        <v>8111.0216373499998</v>
      </c>
      <c r="D23" s="106">
        <v>3463.2857719600001</v>
      </c>
      <c r="F23" s="5">
        <f t="shared" si="0"/>
        <v>-0.57301485228295956</v>
      </c>
    </row>
    <row r="24" spans="1:6">
      <c r="A24" t="s">
        <v>22</v>
      </c>
      <c r="B24" s="306">
        <v>4700.5181835000003</v>
      </c>
      <c r="D24" s="106">
        <v>1967.89178182</v>
      </c>
      <c r="F24" s="5">
        <f t="shared" si="0"/>
        <v>-0.58134577827444767</v>
      </c>
    </row>
    <row r="25" spans="1:6">
      <c r="A25" t="s">
        <v>23</v>
      </c>
      <c r="B25" s="306">
        <v>3058.4624667600001</v>
      </c>
      <c r="D25" s="106">
        <v>1314.8778867999999</v>
      </c>
      <c r="F25" s="5">
        <f t="shared" si="0"/>
        <v>-0.57008532846475524</v>
      </c>
    </row>
    <row r="26" spans="1:6">
      <c r="A26" t="s">
        <v>24</v>
      </c>
      <c r="B26" s="306">
        <v>3409.1041119699998</v>
      </c>
      <c r="D26" s="106">
        <v>1855.75552376</v>
      </c>
      <c r="F26" s="5">
        <f t="shared" si="0"/>
        <v>-0.45564715455767502</v>
      </c>
    </row>
    <row r="27" spans="1:6">
      <c r="A27" t="s">
        <v>25</v>
      </c>
      <c r="B27" s="306">
        <v>736.03380887599997</v>
      </c>
      <c r="D27" s="106">
        <v>352.93126580900002</v>
      </c>
      <c r="F27" s="5">
        <f t="shared" si="0"/>
        <v>-0.52049585011867494</v>
      </c>
    </row>
    <row r="28" spans="1:6">
      <c r="A28" t="s">
        <v>26</v>
      </c>
      <c r="B28" s="306">
        <v>1242.3254808199999</v>
      </c>
      <c r="D28" s="106">
        <v>595.79508189800003</v>
      </c>
      <c r="F28" s="5">
        <f t="shared" si="0"/>
        <v>-0.52041949465228388</v>
      </c>
    </row>
    <row r="29" spans="1:6">
      <c r="A29" t="s">
        <v>27</v>
      </c>
      <c r="B29" s="306">
        <v>577.32544539200001</v>
      </c>
      <c r="D29" s="106">
        <v>335.962319804</v>
      </c>
      <c r="F29" s="5">
        <f t="shared" si="0"/>
        <v>-0.41807117201306815</v>
      </c>
    </row>
    <row r="30" spans="1:6">
      <c r="A30" t="s">
        <v>28</v>
      </c>
      <c r="B30" s="306">
        <v>305.02443666300002</v>
      </c>
      <c r="D30" s="106">
        <v>181.08838654100001</v>
      </c>
      <c r="F30" s="5">
        <f t="shared" si="0"/>
        <v>-0.4063151512641861</v>
      </c>
    </row>
    <row r="31" spans="1:6">
      <c r="A31" t="s">
        <v>29</v>
      </c>
      <c r="B31" s="306">
        <v>1003.0193973</v>
      </c>
      <c r="D31" s="106">
        <v>550.924770083</v>
      </c>
      <c r="F31" s="5">
        <f t="shared" si="0"/>
        <v>-0.45073368315107459</v>
      </c>
    </row>
    <row r="32" spans="1:6">
      <c r="A32" t="s">
        <v>30</v>
      </c>
      <c r="B32" s="306">
        <v>1731.8743991199999</v>
      </c>
      <c r="D32" s="106">
        <v>831.73364170599996</v>
      </c>
      <c r="F32" s="5">
        <f t="shared" si="0"/>
        <v>-0.51974944480464602</v>
      </c>
    </row>
    <row r="33" spans="1:6">
      <c r="A33" t="s">
        <v>31</v>
      </c>
      <c r="B33" s="306">
        <v>5065.5672662999996</v>
      </c>
      <c r="D33" s="106">
        <v>2356.5830204700001</v>
      </c>
      <c r="F33" s="5">
        <f t="shared" si="0"/>
        <v>-0.53478398438260211</v>
      </c>
    </row>
    <row r="34" spans="1:6">
      <c r="A34" t="s">
        <v>32</v>
      </c>
      <c r="B34" s="306">
        <v>11238.367908300001</v>
      </c>
      <c r="D34" s="106">
        <v>4999.1841363599997</v>
      </c>
      <c r="F34" s="5">
        <f t="shared" si="0"/>
        <v>-0.55516813676584698</v>
      </c>
    </row>
    <row r="35" spans="1:6">
      <c r="A35" t="s">
        <v>33</v>
      </c>
      <c r="B35" s="306">
        <v>611.32512374999999</v>
      </c>
      <c r="D35" s="106">
        <v>291.20101662899998</v>
      </c>
      <c r="F35" s="5">
        <f t="shared" si="0"/>
        <v>-0.5236560623540053</v>
      </c>
    </row>
    <row r="36" spans="1:6">
      <c r="A36" t="s">
        <v>34</v>
      </c>
      <c r="B36" s="306">
        <v>8081.4020971199998</v>
      </c>
      <c r="D36" s="106">
        <v>3744.0765700900001</v>
      </c>
      <c r="F36" s="5">
        <f t="shared" si="0"/>
        <v>-0.5367045810745773</v>
      </c>
    </row>
    <row r="37" spans="1:6">
      <c r="A37" t="s">
        <v>35</v>
      </c>
      <c r="B37" s="306">
        <v>3583.91434961</v>
      </c>
      <c r="D37" s="106">
        <v>1634.6986033600001</v>
      </c>
      <c r="F37" s="5">
        <f t="shared" si="0"/>
        <v>-0.54387899824171659</v>
      </c>
    </row>
    <row r="38" spans="1:6">
      <c r="A38" t="s">
        <v>36</v>
      </c>
      <c r="B38" s="306">
        <v>1673.39438584</v>
      </c>
      <c r="D38" s="106">
        <v>776.14045768000005</v>
      </c>
      <c r="F38" s="5">
        <f t="shared" si="0"/>
        <v>-0.53618796366978494</v>
      </c>
    </row>
    <row r="39" spans="1:6">
      <c r="A39" t="s">
        <v>37</v>
      </c>
      <c r="B39" s="306">
        <v>5059.8487365800001</v>
      </c>
      <c r="D39" s="106">
        <v>2621.45440968</v>
      </c>
      <c r="F39" s="5">
        <f t="shared" si="0"/>
        <v>-0.48191051824765302</v>
      </c>
    </row>
    <row r="40" spans="1:6">
      <c r="A40" t="s">
        <v>38</v>
      </c>
      <c r="B40" s="306">
        <v>100.953115607</v>
      </c>
      <c r="D40" s="106">
        <v>61.821216411199998</v>
      </c>
      <c r="F40" s="5">
        <f t="shared" si="0"/>
        <v>-0.38762448251856263</v>
      </c>
    </row>
    <row r="41" spans="1:6">
      <c r="A41" t="s">
        <v>39</v>
      </c>
      <c r="B41" s="306">
        <v>3918.9820530699999</v>
      </c>
      <c r="D41" s="106">
        <v>1757.1256117200001</v>
      </c>
      <c r="F41" s="5">
        <f t="shared" si="0"/>
        <v>-0.55163723948581844</v>
      </c>
    </row>
    <row r="42" spans="1:6">
      <c r="A42" t="s">
        <v>40</v>
      </c>
      <c r="B42" s="306">
        <v>648.47553812800004</v>
      </c>
      <c r="D42" s="106">
        <v>294.22539605399999</v>
      </c>
      <c r="F42" s="5">
        <f t="shared" si="0"/>
        <v>-0.54628142658493928</v>
      </c>
    </row>
    <row r="43" spans="1:6">
      <c r="A43" t="s">
        <v>41</v>
      </c>
      <c r="B43" s="306">
        <v>5371.27884679</v>
      </c>
      <c r="D43" s="106">
        <v>2401.3741010099998</v>
      </c>
      <c r="F43" s="5">
        <f t="shared" si="0"/>
        <v>-0.55292321074614914</v>
      </c>
    </row>
    <row r="44" spans="1:6">
      <c r="A44" t="s">
        <v>42</v>
      </c>
      <c r="B44" s="306">
        <v>13819.5224464</v>
      </c>
      <c r="D44" s="106">
        <v>6343.4189230000002</v>
      </c>
      <c r="F44" s="5">
        <f t="shared" si="0"/>
        <v>-0.54098132206786442</v>
      </c>
    </row>
    <row r="45" spans="1:6">
      <c r="A45" t="s">
        <v>43</v>
      </c>
      <c r="B45" s="306">
        <v>2573.1040261899998</v>
      </c>
      <c r="D45" s="106">
        <v>1146.0590769999999</v>
      </c>
      <c r="F45" s="5">
        <f t="shared" si="0"/>
        <v>-0.55460056595652996</v>
      </c>
    </row>
    <row r="46" spans="1:6">
      <c r="A46" t="s">
        <v>44</v>
      </c>
      <c r="B46" s="306">
        <v>84.426039586800002</v>
      </c>
      <c r="D46" s="106">
        <v>54.608541215499997</v>
      </c>
      <c r="F46" s="5">
        <f t="shared" si="0"/>
        <v>-0.35317893054362776</v>
      </c>
    </row>
    <row r="47" spans="1:6">
      <c r="A47" t="s">
        <v>45</v>
      </c>
      <c r="B47" s="306">
        <v>3157.9057308199999</v>
      </c>
      <c r="D47" s="106">
        <v>1451.9788670200001</v>
      </c>
      <c r="F47" s="5">
        <f t="shared" si="0"/>
        <v>-0.54020829284129046</v>
      </c>
    </row>
    <row r="48" spans="1:6">
      <c r="A48" t="s">
        <v>46</v>
      </c>
      <c r="B48" s="306">
        <v>2991.4982258999999</v>
      </c>
      <c r="D48" s="106">
        <v>1672.2347963899999</v>
      </c>
      <c r="F48" s="5">
        <f t="shared" si="0"/>
        <v>-0.44100424933833821</v>
      </c>
    </row>
    <row r="49" spans="1:6">
      <c r="A49" t="s">
        <v>47</v>
      </c>
      <c r="B49" s="306">
        <v>1198.5998893599999</v>
      </c>
      <c r="D49" s="106">
        <v>550.68488301800005</v>
      </c>
      <c r="F49" s="5">
        <f t="shared" si="0"/>
        <v>-0.54055987497876223</v>
      </c>
    </row>
    <row r="50" spans="1:6">
      <c r="A50" t="s">
        <v>48</v>
      </c>
      <c r="B50" s="306">
        <v>3374.8158503200002</v>
      </c>
      <c r="D50" s="106">
        <v>1625.7034133499999</v>
      </c>
      <c r="F50" s="5">
        <f t="shared" si="0"/>
        <v>-0.51828381593151207</v>
      </c>
    </row>
    <row r="51" spans="1:6">
      <c r="A51" t="s">
        <v>49</v>
      </c>
      <c r="B51" s="306">
        <v>576.81991360200004</v>
      </c>
      <c r="D51" s="106">
        <v>299.1145965</v>
      </c>
      <c r="F51" s="5">
        <f t="shared" si="0"/>
        <v>-0.48144197270833811</v>
      </c>
    </row>
    <row r="52" spans="1:6">
      <c r="F52" s="5"/>
    </row>
    <row r="53" spans="1:6">
      <c r="F53" s="5"/>
    </row>
    <row r="54" spans="1:6">
      <c r="A54" t="s">
        <v>50</v>
      </c>
      <c r="D54" s="105"/>
      <c r="F54" s="5"/>
    </row>
    <row r="55" spans="1:6">
      <c r="A55" t="s">
        <v>51</v>
      </c>
      <c r="D55" s="105"/>
      <c r="F55" s="5"/>
    </row>
    <row r="56" spans="1:6">
      <c r="A56" t="s">
        <v>52</v>
      </c>
      <c r="D56" s="105"/>
      <c r="F56" s="5"/>
    </row>
    <row r="57" spans="1:6">
      <c r="A57" t="s">
        <v>53</v>
      </c>
      <c r="D57" s="105"/>
      <c r="F57" s="5"/>
    </row>
    <row r="58" spans="1:6">
      <c r="A58" t="s">
        <v>54</v>
      </c>
      <c r="D58" s="105"/>
      <c r="F58" s="5"/>
    </row>
    <row r="59" spans="1:6">
      <c r="A59" t="s">
        <v>55</v>
      </c>
      <c r="D59" s="105"/>
      <c r="F59" s="5"/>
    </row>
    <row r="60" spans="1:6">
      <c r="F60" s="5"/>
    </row>
    <row r="61" spans="1:6">
      <c r="A61" s="2" t="s">
        <v>56</v>
      </c>
      <c r="B61" s="1">
        <f t="shared" ref="B61:D61" si="1">SUM(B3:B60)</f>
        <v>157628.94532244588</v>
      </c>
      <c r="D61" s="106">
        <f t="shared" si="1"/>
        <v>74357.538988835586</v>
      </c>
      <c r="F61" s="5">
        <f t="shared" si="0"/>
        <v>-0.52827484294378957</v>
      </c>
    </row>
    <row r="62" spans="1:6">
      <c r="A62" s="2" t="s">
        <v>57</v>
      </c>
      <c r="B62" s="1">
        <f t="shared" ref="B62:D62" si="2">B3+B4+B5+B6+B7+B8+B9+B10+B11+B12+B13+B14+B15+B16+B17+B18+B19+B20+B21+B22+B23+B24+B25+B26+B27+B28+B29+B30+B31+B32+B33+B34+B35+B36+B37+B38+B39+B40+B41+B42+B43+B44+B45+B46+B47+B48+B49+B50+B51</f>
        <v>157628.94532244588</v>
      </c>
      <c r="D62" s="106">
        <f t="shared" si="2"/>
        <v>74357.538988835586</v>
      </c>
      <c r="F62" s="5">
        <f t="shared" si="0"/>
        <v>-0.52827484294378957</v>
      </c>
    </row>
    <row r="63" spans="1:6">
      <c r="A63" s="2" t="s">
        <v>58</v>
      </c>
      <c r="B63" s="1">
        <f t="shared" ref="B63:D63" si="3">B3+B5+B8+B9+B11+B12+B14+B15+B16+B17+B18+B19+B20+B21+B22+B23+B24+B25+B26+B28+B30+B31+B33+B34+B35+B36+B37+B39+B40+B41+B42+B43+B44+B46+B47+B49+B50</f>
        <v>135741.30444599179</v>
      </c>
      <c r="D63" s="106">
        <f t="shared" si="3"/>
        <v>62816.594278961791</v>
      </c>
      <c r="F63" s="5">
        <f t="shared" si="0"/>
        <v>-0.53723301440679017</v>
      </c>
    </row>
  </sheetData>
  <conditionalFormatting sqref="F1:F1048576">
    <cfRule type="colorScale" priority="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5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1" sqref="B21"/>
    </sheetView>
  </sheetViews>
  <sheetFormatPr defaultRowHeight="15"/>
  <cols>
    <col min="1" max="1" width="28.7109375" customWidth="1"/>
    <col min="2" max="7" width="10.7109375" style="1" customWidth="1"/>
    <col min="8" max="9" width="10.7109375" style="123" customWidth="1"/>
  </cols>
  <sheetData>
    <row r="1" spans="1:24">
      <c r="B1" s="3" t="s">
        <v>114</v>
      </c>
      <c r="J1" s="124" t="s">
        <v>115</v>
      </c>
      <c r="K1" s="110"/>
      <c r="L1" s="113"/>
      <c r="M1" s="116"/>
      <c r="N1" s="116"/>
      <c r="O1" s="119"/>
      <c r="P1" s="122"/>
      <c r="R1" s="124" t="s">
        <v>61</v>
      </c>
    </row>
    <row r="2" spans="1:24">
      <c r="A2" s="2" t="s">
        <v>0</v>
      </c>
      <c r="B2" s="2" t="s">
        <v>62</v>
      </c>
      <c r="C2" s="2" t="s">
        <v>63</v>
      </c>
      <c r="D2" s="2" t="s">
        <v>64</v>
      </c>
      <c r="E2" s="2" t="s">
        <v>59</v>
      </c>
      <c r="F2" s="2" t="s">
        <v>60</v>
      </c>
      <c r="G2" s="2" t="s">
        <v>65</v>
      </c>
      <c r="H2" s="124" t="s">
        <v>66</v>
      </c>
      <c r="I2" s="124"/>
      <c r="J2" s="109" t="s">
        <v>62</v>
      </c>
      <c r="K2" s="112" t="s">
        <v>63</v>
      </c>
      <c r="L2" s="115" t="s">
        <v>64</v>
      </c>
      <c r="M2" s="118" t="s">
        <v>59</v>
      </c>
      <c r="N2" s="118" t="s">
        <v>60</v>
      </c>
      <c r="O2" s="121" t="s">
        <v>65</v>
      </c>
      <c r="P2" s="124" t="s">
        <v>66</v>
      </c>
      <c r="R2" s="124" t="s">
        <v>62</v>
      </c>
      <c r="S2" s="124" t="s">
        <v>63</v>
      </c>
      <c r="T2" s="124" t="s">
        <v>64</v>
      </c>
      <c r="U2" s="124" t="s">
        <v>59</v>
      </c>
      <c r="V2" s="124" t="s">
        <v>60</v>
      </c>
      <c r="W2" s="124" t="s">
        <v>65</v>
      </c>
      <c r="X2" s="124" t="s">
        <v>66</v>
      </c>
    </row>
    <row r="3" spans="1:24">
      <c r="A3" t="s">
        <v>67</v>
      </c>
      <c r="B3" s="307">
        <v>0</v>
      </c>
      <c r="C3" s="308">
        <v>0</v>
      </c>
      <c r="D3" s="309">
        <v>0</v>
      </c>
      <c r="E3" s="310">
        <v>0</v>
      </c>
      <c r="F3" s="310">
        <v>0</v>
      </c>
      <c r="G3" s="311">
        <v>0</v>
      </c>
      <c r="H3" s="312">
        <v>0</v>
      </c>
      <c r="J3" s="108">
        <v>0</v>
      </c>
      <c r="K3" s="111">
        <v>0</v>
      </c>
      <c r="L3" s="114">
        <v>0</v>
      </c>
      <c r="M3" s="117">
        <v>0</v>
      </c>
      <c r="N3" s="117">
        <v>0</v>
      </c>
      <c r="O3" s="120">
        <v>0</v>
      </c>
      <c r="P3" s="123">
        <v>0</v>
      </c>
      <c r="R3" s="5"/>
      <c r="S3" s="5"/>
      <c r="T3" s="5"/>
      <c r="U3" s="5"/>
      <c r="V3" s="5"/>
      <c r="W3" s="5"/>
      <c r="X3" s="5"/>
    </row>
    <row r="4" spans="1:24">
      <c r="A4" t="s">
        <v>68</v>
      </c>
      <c r="B4" s="307">
        <v>0</v>
      </c>
      <c r="C4" s="308">
        <v>0</v>
      </c>
      <c r="D4" s="309">
        <v>0</v>
      </c>
      <c r="E4" s="310">
        <v>0</v>
      </c>
      <c r="F4" s="310">
        <v>0</v>
      </c>
      <c r="G4" s="311">
        <v>0</v>
      </c>
      <c r="H4" s="312">
        <v>0</v>
      </c>
      <c r="J4" s="108">
        <v>0</v>
      </c>
      <c r="K4" s="111">
        <v>0</v>
      </c>
      <c r="L4" s="114">
        <v>0</v>
      </c>
      <c r="M4" s="117">
        <v>0</v>
      </c>
      <c r="N4" s="117">
        <v>0</v>
      </c>
      <c r="O4" s="120">
        <v>0</v>
      </c>
      <c r="P4" s="123">
        <v>0</v>
      </c>
      <c r="R4" s="5"/>
      <c r="S4" s="5"/>
      <c r="T4" s="5"/>
      <c r="U4" s="5"/>
      <c r="V4" s="5"/>
      <c r="W4" s="5"/>
      <c r="X4" s="5"/>
    </row>
    <row r="5" spans="1:24">
      <c r="A5" t="s">
        <v>69</v>
      </c>
      <c r="B5" s="307">
        <v>45.311100000000003</v>
      </c>
      <c r="C5" s="308">
        <v>1.01E-2</v>
      </c>
      <c r="D5" s="309">
        <v>30.2424</v>
      </c>
      <c r="E5" s="310">
        <v>3.9062000000000001</v>
      </c>
      <c r="F5" s="310">
        <v>3.5945999999999998</v>
      </c>
      <c r="G5" s="311">
        <v>11.7402</v>
      </c>
      <c r="H5" s="312">
        <v>14.101599999999999</v>
      </c>
      <c r="J5" s="108">
        <v>45.311100000000003</v>
      </c>
      <c r="K5" s="111">
        <v>1.01E-2</v>
      </c>
      <c r="L5" s="114">
        <v>30.2424</v>
      </c>
      <c r="M5" s="117">
        <v>3.9062000000000001</v>
      </c>
      <c r="N5" s="117">
        <v>3.5945999999999998</v>
      </c>
      <c r="O5" s="120">
        <v>11.7402</v>
      </c>
      <c r="P5" s="123">
        <v>14.101599999999999</v>
      </c>
      <c r="R5" s="5">
        <f t="shared" ref="R5:R51" si="0">(J5-B5)/B5</f>
        <v>0</v>
      </c>
      <c r="S5" s="5">
        <f t="shared" ref="S5:S51" si="1">(K5-C5)/C5</f>
        <v>0</v>
      </c>
      <c r="T5" s="5">
        <f t="shared" ref="T5:T51" si="2">(L5-D5)/D5</f>
        <v>0</v>
      </c>
      <c r="U5" s="5">
        <f t="shared" ref="U5:U51" si="3">(M5-E5)/E5</f>
        <v>0</v>
      </c>
      <c r="V5" s="5">
        <f t="shared" ref="V5:V51" si="4">(N5-F5)/F5</f>
        <v>0</v>
      </c>
      <c r="W5" s="5">
        <f t="shared" ref="W5:W51" si="5">(O5-G5)/G5</f>
        <v>0</v>
      </c>
      <c r="X5" s="5">
        <f t="shared" ref="X5:X51" si="6">(P5-H5)/H5</f>
        <v>0</v>
      </c>
    </row>
    <row r="6" spans="1:24">
      <c r="A6" t="s">
        <v>70</v>
      </c>
      <c r="B6" s="307">
        <v>58162.401100000003</v>
      </c>
      <c r="C6" s="308">
        <v>2433.5727999999999</v>
      </c>
      <c r="D6" s="309">
        <v>7625.1777000000002</v>
      </c>
      <c r="E6" s="310">
        <v>21473.7945</v>
      </c>
      <c r="F6" s="310">
        <v>6991.0394999999999</v>
      </c>
      <c r="G6" s="311">
        <v>3721.0466000000001</v>
      </c>
      <c r="H6" s="312">
        <v>19028.8855</v>
      </c>
      <c r="J6" s="108">
        <v>58162.401100000003</v>
      </c>
      <c r="K6" s="111">
        <v>2433.5727999999999</v>
      </c>
      <c r="L6" s="114">
        <v>7625.1777000000002</v>
      </c>
      <c r="M6" s="117">
        <v>21473.7945</v>
      </c>
      <c r="N6" s="117">
        <v>6991.0394999999999</v>
      </c>
      <c r="O6" s="120">
        <v>3721.0466000000001</v>
      </c>
      <c r="P6" s="123">
        <v>19028.8855</v>
      </c>
      <c r="R6" s="5">
        <f t="shared" si="0"/>
        <v>0</v>
      </c>
      <c r="S6" s="5">
        <f t="shared" si="1"/>
        <v>0</v>
      </c>
      <c r="T6" s="5">
        <f t="shared" si="2"/>
        <v>0</v>
      </c>
      <c r="U6" s="5">
        <f t="shared" si="3"/>
        <v>0</v>
      </c>
      <c r="V6" s="5">
        <f t="shared" si="4"/>
        <v>0</v>
      </c>
      <c r="W6" s="5">
        <f t="shared" si="5"/>
        <v>0</v>
      </c>
      <c r="X6" s="5">
        <f t="shared" si="6"/>
        <v>0</v>
      </c>
    </row>
    <row r="7" spans="1:24">
      <c r="A7" t="s">
        <v>71</v>
      </c>
      <c r="B7" s="307">
        <v>929734.06</v>
      </c>
      <c r="C7" s="308">
        <v>85610.602499999994</v>
      </c>
      <c r="D7" s="309">
        <v>93059.739000000001</v>
      </c>
      <c r="E7" s="310">
        <v>193847.29019999999</v>
      </c>
      <c r="F7" s="310">
        <v>85797.946599999996</v>
      </c>
      <c r="G7" s="311">
        <v>17208.8514</v>
      </c>
      <c r="H7" s="312">
        <v>280133.66190000001</v>
      </c>
      <c r="J7" s="108">
        <v>929734.06</v>
      </c>
      <c r="K7" s="111">
        <v>85610.602499999994</v>
      </c>
      <c r="L7" s="114">
        <v>93059.739000000001</v>
      </c>
      <c r="M7" s="117">
        <v>193847.29120000001</v>
      </c>
      <c r="N7" s="117">
        <v>85797.947400000005</v>
      </c>
      <c r="O7" s="120">
        <v>17208.8514</v>
      </c>
      <c r="P7" s="123">
        <v>280133.66190000001</v>
      </c>
      <c r="R7" s="5">
        <f t="shared" si="0"/>
        <v>0</v>
      </c>
      <c r="S7" s="5">
        <f t="shared" si="1"/>
        <v>0</v>
      </c>
      <c r="T7" s="5">
        <f t="shared" si="2"/>
        <v>0</v>
      </c>
      <c r="U7" s="5">
        <f t="shared" si="3"/>
        <v>5.1587000125814547E-9</v>
      </c>
      <c r="V7" s="5">
        <f t="shared" si="4"/>
        <v>9.3242325789429869E-9</v>
      </c>
      <c r="W7" s="5">
        <f t="shared" si="5"/>
        <v>0</v>
      </c>
      <c r="X7" s="5">
        <f t="shared" si="6"/>
        <v>0</v>
      </c>
    </row>
    <row r="8" spans="1:24">
      <c r="A8" t="s">
        <v>72</v>
      </c>
      <c r="B8" s="307">
        <v>1280890.7718</v>
      </c>
      <c r="C8" s="308">
        <v>106708.1393</v>
      </c>
      <c r="D8" s="309">
        <v>218939.50949999999</v>
      </c>
      <c r="E8" s="310">
        <v>293956.53220000002</v>
      </c>
      <c r="F8" s="310">
        <v>93001.621400000004</v>
      </c>
      <c r="G8" s="311">
        <v>24277.864699999998</v>
      </c>
      <c r="H8" s="312">
        <v>382585.24300000002</v>
      </c>
      <c r="J8" s="108">
        <v>1280890.7718</v>
      </c>
      <c r="K8" s="111">
        <v>106708.1393</v>
      </c>
      <c r="L8" s="114">
        <v>218939.50949999999</v>
      </c>
      <c r="M8" s="117">
        <v>293956.53240000003</v>
      </c>
      <c r="N8" s="117">
        <v>93001.621700000003</v>
      </c>
      <c r="O8" s="120">
        <v>24277.864699999998</v>
      </c>
      <c r="P8" s="123">
        <v>382585.24810000003</v>
      </c>
      <c r="R8" s="5">
        <f t="shared" si="0"/>
        <v>0</v>
      </c>
      <c r="S8" s="5">
        <f t="shared" si="1"/>
        <v>0</v>
      </c>
      <c r="T8" s="5">
        <f t="shared" si="2"/>
        <v>0</v>
      </c>
      <c r="U8" s="5">
        <f t="shared" si="3"/>
        <v>6.8037273403203612E-10</v>
      </c>
      <c r="V8" s="5">
        <f t="shared" si="4"/>
        <v>3.2257502093110837E-9</v>
      </c>
      <c r="W8" s="5">
        <f t="shared" si="5"/>
        <v>0</v>
      </c>
      <c r="X8" s="5">
        <f t="shared" si="6"/>
        <v>1.3330362586427198E-8</v>
      </c>
    </row>
    <row r="9" spans="1:24">
      <c r="A9" t="s">
        <v>73</v>
      </c>
      <c r="B9" s="307">
        <v>111543.2426</v>
      </c>
      <c r="C9" s="308">
        <v>64457.601699999999</v>
      </c>
      <c r="D9" s="309">
        <v>35494.662100000001</v>
      </c>
      <c r="E9" s="310">
        <v>68221.859500000006</v>
      </c>
      <c r="F9" s="310">
        <v>12011.9938</v>
      </c>
      <c r="G9" s="311">
        <v>2412.5648000000001</v>
      </c>
      <c r="H9" s="312">
        <v>62720.424200000001</v>
      </c>
      <c r="J9" s="108">
        <v>111543.2426</v>
      </c>
      <c r="K9" s="111">
        <v>64457.601699999999</v>
      </c>
      <c r="L9" s="114">
        <v>35494.662100000001</v>
      </c>
      <c r="M9" s="117">
        <v>68221.859500000006</v>
      </c>
      <c r="N9" s="117">
        <v>12011.9938</v>
      </c>
      <c r="O9" s="120">
        <v>2412.5648000000001</v>
      </c>
      <c r="P9" s="123">
        <v>62720.424200000001</v>
      </c>
      <c r="R9" s="5">
        <f t="shared" si="0"/>
        <v>0</v>
      </c>
      <c r="S9" s="5">
        <f t="shared" si="1"/>
        <v>0</v>
      </c>
      <c r="T9" s="5">
        <f t="shared" si="2"/>
        <v>0</v>
      </c>
      <c r="U9" s="5">
        <f t="shared" si="3"/>
        <v>0</v>
      </c>
      <c r="V9" s="5">
        <f t="shared" si="4"/>
        <v>0</v>
      </c>
      <c r="W9" s="5">
        <f t="shared" si="5"/>
        <v>0</v>
      </c>
      <c r="X9" s="5">
        <f t="shared" si="6"/>
        <v>0</v>
      </c>
    </row>
    <row r="10" spans="1:24">
      <c r="A10" t="s">
        <v>74</v>
      </c>
      <c r="B10" s="307">
        <v>79988.8842</v>
      </c>
      <c r="C10" s="308">
        <v>70913.135999999999</v>
      </c>
      <c r="D10" s="309">
        <v>39078.248099999997</v>
      </c>
      <c r="E10" s="310">
        <v>119170.4238</v>
      </c>
      <c r="F10" s="310">
        <v>14676.7526</v>
      </c>
      <c r="G10" s="311">
        <v>5383.7797</v>
      </c>
      <c r="H10" s="312">
        <v>58466.9683</v>
      </c>
      <c r="J10" s="108">
        <v>79988.8842</v>
      </c>
      <c r="K10" s="111">
        <v>70913.135999999999</v>
      </c>
      <c r="L10" s="114">
        <v>39078.248099999997</v>
      </c>
      <c r="M10" s="117">
        <v>119170.4238</v>
      </c>
      <c r="N10" s="117">
        <v>14676.7526</v>
      </c>
      <c r="O10" s="120">
        <v>5383.7797</v>
      </c>
      <c r="P10" s="123">
        <v>58466.9683</v>
      </c>
      <c r="R10" s="5">
        <f t="shared" si="0"/>
        <v>0</v>
      </c>
      <c r="S10" s="5">
        <f t="shared" si="1"/>
        <v>0</v>
      </c>
      <c r="T10" s="5">
        <f t="shared" si="2"/>
        <v>0</v>
      </c>
      <c r="U10" s="5">
        <f t="shared" si="3"/>
        <v>0</v>
      </c>
      <c r="V10" s="5">
        <f t="shared" si="4"/>
        <v>0</v>
      </c>
      <c r="W10" s="5">
        <f t="shared" si="5"/>
        <v>0</v>
      </c>
      <c r="X10" s="5">
        <f t="shared" si="6"/>
        <v>0</v>
      </c>
    </row>
    <row r="11" spans="1:24">
      <c r="A11" t="s">
        <v>75</v>
      </c>
      <c r="B11" s="307">
        <v>62002.310700000002</v>
      </c>
      <c r="C11" s="308">
        <v>41306.322800000002</v>
      </c>
      <c r="D11" s="309">
        <v>22986.835999999999</v>
      </c>
      <c r="E11" s="310">
        <v>76675.808999999994</v>
      </c>
      <c r="F11" s="310">
        <v>13420.090399999999</v>
      </c>
      <c r="G11" s="311">
        <v>1500.7302</v>
      </c>
      <c r="H11" s="312">
        <v>54399.503499999999</v>
      </c>
      <c r="J11" s="108">
        <v>62002.310700000002</v>
      </c>
      <c r="K11" s="111">
        <v>41306.322800000002</v>
      </c>
      <c r="L11" s="114">
        <v>22986.835999999999</v>
      </c>
      <c r="M11" s="117">
        <v>76675.808999999994</v>
      </c>
      <c r="N11" s="117">
        <v>13420.090399999999</v>
      </c>
      <c r="O11" s="120">
        <v>1500.7302</v>
      </c>
      <c r="P11" s="123">
        <v>54399.503499999999</v>
      </c>
      <c r="R11" s="5">
        <f t="shared" si="0"/>
        <v>0</v>
      </c>
      <c r="S11" s="5">
        <f t="shared" si="1"/>
        <v>0</v>
      </c>
      <c r="T11" s="5">
        <f t="shared" si="2"/>
        <v>0</v>
      </c>
      <c r="U11" s="5">
        <f t="shared" si="3"/>
        <v>0</v>
      </c>
      <c r="V11" s="5">
        <f t="shared" si="4"/>
        <v>0</v>
      </c>
      <c r="W11" s="5">
        <f t="shared" si="5"/>
        <v>0</v>
      </c>
      <c r="X11" s="5">
        <f t="shared" si="6"/>
        <v>0</v>
      </c>
    </row>
    <row r="12" spans="1:24">
      <c r="A12" t="s">
        <v>76</v>
      </c>
      <c r="B12" s="307">
        <v>287982.69689999998</v>
      </c>
      <c r="C12" s="308">
        <v>14718.0512</v>
      </c>
      <c r="D12" s="309">
        <v>45781.371500000001</v>
      </c>
      <c r="E12" s="310">
        <v>37397.357300000003</v>
      </c>
      <c r="F12" s="310">
        <v>23004.3521</v>
      </c>
      <c r="G12" s="311">
        <v>6662.3077999999996</v>
      </c>
      <c r="H12" s="312">
        <v>74973.467099999994</v>
      </c>
      <c r="J12" s="108">
        <v>287982.69689999998</v>
      </c>
      <c r="K12" s="111">
        <v>14718.0512</v>
      </c>
      <c r="L12" s="114">
        <v>45781.371500000001</v>
      </c>
      <c r="M12" s="117">
        <v>37397.357300000003</v>
      </c>
      <c r="N12" s="117">
        <v>23004.3521</v>
      </c>
      <c r="O12" s="120">
        <v>6662.3077999999996</v>
      </c>
      <c r="P12" s="123">
        <v>74973.467099999994</v>
      </c>
      <c r="R12" s="5">
        <f t="shared" si="0"/>
        <v>0</v>
      </c>
      <c r="S12" s="5">
        <f t="shared" si="1"/>
        <v>0</v>
      </c>
      <c r="T12" s="5">
        <f t="shared" si="2"/>
        <v>0</v>
      </c>
      <c r="U12" s="5">
        <f t="shared" si="3"/>
        <v>0</v>
      </c>
      <c r="V12" s="5">
        <f t="shared" si="4"/>
        <v>0</v>
      </c>
      <c r="W12" s="5">
        <f t="shared" si="5"/>
        <v>0</v>
      </c>
      <c r="X12" s="5">
        <f t="shared" si="6"/>
        <v>0</v>
      </c>
    </row>
    <row r="13" spans="1:24">
      <c r="A13" t="s">
        <v>77</v>
      </c>
      <c r="B13" s="307">
        <v>0</v>
      </c>
      <c r="C13" s="308">
        <v>0</v>
      </c>
      <c r="D13" s="309">
        <v>0</v>
      </c>
      <c r="E13" s="310">
        <v>0</v>
      </c>
      <c r="F13" s="310">
        <v>0</v>
      </c>
      <c r="G13" s="311">
        <v>0</v>
      </c>
      <c r="H13" s="312">
        <v>0</v>
      </c>
      <c r="J13" s="108">
        <v>0</v>
      </c>
      <c r="K13" s="111">
        <v>0</v>
      </c>
      <c r="L13" s="114">
        <v>0</v>
      </c>
      <c r="M13" s="117">
        <v>0</v>
      </c>
      <c r="N13" s="117">
        <v>0</v>
      </c>
      <c r="O13" s="120">
        <v>0</v>
      </c>
      <c r="P13" s="123">
        <v>0</v>
      </c>
      <c r="R13" s="5"/>
      <c r="S13" s="5"/>
      <c r="T13" s="5"/>
      <c r="U13" s="5"/>
      <c r="V13" s="5"/>
      <c r="W13" s="5"/>
      <c r="X13" s="5"/>
    </row>
    <row r="14" spans="1:24">
      <c r="A14" t="s">
        <v>78</v>
      </c>
      <c r="B14" s="307">
        <v>0</v>
      </c>
      <c r="C14" s="308">
        <v>0</v>
      </c>
      <c r="D14" s="309">
        <v>0</v>
      </c>
      <c r="E14" s="310">
        <v>0</v>
      </c>
      <c r="F14" s="310">
        <v>0</v>
      </c>
      <c r="G14" s="311">
        <v>0</v>
      </c>
      <c r="H14" s="312">
        <v>0</v>
      </c>
      <c r="J14" s="108">
        <v>0</v>
      </c>
      <c r="K14" s="111">
        <v>0</v>
      </c>
      <c r="L14" s="114">
        <v>0</v>
      </c>
      <c r="M14" s="117">
        <v>0</v>
      </c>
      <c r="N14" s="117">
        <v>0</v>
      </c>
      <c r="O14" s="120">
        <v>0</v>
      </c>
      <c r="P14" s="123">
        <v>0</v>
      </c>
      <c r="R14" s="5"/>
      <c r="S14" s="5"/>
      <c r="T14" s="5"/>
      <c r="U14" s="5"/>
      <c r="V14" s="5"/>
      <c r="W14" s="5"/>
      <c r="X14" s="5"/>
    </row>
    <row r="15" spans="1:24">
      <c r="A15" t="s">
        <v>79</v>
      </c>
      <c r="B15" s="307">
        <v>0</v>
      </c>
      <c r="C15" s="308">
        <v>0</v>
      </c>
      <c r="D15" s="309">
        <v>0</v>
      </c>
      <c r="E15" s="310">
        <v>0</v>
      </c>
      <c r="F15" s="310">
        <v>0</v>
      </c>
      <c r="G15" s="311">
        <v>0</v>
      </c>
      <c r="H15" s="312">
        <v>0</v>
      </c>
      <c r="J15" s="108">
        <v>0</v>
      </c>
      <c r="K15" s="111">
        <v>0</v>
      </c>
      <c r="L15" s="114">
        <v>0</v>
      </c>
      <c r="M15" s="117">
        <v>0</v>
      </c>
      <c r="N15" s="117">
        <v>0</v>
      </c>
      <c r="O15" s="120">
        <v>0</v>
      </c>
      <c r="P15" s="123">
        <v>0</v>
      </c>
      <c r="R15" s="5"/>
      <c r="S15" s="5"/>
      <c r="T15" s="5"/>
      <c r="U15" s="5"/>
      <c r="V15" s="5"/>
      <c r="W15" s="5"/>
      <c r="X15" s="5"/>
    </row>
    <row r="16" spans="1:24">
      <c r="A16" t="s">
        <v>80</v>
      </c>
      <c r="B16" s="307">
        <v>0</v>
      </c>
      <c r="C16" s="308">
        <v>0</v>
      </c>
      <c r="D16" s="309">
        <v>0</v>
      </c>
      <c r="E16" s="310">
        <v>0</v>
      </c>
      <c r="F16" s="310">
        <v>0</v>
      </c>
      <c r="G16" s="311">
        <v>0</v>
      </c>
      <c r="H16" s="312">
        <v>0</v>
      </c>
      <c r="J16" s="108">
        <v>0</v>
      </c>
      <c r="K16" s="111">
        <v>0</v>
      </c>
      <c r="L16" s="114">
        <v>0</v>
      </c>
      <c r="M16" s="117">
        <v>0</v>
      </c>
      <c r="N16" s="117">
        <v>0</v>
      </c>
      <c r="O16" s="120">
        <v>0</v>
      </c>
      <c r="P16" s="123">
        <v>0</v>
      </c>
      <c r="R16" s="5"/>
      <c r="S16" s="5"/>
      <c r="T16" s="5"/>
      <c r="U16" s="5"/>
      <c r="V16" s="5"/>
      <c r="W16" s="5"/>
      <c r="X16" s="5"/>
    </row>
    <row r="17" spans="1:24">
      <c r="A17" t="s">
        <v>81</v>
      </c>
      <c r="B17" s="307">
        <v>66663.857199999999</v>
      </c>
      <c r="C17" s="308">
        <v>7076.2727000000004</v>
      </c>
      <c r="D17" s="309">
        <v>30969.775399999999</v>
      </c>
      <c r="E17" s="310">
        <v>7161.6827000000003</v>
      </c>
      <c r="F17" s="310">
        <v>5263.1553999999996</v>
      </c>
      <c r="G17" s="311">
        <v>6910.1904000000004</v>
      </c>
      <c r="H17" s="312">
        <v>86277.455499999996</v>
      </c>
      <c r="J17" s="108">
        <v>83192.995299999995</v>
      </c>
      <c r="K17" s="111">
        <v>7074.3487999999998</v>
      </c>
      <c r="L17" s="114">
        <v>38748.341399999998</v>
      </c>
      <c r="M17" s="117">
        <v>7605.4686000000002</v>
      </c>
      <c r="N17" s="117">
        <v>5654.3168999999998</v>
      </c>
      <c r="O17" s="120">
        <v>4916.7869000000001</v>
      </c>
      <c r="P17" s="123">
        <v>102785.05379999999</v>
      </c>
      <c r="R17" s="5">
        <f t="shared" si="0"/>
        <v>0.24794752050440905</v>
      </c>
      <c r="S17" s="5">
        <f t="shared" si="1"/>
        <v>-2.7188042088890739E-4</v>
      </c>
      <c r="T17" s="5">
        <f t="shared" si="2"/>
        <v>0.25116636783875412</v>
      </c>
      <c r="U17" s="5">
        <f t="shared" si="3"/>
        <v>6.1966707907905476E-2</v>
      </c>
      <c r="V17" s="5">
        <f t="shared" si="4"/>
        <v>7.4320720228021428E-2</v>
      </c>
      <c r="W17" s="5">
        <f t="shared" si="5"/>
        <v>-0.28847302094599309</v>
      </c>
      <c r="X17" s="5">
        <f t="shared" si="6"/>
        <v>0.19133153851529613</v>
      </c>
    </row>
    <row r="18" spans="1:24">
      <c r="A18" t="s">
        <v>82</v>
      </c>
      <c r="B18" s="307">
        <v>3657.0455999999999</v>
      </c>
      <c r="C18" s="308">
        <v>1355.9456</v>
      </c>
      <c r="D18" s="309">
        <v>7079.5857999999998</v>
      </c>
      <c r="E18" s="310">
        <v>608.02539999999999</v>
      </c>
      <c r="F18" s="310">
        <v>490.98950000000002</v>
      </c>
      <c r="G18" s="311">
        <v>361.38459999999998</v>
      </c>
      <c r="H18" s="312">
        <v>4236.2484999999997</v>
      </c>
      <c r="J18" s="108">
        <v>4621.1270000000004</v>
      </c>
      <c r="K18" s="111">
        <v>1355.7004999999999</v>
      </c>
      <c r="L18" s="114">
        <v>9348.3904000000002</v>
      </c>
      <c r="M18" s="117">
        <v>670.2183</v>
      </c>
      <c r="N18" s="117">
        <v>549.00599999999997</v>
      </c>
      <c r="O18" s="120">
        <v>300.14030000000002</v>
      </c>
      <c r="P18" s="123">
        <v>4778.3395</v>
      </c>
      <c r="R18" s="5">
        <f t="shared" si="0"/>
        <v>0.26362301853714937</v>
      </c>
      <c r="S18" s="5">
        <f t="shared" si="1"/>
        <v>-1.8075946409656341E-4</v>
      </c>
      <c r="T18" s="5">
        <f t="shared" si="2"/>
        <v>0.32047137559940309</v>
      </c>
      <c r="U18" s="5">
        <f t="shared" si="3"/>
        <v>0.10228668078669083</v>
      </c>
      <c r="V18" s="5">
        <f t="shared" si="4"/>
        <v>0.11816240469500865</v>
      </c>
      <c r="W18" s="5">
        <f t="shared" si="5"/>
        <v>-0.16947125029677512</v>
      </c>
      <c r="X18" s="5">
        <f t="shared" si="6"/>
        <v>0.12796487269337489</v>
      </c>
    </row>
    <row r="19" spans="1:24">
      <c r="A19" s="202" t="s">
        <v>117</v>
      </c>
      <c r="B19" s="307">
        <v>0</v>
      </c>
      <c r="C19" s="308">
        <v>0</v>
      </c>
      <c r="D19" s="309">
        <v>0</v>
      </c>
      <c r="E19" s="310">
        <v>0</v>
      </c>
      <c r="F19" s="310">
        <v>0</v>
      </c>
      <c r="G19" s="311">
        <v>0</v>
      </c>
      <c r="H19" s="312">
        <v>0</v>
      </c>
      <c r="J19" s="203">
        <v>0</v>
      </c>
      <c r="K19" s="203">
        <v>0</v>
      </c>
      <c r="L19" s="203">
        <v>0</v>
      </c>
      <c r="M19" s="203">
        <v>0</v>
      </c>
      <c r="N19" s="203">
        <v>0</v>
      </c>
      <c r="O19" s="203">
        <v>0</v>
      </c>
      <c r="P19" s="203">
        <v>0</v>
      </c>
      <c r="R19" s="5"/>
      <c r="S19" s="5"/>
      <c r="T19" s="5"/>
      <c r="U19" s="5"/>
      <c r="V19" s="5"/>
      <c r="W19" s="5"/>
      <c r="X19" s="5"/>
    </row>
    <row r="20" spans="1:24">
      <c r="A20" t="s">
        <v>84</v>
      </c>
      <c r="B20" s="307">
        <v>37719.395900000003</v>
      </c>
      <c r="C20" s="308">
        <v>10548.2266</v>
      </c>
      <c r="D20" s="309">
        <v>18015.735700000001</v>
      </c>
      <c r="E20" s="310">
        <v>4369.2233999999999</v>
      </c>
      <c r="F20" s="310">
        <v>3060.0529000000001</v>
      </c>
      <c r="G20" s="311">
        <v>2344.7627000000002</v>
      </c>
      <c r="H20" s="312">
        <v>49161.632899999997</v>
      </c>
      <c r="J20" s="108">
        <v>48887.0556</v>
      </c>
      <c r="K20" s="111">
        <v>10546.557500000001</v>
      </c>
      <c r="L20" s="114">
        <v>20995.697700000001</v>
      </c>
      <c r="M20" s="117">
        <v>4451.4614000000001</v>
      </c>
      <c r="N20" s="117">
        <v>3144.4767000000002</v>
      </c>
      <c r="O20" s="120">
        <v>1696.3957</v>
      </c>
      <c r="P20" s="123">
        <v>57205.6734</v>
      </c>
      <c r="R20" s="5">
        <f t="shared" si="0"/>
        <v>0.29607207203443031</v>
      </c>
      <c r="S20" s="5">
        <f t="shared" si="1"/>
        <v>-1.5823512930592161E-4</v>
      </c>
      <c r="T20" s="5">
        <f t="shared" si="2"/>
        <v>0.16540884311485538</v>
      </c>
      <c r="U20" s="5">
        <f t="shared" si="3"/>
        <v>1.8822109210529334E-2</v>
      </c>
      <c r="V20" s="5">
        <f t="shared" si="4"/>
        <v>2.758900017708845E-2</v>
      </c>
      <c r="W20" s="5">
        <f t="shared" si="5"/>
        <v>-0.27651710768002241</v>
      </c>
      <c r="X20" s="5">
        <f t="shared" si="6"/>
        <v>0.16362435552867902</v>
      </c>
    </row>
    <row r="21" spans="1:24">
      <c r="A21" t="s">
        <v>85</v>
      </c>
      <c r="B21" s="307">
        <v>0</v>
      </c>
      <c r="C21" s="308">
        <v>0</v>
      </c>
      <c r="D21" s="309">
        <v>0</v>
      </c>
      <c r="E21" s="310">
        <v>0</v>
      </c>
      <c r="F21" s="310">
        <v>0</v>
      </c>
      <c r="G21" s="311">
        <v>0</v>
      </c>
      <c r="H21" s="312">
        <v>0</v>
      </c>
      <c r="J21" s="108">
        <v>0</v>
      </c>
      <c r="K21" s="111">
        <v>0</v>
      </c>
      <c r="L21" s="114">
        <v>0</v>
      </c>
      <c r="M21" s="117">
        <v>0</v>
      </c>
      <c r="N21" s="117">
        <v>0</v>
      </c>
      <c r="O21" s="120">
        <v>0</v>
      </c>
      <c r="P21" s="123">
        <v>0</v>
      </c>
      <c r="R21" s="5"/>
      <c r="S21" s="5"/>
      <c r="T21" s="5"/>
      <c r="U21" s="5"/>
      <c r="V21" s="5"/>
      <c r="W21" s="5"/>
      <c r="X21" s="5"/>
    </row>
    <row r="22" spans="1:24">
      <c r="A22" t="s">
        <v>86</v>
      </c>
      <c r="B22" s="307">
        <v>0</v>
      </c>
      <c r="C22" s="308">
        <v>0</v>
      </c>
      <c r="D22" s="309">
        <v>0</v>
      </c>
      <c r="E22" s="310">
        <v>0</v>
      </c>
      <c r="F22" s="310">
        <v>0</v>
      </c>
      <c r="G22" s="311">
        <v>0</v>
      </c>
      <c r="H22" s="312">
        <v>0</v>
      </c>
      <c r="J22" s="108">
        <v>0</v>
      </c>
      <c r="K22" s="111">
        <v>0</v>
      </c>
      <c r="L22" s="114">
        <v>0</v>
      </c>
      <c r="M22" s="117">
        <v>0</v>
      </c>
      <c r="N22" s="117">
        <v>0</v>
      </c>
      <c r="O22" s="120">
        <v>0</v>
      </c>
      <c r="P22" s="123">
        <v>0</v>
      </c>
      <c r="R22" s="5"/>
      <c r="S22" s="5"/>
      <c r="T22" s="5"/>
      <c r="U22" s="5"/>
      <c r="V22" s="5"/>
      <c r="W22" s="5"/>
      <c r="X22" s="5"/>
    </row>
    <row r="23" spans="1:24">
      <c r="A23" t="s">
        <v>87</v>
      </c>
      <c r="B23" s="307">
        <v>106847.4752</v>
      </c>
      <c r="C23" s="308">
        <v>28089.119600000002</v>
      </c>
      <c r="D23" s="309">
        <v>44877.436300000001</v>
      </c>
      <c r="E23" s="310">
        <v>19630.191900000002</v>
      </c>
      <c r="F23" s="310">
        <v>12258.1574</v>
      </c>
      <c r="G23" s="311">
        <v>10504.283600000001</v>
      </c>
      <c r="H23" s="312">
        <v>108869.427</v>
      </c>
      <c r="J23" s="108">
        <v>126011.4121</v>
      </c>
      <c r="K23" s="111">
        <v>28084.125400000001</v>
      </c>
      <c r="L23" s="114">
        <v>52056.726699999999</v>
      </c>
      <c r="M23" s="117">
        <v>19708.7772</v>
      </c>
      <c r="N23" s="117">
        <v>12339.7484</v>
      </c>
      <c r="O23" s="120">
        <v>7398.2440999999999</v>
      </c>
      <c r="P23" s="123">
        <v>124668.9722</v>
      </c>
      <c r="R23" s="5">
        <f t="shared" si="0"/>
        <v>0.17935788247806908</v>
      </c>
      <c r="S23" s="5">
        <f t="shared" si="1"/>
        <v>-1.7779838140605163E-4</v>
      </c>
      <c r="T23" s="5">
        <f t="shared" si="2"/>
        <v>0.15997550198739846</v>
      </c>
      <c r="U23" s="5">
        <f t="shared" si="3"/>
        <v>4.0032874054582637E-3</v>
      </c>
      <c r="V23" s="5">
        <f t="shared" si="4"/>
        <v>6.6560574593372696E-3</v>
      </c>
      <c r="W23" s="5">
        <f t="shared" si="5"/>
        <v>-0.29569265437578252</v>
      </c>
      <c r="X23" s="5">
        <f t="shared" si="6"/>
        <v>0.14512380229575386</v>
      </c>
    </row>
    <row r="24" spans="1:24">
      <c r="A24" t="s">
        <v>88</v>
      </c>
      <c r="B24" s="307">
        <v>0</v>
      </c>
      <c r="C24" s="308">
        <v>0</v>
      </c>
      <c r="D24" s="309">
        <v>0</v>
      </c>
      <c r="E24" s="310">
        <v>0</v>
      </c>
      <c r="F24" s="310">
        <v>0</v>
      </c>
      <c r="G24" s="311">
        <v>0</v>
      </c>
      <c r="H24" s="312">
        <v>0</v>
      </c>
      <c r="J24" s="108">
        <v>0</v>
      </c>
      <c r="K24" s="111">
        <v>0</v>
      </c>
      <c r="L24" s="114">
        <v>0</v>
      </c>
      <c r="M24" s="117">
        <v>0</v>
      </c>
      <c r="N24" s="117">
        <v>0</v>
      </c>
      <c r="O24" s="120">
        <v>0</v>
      </c>
      <c r="P24" s="123">
        <v>0</v>
      </c>
      <c r="R24" s="5"/>
      <c r="S24" s="5"/>
      <c r="T24" s="5"/>
      <c r="U24" s="5"/>
      <c r="V24" s="5"/>
      <c r="W24" s="5"/>
      <c r="X24" s="5"/>
    </row>
    <row r="25" spans="1:24">
      <c r="A25" t="s">
        <v>89</v>
      </c>
      <c r="B25" s="307">
        <v>21842.254700000001</v>
      </c>
      <c r="C25" s="308">
        <v>13692.667299999999</v>
      </c>
      <c r="D25" s="309">
        <v>4892.5177000000003</v>
      </c>
      <c r="E25" s="310">
        <v>3773.788</v>
      </c>
      <c r="F25" s="310">
        <v>2650.9371999999998</v>
      </c>
      <c r="G25" s="311">
        <v>336.36099999999999</v>
      </c>
      <c r="H25" s="312">
        <v>17086.538400000001</v>
      </c>
      <c r="J25" s="108">
        <v>23071.770400000001</v>
      </c>
      <c r="K25" s="111">
        <v>13689.567499999999</v>
      </c>
      <c r="L25" s="114">
        <v>5551.8708999999999</v>
      </c>
      <c r="M25" s="117">
        <v>3770.8762999999999</v>
      </c>
      <c r="N25" s="117">
        <v>2637.3510999999999</v>
      </c>
      <c r="O25" s="120">
        <v>254.5598</v>
      </c>
      <c r="P25" s="123">
        <v>19421.793000000001</v>
      </c>
      <c r="R25" s="5">
        <f t="shared" si="0"/>
        <v>5.6290695117661084E-2</v>
      </c>
      <c r="S25" s="5">
        <f t="shared" si="1"/>
        <v>-2.2638394200960097E-4</v>
      </c>
      <c r="T25" s="5">
        <f t="shared" si="2"/>
        <v>0.13476766777971994</v>
      </c>
      <c r="U25" s="5">
        <f t="shared" si="3"/>
        <v>-7.7155897469601096E-4</v>
      </c>
      <c r="V25" s="5">
        <f t="shared" si="4"/>
        <v>-5.1250176729950407E-3</v>
      </c>
      <c r="W25" s="5">
        <f t="shared" si="5"/>
        <v>-0.24319466287708741</v>
      </c>
      <c r="X25" s="5">
        <f t="shared" si="6"/>
        <v>0.13667218867456501</v>
      </c>
    </row>
    <row r="26" spans="1:24">
      <c r="A26" t="s">
        <v>90</v>
      </c>
      <c r="B26" s="307">
        <v>0</v>
      </c>
      <c r="C26" s="308">
        <v>0</v>
      </c>
      <c r="D26" s="309">
        <v>0</v>
      </c>
      <c r="E26" s="310">
        <v>0</v>
      </c>
      <c r="F26" s="310">
        <v>0</v>
      </c>
      <c r="G26" s="311">
        <v>0</v>
      </c>
      <c r="H26" s="312">
        <v>0</v>
      </c>
      <c r="J26" s="108">
        <v>0</v>
      </c>
      <c r="K26" s="111">
        <v>0</v>
      </c>
      <c r="L26" s="114">
        <v>0</v>
      </c>
      <c r="M26" s="117">
        <v>0</v>
      </c>
      <c r="N26" s="117">
        <v>0</v>
      </c>
      <c r="O26" s="120">
        <v>0</v>
      </c>
      <c r="P26" s="123">
        <v>0</v>
      </c>
      <c r="R26" s="5"/>
      <c r="S26" s="5"/>
      <c r="T26" s="5"/>
      <c r="U26" s="5"/>
      <c r="V26" s="5"/>
      <c r="W26" s="5"/>
      <c r="X26" s="5"/>
    </row>
    <row r="27" spans="1:24">
      <c r="A27" t="s">
        <v>91</v>
      </c>
      <c r="B27" s="307">
        <v>0</v>
      </c>
      <c r="C27" s="308">
        <v>0</v>
      </c>
      <c r="D27" s="309">
        <v>0</v>
      </c>
      <c r="E27" s="310">
        <v>0</v>
      </c>
      <c r="F27" s="310">
        <v>0</v>
      </c>
      <c r="G27" s="311">
        <v>0</v>
      </c>
      <c r="H27" s="312">
        <v>0</v>
      </c>
      <c r="J27" s="108">
        <v>0</v>
      </c>
      <c r="K27" s="111">
        <v>0</v>
      </c>
      <c r="L27" s="114">
        <v>0</v>
      </c>
      <c r="M27" s="117">
        <v>0</v>
      </c>
      <c r="N27" s="117">
        <v>0</v>
      </c>
      <c r="O27" s="120">
        <v>0</v>
      </c>
      <c r="P27" s="123">
        <v>0</v>
      </c>
      <c r="R27" s="5"/>
      <c r="S27" s="5"/>
      <c r="T27" s="5"/>
      <c r="U27" s="5"/>
      <c r="V27" s="5"/>
      <c r="W27" s="5"/>
      <c r="X27" s="5"/>
    </row>
    <row r="28" spans="1:24">
      <c r="A28" t="s">
        <v>92</v>
      </c>
      <c r="B28" s="307">
        <v>0</v>
      </c>
      <c r="C28" s="308">
        <v>0</v>
      </c>
      <c r="D28" s="309">
        <v>0</v>
      </c>
      <c r="E28" s="310">
        <v>0</v>
      </c>
      <c r="F28" s="310">
        <v>0</v>
      </c>
      <c r="G28" s="311">
        <v>0</v>
      </c>
      <c r="H28" s="312">
        <v>0</v>
      </c>
      <c r="J28" s="108">
        <v>0</v>
      </c>
      <c r="K28" s="111">
        <v>0</v>
      </c>
      <c r="L28" s="114">
        <v>0</v>
      </c>
      <c r="M28" s="117">
        <v>0</v>
      </c>
      <c r="N28" s="117">
        <v>0</v>
      </c>
      <c r="O28" s="120">
        <v>0</v>
      </c>
      <c r="P28" s="123">
        <v>0</v>
      </c>
      <c r="R28" s="5"/>
      <c r="S28" s="5"/>
      <c r="T28" s="5"/>
      <c r="U28" s="5"/>
      <c r="V28" s="5"/>
      <c r="W28" s="5"/>
      <c r="X28" s="5"/>
    </row>
    <row r="29" spans="1:24">
      <c r="A29" t="s">
        <v>93</v>
      </c>
      <c r="B29" s="307">
        <v>0</v>
      </c>
      <c r="C29" s="308">
        <v>0</v>
      </c>
      <c r="D29" s="309">
        <v>0</v>
      </c>
      <c r="E29" s="310">
        <v>0</v>
      </c>
      <c r="F29" s="310">
        <v>0</v>
      </c>
      <c r="G29" s="311">
        <v>0</v>
      </c>
      <c r="H29" s="312">
        <v>0</v>
      </c>
      <c r="J29" s="108">
        <v>0</v>
      </c>
      <c r="K29" s="111">
        <v>0</v>
      </c>
      <c r="L29" s="114">
        <v>0</v>
      </c>
      <c r="M29" s="117">
        <v>0</v>
      </c>
      <c r="N29" s="117">
        <v>0</v>
      </c>
      <c r="O29" s="120">
        <v>0</v>
      </c>
      <c r="P29" s="123">
        <v>0</v>
      </c>
      <c r="R29" s="5"/>
      <c r="S29" s="5"/>
      <c r="T29" s="5"/>
      <c r="U29" s="5"/>
      <c r="V29" s="5"/>
      <c r="W29" s="5"/>
      <c r="X29" s="5"/>
    </row>
    <row r="30" spans="1:24">
      <c r="A30" t="s">
        <v>94</v>
      </c>
      <c r="B30" s="307">
        <v>0</v>
      </c>
      <c r="C30" s="308">
        <v>0</v>
      </c>
      <c r="D30" s="309">
        <v>0</v>
      </c>
      <c r="E30" s="310">
        <v>0</v>
      </c>
      <c r="F30" s="310">
        <v>0</v>
      </c>
      <c r="G30" s="311">
        <v>0</v>
      </c>
      <c r="H30" s="312">
        <v>0</v>
      </c>
      <c r="J30" s="108">
        <v>0</v>
      </c>
      <c r="K30" s="111">
        <v>0</v>
      </c>
      <c r="L30" s="114">
        <v>0</v>
      </c>
      <c r="M30" s="117">
        <v>0</v>
      </c>
      <c r="N30" s="117">
        <v>0</v>
      </c>
      <c r="O30" s="120">
        <v>0</v>
      </c>
      <c r="P30" s="123">
        <v>0</v>
      </c>
      <c r="R30" s="5"/>
      <c r="S30" s="5"/>
      <c r="T30" s="5"/>
      <c r="U30" s="5"/>
      <c r="V30" s="5"/>
      <c r="W30" s="5"/>
      <c r="X30" s="5"/>
    </row>
    <row r="31" spans="1:24">
      <c r="A31" t="s">
        <v>95</v>
      </c>
      <c r="B31" s="307">
        <v>0</v>
      </c>
      <c r="C31" s="308">
        <v>0</v>
      </c>
      <c r="D31" s="309">
        <v>0</v>
      </c>
      <c r="E31" s="310">
        <v>0</v>
      </c>
      <c r="F31" s="310">
        <v>0</v>
      </c>
      <c r="G31" s="311">
        <v>0</v>
      </c>
      <c r="H31" s="312">
        <v>0</v>
      </c>
      <c r="J31" s="108">
        <v>0</v>
      </c>
      <c r="K31" s="111">
        <v>0</v>
      </c>
      <c r="L31" s="114">
        <v>0</v>
      </c>
      <c r="M31" s="117">
        <v>0</v>
      </c>
      <c r="N31" s="117">
        <v>0</v>
      </c>
      <c r="O31" s="120">
        <v>0</v>
      </c>
      <c r="P31" s="123">
        <v>0</v>
      </c>
      <c r="R31" s="5"/>
      <c r="S31" s="5"/>
      <c r="T31" s="5"/>
      <c r="U31" s="5"/>
      <c r="V31" s="5"/>
      <c r="W31" s="5"/>
      <c r="X31" s="5"/>
    </row>
    <row r="32" spans="1:24">
      <c r="A32" t="s">
        <v>96</v>
      </c>
      <c r="B32" s="307">
        <v>0</v>
      </c>
      <c r="C32" s="308">
        <v>0</v>
      </c>
      <c r="D32" s="309">
        <v>0</v>
      </c>
      <c r="E32" s="310">
        <v>0</v>
      </c>
      <c r="F32" s="310">
        <v>0</v>
      </c>
      <c r="G32" s="311">
        <v>0</v>
      </c>
      <c r="H32" s="312">
        <v>0</v>
      </c>
      <c r="J32" s="108">
        <v>0</v>
      </c>
      <c r="K32" s="111">
        <v>0</v>
      </c>
      <c r="L32" s="114">
        <v>0</v>
      </c>
      <c r="M32" s="117">
        <v>0</v>
      </c>
      <c r="N32" s="117">
        <v>0</v>
      </c>
      <c r="O32" s="120">
        <v>0</v>
      </c>
      <c r="P32" s="123">
        <v>0</v>
      </c>
      <c r="R32" s="5"/>
      <c r="S32" s="5"/>
      <c r="T32" s="5"/>
      <c r="U32" s="5"/>
      <c r="V32" s="5"/>
      <c r="W32" s="5"/>
      <c r="X32" s="5"/>
    </row>
    <row r="33" spans="1:24">
      <c r="A33" t="s">
        <v>97</v>
      </c>
      <c r="B33" s="307">
        <v>0</v>
      </c>
      <c r="C33" s="308">
        <v>0</v>
      </c>
      <c r="D33" s="309">
        <v>0</v>
      </c>
      <c r="E33" s="310">
        <v>0</v>
      </c>
      <c r="F33" s="310">
        <v>0</v>
      </c>
      <c r="G33" s="311">
        <v>0</v>
      </c>
      <c r="H33" s="312">
        <v>0</v>
      </c>
      <c r="J33" s="108">
        <v>0</v>
      </c>
      <c r="K33" s="111">
        <v>0</v>
      </c>
      <c r="L33" s="114">
        <v>0</v>
      </c>
      <c r="M33" s="117">
        <v>0</v>
      </c>
      <c r="N33" s="117">
        <v>0</v>
      </c>
      <c r="O33" s="120">
        <v>0</v>
      </c>
      <c r="P33" s="123">
        <v>0</v>
      </c>
      <c r="R33" s="5"/>
      <c r="S33" s="5"/>
      <c r="T33" s="5"/>
      <c r="U33" s="5"/>
      <c r="V33" s="5"/>
      <c r="W33" s="5"/>
      <c r="X33" s="5"/>
    </row>
    <row r="34" spans="1:24">
      <c r="A34" t="s">
        <v>98</v>
      </c>
      <c r="B34" s="307">
        <v>40314.437100000003</v>
      </c>
      <c r="C34" s="308">
        <v>6994.9802</v>
      </c>
      <c r="D34" s="309">
        <v>24257.242699999999</v>
      </c>
      <c r="E34" s="310">
        <v>4892.6909999999998</v>
      </c>
      <c r="F34" s="310">
        <v>3866.4616000000001</v>
      </c>
      <c r="G34" s="311">
        <v>5329.4306999999999</v>
      </c>
      <c r="H34" s="312">
        <v>103629.9739</v>
      </c>
      <c r="J34" s="108">
        <v>54851.725100000003</v>
      </c>
      <c r="K34" s="111">
        <v>6994.4710999999998</v>
      </c>
      <c r="L34" s="114">
        <v>29379.201300000001</v>
      </c>
      <c r="M34" s="117">
        <v>5231.8212000000003</v>
      </c>
      <c r="N34" s="117">
        <v>4192.2930999999999</v>
      </c>
      <c r="O34" s="120">
        <v>3830.1423</v>
      </c>
      <c r="P34" s="123">
        <v>120395.8398</v>
      </c>
      <c r="R34" s="5">
        <f t="shared" si="0"/>
        <v>0.36059756865611797</v>
      </c>
      <c r="S34" s="5">
        <f t="shared" si="1"/>
        <v>-7.2780763553872085E-5</v>
      </c>
      <c r="T34" s="5">
        <f t="shared" si="2"/>
        <v>0.21115172335724711</v>
      </c>
      <c r="U34" s="5">
        <f t="shared" si="3"/>
        <v>6.9313635379794167E-2</v>
      </c>
      <c r="V34" s="5">
        <f t="shared" si="4"/>
        <v>8.4271236522819662E-2</v>
      </c>
      <c r="W34" s="5">
        <f t="shared" si="5"/>
        <v>-0.28132243093056825</v>
      </c>
      <c r="X34" s="5">
        <f t="shared" si="6"/>
        <v>0.1617858739999162</v>
      </c>
    </row>
    <row r="35" spans="1:24">
      <c r="A35" t="s">
        <v>99</v>
      </c>
      <c r="B35" s="307">
        <v>0</v>
      </c>
      <c r="C35" s="308">
        <v>0</v>
      </c>
      <c r="D35" s="309">
        <v>0</v>
      </c>
      <c r="E35" s="310">
        <v>0</v>
      </c>
      <c r="F35" s="310">
        <v>0</v>
      </c>
      <c r="G35" s="311">
        <v>0</v>
      </c>
      <c r="H35" s="312">
        <v>0</v>
      </c>
      <c r="J35" s="108">
        <v>0</v>
      </c>
      <c r="K35" s="111">
        <v>0</v>
      </c>
      <c r="L35" s="114">
        <v>0</v>
      </c>
      <c r="M35" s="117">
        <v>0</v>
      </c>
      <c r="N35" s="117">
        <v>0</v>
      </c>
      <c r="O35" s="120">
        <v>0</v>
      </c>
      <c r="P35" s="123">
        <v>0</v>
      </c>
      <c r="R35" s="5"/>
      <c r="S35" s="5"/>
      <c r="T35" s="5"/>
      <c r="U35" s="5"/>
      <c r="V35" s="5"/>
      <c r="W35" s="5"/>
      <c r="X35" s="5"/>
    </row>
    <row r="36" spans="1:24">
      <c r="A36" t="s">
        <v>100</v>
      </c>
      <c r="B36" s="307">
        <v>0</v>
      </c>
      <c r="C36" s="308">
        <v>0</v>
      </c>
      <c r="D36" s="309">
        <v>0</v>
      </c>
      <c r="E36" s="310">
        <v>0</v>
      </c>
      <c r="F36" s="310">
        <v>0</v>
      </c>
      <c r="G36" s="311">
        <v>0</v>
      </c>
      <c r="H36" s="312">
        <v>0</v>
      </c>
      <c r="J36" s="108">
        <v>0</v>
      </c>
      <c r="K36" s="111">
        <v>0</v>
      </c>
      <c r="L36" s="114">
        <v>0</v>
      </c>
      <c r="M36" s="117">
        <v>0</v>
      </c>
      <c r="N36" s="117">
        <v>0</v>
      </c>
      <c r="O36" s="120">
        <v>0</v>
      </c>
      <c r="P36" s="123">
        <v>0</v>
      </c>
      <c r="R36" s="5"/>
      <c r="S36" s="5"/>
      <c r="T36" s="5"/>
      <c r="U36" s="5"/>
      <c r="V36" s="5"/>
      <c r="W36" s="5"/>
      <c r="X36" s="5"/>
    </row>
    <row r="37" spans="1:24">
      <c r="A37" t="s">
        <v>101</v>
      </c>
      <c r="B37" s="307">
        <v>0</v>
      </c>
      <c r="C37" s="308">
        <v>0</v>
      </c>
      <c r="D37" s="309">
        <v>0</v>
      </c>
      <c r="E37" s="310">
        <v>0</v>
      </c>
      <c r="F37" s="310">
        <v>0</v>
      </c>
      <c r="G37" s="311">
        <v>0</v>
      </c>
      <c r="H37" s="312">
        <v>0</v>
      </c>
      <c r="J37" s="108">
        <v>0</v>
      </c>
      <c r="K37" s="111">
        <v>0</v>
      </c>
      <c r="L37" s="114">
        <v>0</v>
      </c>
      <c r="M37" s="117">
        <v>0</v>
      </c>
      <c r="N37" s="117">
        <v>0</v>
      </c>
      <c r="O37" s="120">
        <v>0</v>
      </c>
      <c r="P37" s="123">
        <v>0</v>
      </c>
      <c r="R37" s="5"/>
      <c r="S37" s="5"/>
      <c r="T37" s="5"/>
      <c r="U37" s="5"/>
      <c r="V37" s="5"/>
      <c r="W37" s="5"/>
      <c r="X37" s="5"/>
    </row>
    <row r="38" spans="1:24">
      <c r="A38" t="s">
        <v>102</v>
      </c>
      <c r="B38" s="307">
        <v>0</v>
      </c>
      <c r="C38" s="308">
        <v>0</v>
      </c>
      <c r="D38" s="309">
        <v>0</v>
      </c>
      <c r="E38" s="310">
        <v>0</v>
      </c>
      <c r="F38" s="310">
        <v>0</v>
      </c>
      <c r="G38" s="311">
        <v>0</v>
      </c>
      <c r="H38" s="312">
        <v>0</v>
      </c>
      <c r="J38" s="108">
        <v>0</v>
      </c>
      <c r="K38" s="111">
        <v>0</v>
      </c>
      <c r="L38" s="114">
        <v>0</v>
      </c>
      <c r="M38" s="117">
        <v>0</v>
      </c>
      <c r="N38" s="117">
        <v>0</v>
      </c>
      <c r="O38" s="120">
        <v>0</v>
      </c>
      <c r="P38" s="123">
        <v>0</v>
      </c>
      <c r="R38" s="5"/>
      <c r="S38" s="5"/>
      <c r="T38" s="5"/>
      <c r="U38" s="5"/>
      <c r="V38" s="5"/>
      <c r="W38" s="5"/>
      <c r="X38" s="5"/>
    </row>
    <row r="39" spans="1:24">
      <c r="A39" t="s">
        <v>103</v>
      </c>
      <c r="B39" s="307">
        <v>0</v>
      </c>
      <c r="C39" s="308">
        <v>0</v>
      </c>
      <c r="D39" s="309">
        <v>0</v>
      </c>
      <c r="E39" s="310">
        <v>0</v>
      </c>
      <c r="F39" s="310">
        <v>0</v>
      </c>
      <c r="G39" s="311">
        <v>0</v>
      </c>
      <c r="H39" s="312">
        <v>0</v>
      </c>
      <c r="J39" s="108">
        <v>0</v>
      </c>
      <c r="K39" s="111">
        <v>0</v>
      </c>
      <c r="L39" s="114">
        <v>0</v>
      </c>
      <c r="M39" s="117">
        <v>0</v>
      </c>
      <c r="N39" s="117">
        <v>0</v>
      </c>
      <c r="O39" s="120">
        <v>0</v>
      </c>
      <c r="P39" s="123">
        <v>0</v>
      </c>
      <c r="R39" s="5"/>
      <c r="S39" s="5"/>
      <c r="T39" s="5"/>
      <c r="U39" s="5"/>
      <c r="V39" s="5"/>
      <c r="W39" s="5"/>
      <c r="X39" s="5"/>
    </row>
    <row r="40" spans="1:24">
      <c r="A40" t="s">
        <v>104</v>
      </c>
      <c r="B40" s="307">
        <v>41956.794300000001</v>
      </c>
      <c r="C40" s="308">
        <v>13994.2212</v>
      </c>
      <c r="D40" s="309">
        <v>15047.0275</v>
      </c>
      <c r="E40" s="310">
        <v>11102.9604</v>
      </c>
      <c r="F40" s="310">
        <v>6149.6466</v>
      </c>
      <c r="G40" s="311">
        <v>205.5598</v>
      </c>
      <c r="H40" s="312">
        <v>24587.0488</v>
      </c>
      <c r="J40" s="108">
        <v>45779.996899999998</v>
      </c>
      <c r="K40" s="111">
        <v>13990.5838</v>
      </c>
      <c r="L40" s="114">
        <v>18111.558700000001</v>
      </c>
      <c r="M40" s="117">
        <v>11084.6394</v>
      </c>
      <c r="N40" s="117">
        <v>6135.9359999999997</v>
      </c>
      <c r="O40" s="120">
        <v>234.46190000000001</v>
      </c>
      <c r="P40" s="123">
        <v>26777.745599999998</v>
      </c>
      <c r="R40" s="5">
        <f t="shared" si="0"/>
        <v>9.1122371567839172E-2</v>
      </c>
      <c r="S40" s="5">
        <f t="shared" si="1"/>
        <v>-2.5992157391363914E-4</v>
      </c>
      <c r="T40" s="5">
        <f t="shared" si="2"/>
        <v>0.20366356079298728</v>
      </c>
      <c r="U40" s="5">
        <f t="shared" si="3"/>
        <v>-1.6501004542896426E-3</v>
      </c>
      <c r="V40" s="5">
        <f t="shared" si="4"/>
        <v>-2.229493967994899E-3</v>
      </c>
      <c r="W40" s="5">
        <f t="shared" si="5"/>
        <v>0.14060190757142213</v>
      </c>
      <c r="X40" s="5">
        <f t="shared" si="6"/>
        <v>8.9099623863763508E-2</v>
      </c>
    </row>
    <row r="41" spans="1:24">
      <c r="A41" t="s">
        <v>105</v>
      </c>
      <c r="B41" s="307">
        <v>95736.702099999995</v>
      </c>
      <c r="C41" s="308">
        <v>25748.441299999999</v>
      </c>
      <c r="D41" s="309">
        <v>30395.097300000001</v>
      </c>
      <c r="E41" s="310">
        <v>13247.475700000001</v>
      </c>
      <c r="F41" s="310">
        <v>9635.2880999999998</v>
      </c>
      <c r="G41" s="311">
        <v>365.81920000000002</v>
      </c>
      <c r="H41" s="312">
        <v>64209.792099999999</v>
      </c>
      <c r="J41" s="108">
        <v>109259.68889999999</v>
      </c>
      <c r="K41" s="111">
        <v>25743.731</v>
      </c>
      <c r="L41" s="114">
        <v>35590.068700000003</v>
      </c>
      <c r="M41" s="117">
        <v>13386.7453</v>
      </c>
      <c r="N41" s="117">
        <v>9755.2764999999999</v>
      </c>
      <c r="O41" s="120">
        <v>418.75389999999999</v>
      </c>
      <c r="P41" s="123">
        <v>72906.097599999994</v>
      </c>
      <c r="R41" s="5">
        <f t="shared" si="0"/>
        <v>0.14125185538431034</v>
      </c>
      <c r="S41" s="5">
        <f t="shared" si="1"/>
        <v>-1.8293534529404017E-4</v>
      </c>
      <c r="T41" s="5">
        <f t="shared" si="2"/>
        <v>0.17091478104924512</v>
      </c>
      <c r="U41" s="5">
        <f t="shared" si="3"/>
        <v>1.0512916056905816E-2</v>
      </c>
      <c r="V41" s="5">
        <f t="shared" si="4"/>
        <v>1.2453016324441839E-2</v>
      </c>
      <c r="W41" s="5">
        <f t="shared" si="5"/>
        <v>0.14470180898104845</v>
      </c>
      <c r="X41" s="5">
        <f t="shared" si="6"/>
        <v>0.13543581462553894</v>
      </c>
    </row>
    <row r="42" spans="1:24">
      <c r="A42" t="s">
        <v>106</v>
      </c>
      <c r="B42" s="307">
        <v>0</v>
      </c>
      <c r="C42" s="308">
        <v>0</v>
      </c>
      <c r="D42" s="309">
        <v>0</v>
      </c>
      <c r="E42" s="310">
        <v>0</v>
      </c>
      <c r="F42" s="310">
        <v>0</v>
      </c>
      <c r="G42" s="311">
        <v>0</v>
      </c>
      <c r="H42" s="312">
        <v>0</v>
      </c>
      <c r="J42" s="108">
        <v>0</v>
      </c>
      <c r="K42" s="111">
        <v>0</v>
      </c>
      <c r="L42" s="114">
        <v>0</v>
      </c>
      <c r="M42" s="117">
        <v>0</v>
      </c>
      <c r="N42" s="117">
        <v>0</v>
      </c>
      <c r="O42" s="120">
        <v>0</v>
      </c>
      <c r="P42" s="123">
        <v>0</v>
      </c>
      <c r="R42" s="5"/>
      <c r="S42" s="5"/>
      <c r="T42" s="5"/>
      <c r="U42" s="5"/>
      <c r="V42" s="5"/>
      <c r="W42" s="5"/>
      <c r="X42" s="5"/>
    </row>
    <row r="43" spans="1:24">
      <c r="A43" t="s">
        <v>107</v>
      </c>
      <c r="B43" s="307">
        <v>25162.759900000001</v>
      </c>
      <c r="C43" s="308">
        <v>2360.7496000000001</v>
      </c>
      <c r="D43" s="309">
        <v>14058.04</v>
      </c>
      <c r="E43" s="310">
        <v>4737.1714000000002</v>
      </c>
      <c r="F43" s="310">
        <v>2548.5092</v>
      </c>
      <c r="G43" s="311">
        <v>201.4085</v>
      </c>
      <c r="H43" s="312">
        <v>41087.260399999999</v>
      </c>
      <c r="J43" s="108">
        <v>32240.858</v>
      </c>
      <c r="K43" s="111">
        <v>2360.509</v>
      </c>
      <c r="L43" s="114">
        <v>16559.438200000001</v>
      </c>
      <c r="M43" s="117">
        <v>5006.0794999999998</v>
      </c>
      <c r="N43" s="117">
        <v>2782.9450999999999</v>
      </c>
      <c r="O43" s="120">
        <v>236.02269999999999</v>
      </c>
      <c r="P43" s="123">
        <v>48138.323400000001</v>
      </c>
      <c r="R43" s="5">
        <f t="shared" si="0"/>
        <v>0.2812925977964762</v>
      </c>
      <c r="S43" s="5">
        <f t="shared" si="1"/>
        <v>-1.0191678100891591E-4</v>
      </c>
      <c r="T43" s="5">
        <f t="shared" si="2"/>
        <v>0.17793363797513731</v>
      </c>
      <c r="U43" s="5">
        <f t="shared" si="3"/>
        <v>5.6765541563473854E-2</v>
      </c>
      <c r="V43" s="5">
        <f t="shared" si="4"/>
        <v>9.1989426602815463E-2</v>
      </c>
      <c r="W43" s="5">
        <f t="shared" si="5"/>
        <v>0.17186067122291254</v>
      </c>
      <c r="X43" s="5">
        <f t="shared" si="6"/>
        <v>0.17161190430696133</v>
      </c>
    </row>
    <row r="44" spans="1:24">
      <c r="A44" t="s">
        <v>108</v>
      </c>
      <c r="B44" s="307">
        <v>0</v>
      </c>
      <c r="C44" s="308">
        <v>0</v>
      </c>
      <c r="D44" s="309">
        <v>0</v>
      </c>
      <c r="E44" s="310">
        <v>0</v>
      </c>
      <c r="F44" s="310">
        <v>0</v>
      </c>
      <c r="G44" s="311">
        <v>0</v>
      </c>
      <c r="H44" s="312">
        <v>0</v>
      </c>
      <c r="J44" s="108">
        <v>0</v>
      </c>
      <c r="K44" s="111">
        <v>0</v>
      </c>
      <c r="L44" s="114">
        <v>0</v>
      </c>
      <c r="M44" s="117">
        <v>0</v>
      </c>
      <c r="N44" s="117">
        <v>0</v>
      </c>
      <c r="O44" s="120">
        <v>0</v>
      </c>
      <c r="P44" s="123">
        <v>0</v>
      </c>
      <c r="R44" s="5"/>
      <c r="S44" s="5"/>
      <c r="T44" s="5"/>
      <c r="U44" s="5"/>
      <c r="V44" s="5"/>
      <c r="W44" s="5"/>
      <c r="X44" s="5"/>
    </row>
    <row r="45" spans="1:24">
      <c r="A45" t="s">
        <v>109</v>
      </c>
      <c r="B45" s="307">
        <v>0</v>
      </c>
      <c r="C45" s="308">
        <v>0</v>
      </c>
      <c r="D45" s="309">
        <v>0</v>
      </c>
      <c r="E45" s="310">
        <v>0</v>
      </c>
      <c r="F45" s="310">
        <v>0</v>
      </c>
      <c r="G45" s="311">
        <v>0</v>
      </c>
      <c r="H45" s="312">
        <v>0</v>
      </c>
      <c r="J45" s="108">
        <v>0</v>
      </c>
      <c r="K45" s="111">
        <v>0</v>
      </c>
      <c r="L45" s="114">
        <v>0</v>
      </c>
      <c r="M45" s="117">
        <v>0</v>
      </c>
      <c r="N45" s="117">
        <v>0</v>
      </c>
      <c r="O45" s="120">
        <v>0</v>
      </c>
      <c r="P45" s="123">
        <v>0</v>
      </c>
      <c r="R45" s="5"/>
      <c r="S45" s="5"/>
      <c r="T45" s="5"/>
      <c r="U45" s="5"/>
      <c r="V45" s="5"/>
      <c r="W45" s="5"/>
      <c r="X45" s="5"/>
    </row>
    <row r="46" spans="1:24">
      <c r="A46" t="s">
        <v>110</v>
      </c>
      <c r="B46" s="307">
        <v>0</v>
      </c>
      <c r="C46" s="308">
        <v>0</v>
      </c>
      <c r="D46" s="309">
        <v>0</v>
      </c>
      <c r="E46" s="310">
        <v>0</v>
      </c>
      <c r="F46" s="310">
        <v>0</v>
      </c>
      <c r="G46" s="311">
        <v>0</v>
      </c>
      <c r="H46" s="312">
        <v>0</v>
      </c>
      <c r="J46" s="108">
        <v>0</v>
      </c>
      <c r="K46" s="111">
        <v>0</v>
      </c>
      <c r="L46" s="114">
        <v>0</v>
      </c>
      <c r="M46" s="117">
        <v>0</v>
      </c>
      <c r="N46" s="117">
        <v>0</v>
      </c>
      <c r="O46" s="120">
        <v>0</v>
      </c>
      <c r="P46" s="123">
        <v>0</v>
      </c>
      <c r="R46" s="5"/>
      <c r="S46" s="5"/>
      <c r="T46" s="5"/>
      <c r="U46" s="5"/>
      <c r="V46" s="5"/>
      <c r="W46" s="5"/>
      <c r="X46" s="5"/>
    </row>
    <row r="47" spans="1:24">
      <c r="A47" t="s">
        <v>111</v>
      </c>
      <c r="B47" s="307">
        <v>0</v>
      </c>
      <c r="C47" s="308">
        <v>0</v>
      </c>
      <c r="D47" s="309">
        <v>0</v>
      </c>
      <c r="E47" s="310">
        <v>0</v>
      </c>
      <c r="F47" s="310">
        <v>0</v>
      </c>
      <c r="G47" s="311">
        <v>0</v>
      </c>
      <c r="H47" s="312">
        <v>0</v>
      </c>
      <c r="J47" s="108">
        <v>0</v>
      </c>
      <c r="K47" s="111">
        <v>0</v>
      </c>
      <c r="L47" s="114">
        <v>0</v>
      </c>
      <c r="M47" s="117">
        <v>0</v>
      </c>
      <c r="N47" s="117">
        <v>0</v>
      </c>
      <c r="O47" s="120">
        <v>0</v>
      </c>
      <c r="P47" s="123">
        <v>0</v>
      </c>
      <c r="R47" s="5"/>
      <c r="S47" s="5"/>
      <c r="T47" s="5"/>
      <c r="U47" s="5"/>
      <c r="V47" s="5"/>
      <c r="W47" s="5"/>
      <c r="X47" s="5"/>
    </row>
    <row r="48" spans="1:24">
      <c r="R48" s="5"/>
      <c r="S48" s="5"/>
      <c r="T48" s="5"/>
      <c r="U48" s="5"/>
      <c r="V48" s="5"/>
      <c r="W48" s="5"/>
      <c r="X48" s="5"/>
    </row>
    <row r="49" spans="1:24">
      <c r="A49" s="2" t="s">
        <v>56</v>
      </c>
      <c r="B49" s="1">
        <f t="shared" ref="B49:F49" si="7">SUM(B3:B48)</f>
        <v>3250250.4003999997</v>
      </c>
      <c r="C49" s="1">
        <f t="shared" si="7"/>
        <v>496008.06049999985</v>
      </c>
      <c r="D49" s="1">
        <f t="shared" si="7"/>
        <v>652588.24469999992</v>
      </c>
      <c r="E49" s="1">
        <f t="shared" si="7"/>
        <v>880270.18259999994</v>
      </c>
      <c r="F49" s="1">
        <f t="shared" si="7"/>
        <v>294830.58889999992</v>
      </c>
      <c r="G49" s="1">
        <f t="shared" ref="G49:H49" si="8">SUM(G3:G48)</f>
        <v>87738.08590000002</v>
      </c>
      <c r="H49" s="123">
        <f t="shared" si="8"/>
        <v>1431467.6325999999</v>
      </c>
      <c r="J49" s="123">
        <f t="shared" ref="J49" si="9">SUM(J3:J48)</f>
        <v>3338266.3076999993</v>
      </c>
      <c r="K49" s="123">
        <f t="shared" ref="K49" si="10">SUM(K3:K48)</f>
        <v>495987.03100000002</v>
      </c>
      <c r="L49" s="123">
        <f t="shared" ref="L49" si="11">SUM(L3:L48)</f>
        <v>689337.08030000003</v>
      </c>
      <c r="M49" s="123">
        <f t="shared" ref="M49" si="12">SUM(M3:M48)</f>
        <v>881663.06110000005</v>
      </c>
      <c r="N49" s="123">
        <f t="shared" ref="N49" si="13">SUM(N3:N48)</f>
        <v>296098.74189999996</v>
      </c>
      <c r="O49" s="123">
        <f t="shared" ref="O49" si="14">SUM(O3:O48)</f>
        <v>80464.392999999996</v>
      </c>
      <c r="P49" s="123">
        <f t="shared" ref="P49" si="15">SUM(P3:P48)</f>
        <v>1509400.0985000001</v>
      </c>
      <c r="R49" s="5">
        <f t="shared" si="0"/>
        <v>2.7079731238297124E-2</v>
      </c>
      <c r="S49" s="5">
        <f t="shared" si="1"/>
        <v>-4.2397496481470133E-5</v>
      </c>
      <c r="T49" s="5">
        <f t="shared" si="2"/>
        <v>5.6312438813380473E-2</v>
      </c>
      <c r="U49" s="5">
        <f t="shared" si="3"/>
        <v>1.5823306611227571E-3</v>
      </c>
      <c r="V49" s="5">
        <f t="shared" si="4"/>
        <v>4.3012938539772044E-3</v>
      </c>
      <c r="W49" s="5">
        <f t="shared" si="5"/>
        <v>-8.2902343097503356E-2</v>
      </c>
      <c r="X49" s="5">
        <f t="shared" si="6"/>
        <v>5.4442352816912856E-2</v>
      </c>
    </row>
    <row r="50" spans="1:24">
      <c r="A50" s="2" t="s">
        <v>112</v>
      </c>
      <c r="B50" s="1">
        <f t="shared" ref="B50:F50" si="16">B3+B4+B5+B6+B7+B8+B9+B10+B11+B12+B13+B14+B15</f>
        <v>2810349.6783999996</v>
      </c>
      <c r="C50" s="1">
        <f t="shared" si="16"/>
        <v>386147.43640000001</v>
      </c>
      <c r="D50" s="1">
        <f t="shared" si="16"/>
        <v>462995.78630000004</v>
      </c>
      <c r="E50" s="1">
        <f t="shared" si="16"/>
        <v>810746.97270000004</v>
      </c>
      <c r="F50" s="1">
        <f t="shared" si="16"/>
        <v>248907.39099999997</v>
      </c>
      <c r="G50" s="1">
        <f t="shared" ref="G50:H50" si="17">G3+G4+G5+G6+G7+G8+G9+G10+G11+G12+G13+G14+G15</f>
        <v>61178.885399999999</v>
      </c>
      <c r="H50" s="123">
        <f t="shared" si="17"/>
        <v>932322.25509999995</v>
      </c>
      <c r="J50" s="123">
        <f t="shared" ref="J50:P50" si="18">J3+J4+J5+J6+J7+J8+J9+J10+J11+J12+J13+J14+J15</f>
        <v>2810349.6783999996</v>
      </c>
      <c r="K50" s="123">
        <f t="shared" si="18"/>
        <v>386147.43640000001</v>
      </c>
      <c r="L50" s="123">
        <f t="shared" si="18"/>
        <v>462995.78630000004</v>
      </c>
      <c r="M50" s="123">
        <f t="shared" si="18"/>
        <v>810746.9739000001</v>
      </c>
      <c r="N50" s="123">
        <f t="shared" si="18"/>
        <v>248907.39209999997</v>
      </c>
      <c r="O50" s="123">
        <f t="shared" si="18"/>
        <v>61178.885399999999</v>
      </c>
      <c r="P50" s="123">
        <f t="shared" si="18"/>
        <v>932322.26020000002</v>
      </c>
      <c r="R50" s="5">
        <f t="shared" si="0"/>
        <v>0</v>
      </c>
      <c r="S50" s="5">
        <f t="shared" si="1"/>
        <v>0</v>
      </c>
      <c r="T50" s="5">
        <f t="shared" si="2"/>
        <v>0</v>
      </c>
      <c r="U50" s="5">
        <f t="shared" si="3"/>
        <v>1.4801166053085916E-9</v>
      </c>
      <c r="V50" s="5">
        <f t="shared" si="4"/>
        <v>4.4193143064985789E-9</v>
      </c>
      <c r="W50" s="5">
        <f t="shared" si="5"/>
        <v>0</v>
      </c>
      <c r="X50" s="5">
        <f t="shared" si="6"/>
        <v>5.4702116566626395E-9</v>
      </c>
    </row>
    <row r="51" spans="1:24">
      <c r="A51" s="2" t="s">
        <v>94</v>
      </c>
      <c r="B51" s="1">
        <f t="shared" ref="B51:F51" si="19">B16+B17+B18+B19+B20+B21+B22+B23+B24+B25+B26+B27+B28+B29+B30+B31+B32+B33+B34+B35+B36+B37+B38+B39+B40+B41+B42+B43+B44+B45+B46+B47</f>
        <v>439900.72200000001</v>
      </c>
      <c r="C51" s="1">
        <f t="shared" si="19"/>
        <v>109860.6241</v>
      </c>
      <c r="D51" s="1">
        <f t="shared" si="19"/>
        <v>189592.4584</v>
      </c>
      <c r="E51" s="1">
        <f t="shared" si="19"/>
        <v>69523.209900000002</v>
      </c>
      <c r="F51" s="1">
        <f t="shared" si="19"/>
        <v>45923.197899999992</v>
      </c>
      <c r="G51" s="1">
        <f t="shared" ref="G51:H51" si="20">G16+G17+G18+G19+G20+G21+G22+G23+G24+G25+G26+G27+G28+G29+G30+G31+G32+G33+G34+G35+G36+G37+G38+G39+G40+G41+G42+G43+G44+G45+G46+G47</f>
        <v>26559.200500000003</v>
      </c>
      <c r="H51" s="123">
        <f t="shared" si="20"/>
        <v>499145.37749999994</v>
      </c>
      <c r="J51" s="123">
        <f t="shared" ref="J51:P51" si="21">J16+J17+J18+J19+J20+J21+J22+J23+J24+J25+J26+J27+J28+J29+J30+J31+J32+J33+J34+J35+J36+J37+J38+J39+J40+J41+J42+J43+J44+J45+J46+J47</f>
        <v>527916.62929999991</v>
      </c>
      <c r="K51" s="123">
        <f t="shared" si="21"/>
        <v>109839.5946</v>
      </c>
      <c r="L51" s="123">
        <f t="shared" si="21"/>
        <v>226341.29399999999</v>
      </c>
      <c r="M51" s="123">
        <f t="shared" si="21"/>
        <v>70916.087200000009</v>
      </c>
      <c r="N51" s="123">
        <f t="shared" si="21"/>
        <v>47191.349799999996</v>
      </c>
      <c r="O51" s="123">
        <f t="shared" si="21"/>
        <v>19285.507599999997</v>
      </c>
      <c r="P51" s="123">
        <f t="shared" si="21"/>
        <v>577077.83830000006</v>
      </c>
      <c r="R51" s="5">
        <f t="shared" si="0"/>
        <v>0.20008129766152077</v>
      </c>
      <c r="S51" s="5">
        <f t="shared" si="1"/>
        <v>-1.9141981189604575E-4</v>
      </c>
      <c r="T51" s="5">
        <f t="shared" si="2"/>
        <v>0.19383068245503582</v>
      </c>
      <c r="U51" s="5">
        <f t="shared" si="3"/>
        <v>2.003470930072818E-2</v>
      </c>
      <c r="V51" s="5">
        <f t="shared" si="4"/>
        <v>2.7614625243683317E-2</v>
      </c>
      <c r="W51" s="5">
        <f t="shared" si="5"/>
        <v>-0.27386716328302146</v>
      </c>
      <c r="X51" s="5">
        <f t="shared" si="6"/>
        <v>0.156131789079826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X5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/>
  <cols>
    <col min="1" max="1" width="28.7109375" customWidth="1"/>
    <col min="2" max="8" width="10.7109375" style="1" customWidth="1"/>
  </cols>
  <sheetData>
    <row r="1" spans="1:24">
      <c r="B1" s="3" t="s">
        <v>118</v>
      </c>
      <c r="J1" s="141" t="s">
        <v>115</v>
      </c>
      <c r="K1" s="127"/>
      <c r="L1" s="130"/>
      <c r="M1" s="133"/>
      <c r="N1" s="133"/>
      <c r="O1" s="136"/>
      <c r="P1" s="139"/>
      <c r="R1" s="141" t="s">
        <v>61</v>
      </c>
    </row>
    <row r="2" spans="1:24">
      <c r="A2" s="2" t="s">
        <v>0</v>
      </c>
      <c r="B2" s="2" t="s">
        <v>62</v>
      </c>
      <c r="C2" s="2" t="s">
        <v>63</v>
      </c>
      <c r="D2" s="2" t="s">
        <v>64</v>
      </c>
      <c r="E2" s="2" t="s">
        <v>59</v>
      </c>
      <c r="F2" s="2" t="s">
        <v>60</v>
      </c>
      <c r="G2" s="2" t="s">
        <v>65</v>
      </c>
      <c r="H2" s="2" t="s">
        <v>66</v>
      </c>
      <c r="J2" s="126" t="s">
        <v>62</v>
      </c>
      <c r="K2" s="129" t="s">
        <v>63</v>
      </c>
      <c r="L2" s="132" t="s">
        <v>64</v>
      </c>
      <c r="M2" s="135" t="s">
        <v>59</v>
      </c>
      <c r="N2" s="135" t="s">
        <v>60</v>
      </c>
      <c r="O2" s="138" t="s">
        <v>65</v>
      </c>
      <c r="P2" s="141" t="s">
        <v>66</v>
      </c>
      <c r="R2" s="141" t="s">
        <v>62</v>
      </c>
      <c r="S2" s="141" t="s">
        <v>63</v>
      </c>
      <c r="T2" s="141" t="s">
        <v>64</v>
      </c>
      <c r="U2" s="141" t="s">
        <v>59</v>
      </c>
      <c r="V2" s="141" t="s">
        <v>60</v>
      </c>
      <c r="W2" s="141" t="s">
        <v>65</v>
      </c>
      <c r="X2" s="141" t="s">
        <v>66</v>
      </c>
    </row>
    <row r="3" spans="1:24">
      <c r="A3" t="s">
        <v>67</v>
      </c>
      <c r="B3" s="313">
        <v>0</v>
      </c>
      <c r="C3" s="314">
        <v>0</v>
      </c>
      <c r="D3" s="315">
        <v>0</v>
      </c>
      <c r="E3" s="316">
        <v>0</v>
      </c>
      <c r="F3" s="316">
        <v>0</v>
      </c>
      <c r="G3" s="317">
        <v>0</v>
      </c>
      <c r="H3" s="318">
        <v>0</v>
      </c>
      <c r="J3" s="125">
        <v>0</v>
      </c>
      <c r="K3" s="128">
        <v>0</v>
      </c>
      <c r="L3" s="131">
        <v>0</v>
      </c>
      <c r="M3" s="134">
        <v>0</v>
      </c>
      <c r="N3" s="134">
        <v>0</v>
      </c>
      <c r="O3" s="137">
        <v>0</v>
      </c>
      <c r="P3" s="140">
        <v>0</v>
      </c>
      <c r="R3" s="5"/>
      <c r="S3" s="5"/>
      <c r="T3" s="5"/>
      <c r="U3" s="5"/>
      <c r="V3" s="5"/>
      <c r="W3" s="5"/>
      <c r="X3" s="5"/>
    </row>
    <row r="4" spans="1:24">
      <c r="A4" t="s">
        <v>68</v>
      </c>
      <c r="B4" s="313">
        <v>0</v>
      </c>
      <c r="C4" s="314">
        <v>0</v>
      </c>
      <c r="D4" s="315">
        <v>0</v>
      </c>
      <c r="E4" s="316">
        <v>0</v>
      </c>
      <c r="F4" s="316">
        <v>0</v>
      </c>
      <c r="G4" s="317">
        <v>0</v>
      </c>
      <c r="H4" s="318">
        <v>0</v>
      </c>
      <c r="J4" s="125">
        <v>0</v>
      </c>
      <c r="K4" s="128">
        <v>0</v>
      </c>
      <c r="L4" s="131">
        <v>0</v>
      </c>
      <c r="M4" s="134">
        <v>0</v>
      </c>
      <c r="N4" s="134">
        <v>0</v>
      </c>
      <c r="O4" s="137">
        <v>0</v>
      </c>
      <c r="P4" s="140">
        <v>0</v>
      </c>
      <c r="R4" s="5"/>
      <c r="S4" s="5"/>
      <c r="T4" s="5"/>
      <c r="U4" s="5"/>
      <c r="V4" s="5"/>
      <c r="W4" s="5"/>
      <c r="X4" s="5"/>
    </row>
    <row r="5" spans="1:24">
      <c r="A5" t="s">
        <v>69</v>
      </c>
      <c r="B5" s="313">
        <v>0</v>
      </c>
      <c r="C5" s="314">
        <v>0</v>
      </c>
      <c r="D5" s="315">
        <v>0</v>
      </c>
      <c r="E5" s="316">
        <v>0</v>
      </c>
      <c r="F5" s="316">
        <v>0</v>
      </c>
      <c r="G5" s="317">
        <v>0</v>
      </c>
      <c r="H5" s="318">
        <v>0</v>
      </c>
      <c r="J5" s="125">
        <v>0</v>
      </c>
      <c r="K5" s="128">
        <v>0</v>
      </c>
      <c r="L5" s="131">
        <v>0</v>
      </c>
      <c r="M5" s="134">
        <v>0</v>
      </c>
      <c r="N5" s="134">
        <v>0</v>
      </c>
      <c r="O5" s="137">
        <v>0</v>
      </c>
      <c r="P5" s="140">
        <v>0</v>
      </c>
      <c r="R5" s="5"/>
      <c r="S5" s="5"/>
      <c r="T5" s="5"/>
      <c r="U5" s="5"/>
      <c r="V5" s="5"/>
      <c r="W5" s="5"/>
      <c r="X5" s="5"/>
    </row>
    <row r="6" spans="1:24">
      <c r="A6" t="s">
        <v>70</v>
      </c>
      <c r="B6" s="313">
        <v>63725.052499999998</v>
      </c>
      <c r="C6" s="314">
        <v>264.93579999999997</v>
      </c>
      <c r="D6" s="315">
        <v>9001.1697999999997</v>
      </c>
      <c r="E6" s="316">
        <v>227.63630000000001</v>
      </c>
      <c r="F6" s="316">
        <v>167.91650000000001</v>
      </c>
      <c r="G6" s="317">
        <v>95.255499999999998</v>
      </c>
      <c r="H6" s="318">
        <v>3923.2256000000002</v>
      </c>
      <c r="J6" s="125">
        <v>63725.048000000003</v>
      </c>
      <c r="K6" s="128">
        <v>264.9357</v>
      </c>
      <c r="L6" s="131">
        <v>9001.1695999999993</v>
      </c>
      <c r="M6" s="134">
        <v>227.6362</v>
      </c>
      <c r="N6" s="134">
        <v>167.91650000000001</v>
      </c>
      <c r="O6" s="137">
        <v>95.255499999999998</v>
      </c>
      <c r="P6" s="140">
        <v>3923.2253999999998</v>
      </c>
      <c r="R6" s="5">
        <f t="shared" ref="R6:R51" si="0">(J6-B6)/B6</f>
        <v>-7.0615869566522558E-8</v>
      </c>
      <c r="S6" s="5">
        <f t="shared" ref="S6:S51" si="1">(K6-C6)/C6</f>
        <v>-3.7744993305886922E-7</v>
      </c>
      <c r="T6" s="5">
        <f t="shared" ref="T6:T51" si="2">(L6-D6)/D6</f>
        <v>-2.2219334247482284E-8</v>
      </c>
      <c r="U6" s="5">
        <f t="shared" ref="U6:U51" si="3">(M6-E6)/E6</f>
        <v>-4.3929724742196062E-7</v>
      </c>
      <c r="V6" s="5">
        <f t="shared" ref="V6:V51" si="4">(N6-F6)/F6</f>
        <v>0</v>
      </c>
      <c r="W6" s="5">
        <f t="shared" ref="W6:W51" si="5">(O6-G6)/G6</f>
        <v>0</v>
      </c>
      <c r="X6" s="5">
        <f t="shared" ref="X6:X51" si="6">(P6-H6)/H6</f>
        <v>-5.0978460276294904E-8</v>
      </c>
    </row>
    <row r="7" spans="1:24">
      <c r="A7" t="s">
        <v>71</v>
      </c>
      <c r="B7" s="313">
        <v>967613.10609999998</v>
      </c>
      <c r="C7" s="314">
        <v>5099.4889000000003</v>
      </c>
      <c r="D7" s="315">
        <v>114893.7068</v>
      </c>
      <c r="E7" s="316">
        <v>3491.8287999999998</v>
      </c>
      <c r="F7" s="316">
        <v>2503.4227000000001</v>
      </c>
      <c r="G7" s="317">
        <v>1262.2617</v>
      </c>
      <c r="H7" s="318">
        <v>58006.776299999998</v>
      </c>
      <c r="J7" s="125">
        <v>967613.04509999999</v>
      </c>
      <c r="K7" s="128">
        <v>5099.4885999999997</v>
      </c>
      <c r="L7" s="131">
        <v>114893.6992</v>
      </c>
      <c r="M7" s="134">
        <v>3491.8283999999999</v>
      </c>
      <c r="N7" s="134">
        <v>2503.4223999999999</v>
      </c>
      <c r="O7" s="137">
        <v>1262.2617</v>
      </c>
      <c r="P7" s="140">
        <v>58006.7736</v>
      </c>
      <c r="R7" s="5">
        <f t="shared" si="0"/>
        <v>-6.30417256674253E-8</v>
      </c>
      <c r="S7" s="5">
        <f t="shared" si="1"/>
        <v>-5.8829425161963747E-8</v>
      </c>
      <c r="T7" s="5">
        <f t="shared" si="2"/>
        <v>-6.6148096435015087E-8</v>
      </c>
      <c r="U7" s="5">
        <f t="shared" si="3"/>
        <v>-1.1455315332171835E-7</v>
      </c>
      <c r="V7" s="5">
        <f t="shared" si="4"/>
        <v>-1.1983593507882927E-7</v>
      </c>
      <c r="W7" s="5">
        <f t="shared" si="5"/>
        <v>0</v>
      </c>
      <c r="X7" s="5">
        <f t="shared" si="6"/>
        <v>-4.6546285959971225E-8</v>
      </c>
    </row>
    <row r="8" spans="1:24">
      <c r="A8" t="s">
        <v>72</v>
      </c>
      <c r="B8" s="313">
        <v>1211493.6046</v>
      </c>
      <c r="C8" s="314">
        <v>8382.7135999999991</v>
      </c>
      <c r="D8" s="315">
        <v>146340.28890000001</v>
      </c>
      <c r="E8" s="316">
        <v>4159.6755000000003</v>
      </c>
      <c r="F8" s="316">
        <v>2708.3878</v>
      </c>
      <c r="G8" s="317">
        <v>1616.8791000000001</v>
      </c>
      <c r="H8" s="318">
        <v>64791.666400000002</v>
      </c>
      <c r="J8" s="125">
        <v>1211493.4837</v>
      </c>
      <c r="K8" s="128">
        <v>8382.7129999999997</v>
      </c>
      <c r="L8" s="131">
        <v>146340.27290000001</v>
      </c>
      <c r="M8" s="134">
        <v>4159.6750000000002</v>
      </c>
      <c r="N8" s="134">
        <v>2708.3874999999998</v>
      </c>
      <c r="O8" s="137">
        <v>1616.8791000000001</v>
      </c>
      <c r="P8" s="140">
        <v>64791.661</v>
      </c>
      <c r="R8" s="5">
        <f t="shared" si="0"/>
        <v>-9.9794171030561159E-8</v>
      </c>
      <c r="S8" s="5">
        <f t="shared" si="1"/>
        <v>-7.1575867675431549E-8</v>
      </c>
      <c r="T8" s="5">
        <f t="shared" si="2"/>
        <v>-1.0933421085558365E-7</v>
      </c>
      <c r="U8" s="5">
        <f t="shared" si="3"/>
        <v>-1.2020168402604084E-7</v>
      </c>
      <c r="V8" s="5">
        <f t="shared" si="4"/>
        <v>-1.1076700321573872E-7</v>
      </c>
      <c r="W8" s="5">
        <f t="shared" si="5"/>
        <v>0</v>
      </c>
      <c r="X8" s="5">
        <f t="shared" si="6"/>
        <v>-8.3344051818178275E-8</v>
      </c>
    </row>
    <row r="9" spans="1:24">
      <c r="A9" t="s">
        <v>73</v>
      </c>
      <c r="B9" s="313">
        <v>255997.61970000001</v>
      </c>
      <c r="C9" s="314">
        <v>790.43100000000004</v>
      </c>
      <c r="D9" s="315">
        <v>28424.482899999999</v>
      </c>
      <c r="E9" s="316">
        <v>746.5548</v>
      </c>
      <c r="F9" s="316">
        <v>559.13319999999999</v>
      </c>
      <c r="G9" s="317">
        <v>249.8545</v>
      </c>
      <c r="H9" s="318">
        <v>16428.101299999998</v>
      </c>
      <c r="J9" s="125">
        <v>255997.60680000001</v>
      </c>
      <c r="K9" s="128">
        <v>790.43079999999998</v>
      </c>
      <c r="L9" s="131">
        <v>28424.479500000001</v>
      </c>
      <c r="M9" s="134">
        <v>746.5548</v>
      </c>
      <c r="N9" s="134">
        <v>559.13310000000001</v>
      </c>
      <c r="O9" s="137">
        <v>249.8545</v>
      </c>
      <c r="P9" s="140">
        <v>16428.100200000001</v>
      </c>
      <c r="R9" s="5">
        <f t="shared" si="0"/>
        <v>-5.0391093544752522E-8</v>
      </c>
      <c r="S9" s="5">
        <f t="shared" si="1"/>
        <v>-2.5302651346351891E-7</v>
      </c>
      <c r="T9" s="5">
        <f t="shared" si="2"/>
        <v>-1.1961519264022523E-7</v>
      </c>
      <c r="U9" s="5">
        <f t="shared" si="3"/>
        <v>0</v>
      </c>
      <c r="V9" s="5">
        <f t="shared" si="4"/>
        <v>-1.7884826008346123E-7</v>
      </c>
      <c r="W9" s="5">
        <f t="shared" si="5"/>
        <v>0</v>
      </c>
      <c r="X9" s="5">
        <f t="shared" si="6"/>
        <v>-6.6958437715350247E-8</v>
      </c>
    </row>
    <row r="10" spans="1:24">
      <c r="A10" t="s">
        <v>74</v>
      </c>
      <c r="B10" s="313">
        <v>212124.8003</v>
      </c>
      <c r="C10" s="314">
        <v>468.07619999999997</v>
      </c>
      <c r="D10" s="315">
        <v>22551.005700000002</v>
      </c>
      <c r="E10" s="316">
        <v>603.3818</v>
      </c>
      <c r="F10" s="316">
        <v>467.15050000000002</v>
      </c>
      <c r="G10" s="317">
        <v>180.03620000000001</v>
      </c>
      <c r="H10" s="318">
        <v>14671.4074</v>
      </c>
      <c r="J10" s="125">
        <v>212124.78839999999</v>
      </c>
      <c r="K10" s="128">
        <v>468.07619999999997</v>
      </c>
      <c r="L10" s="131">
        <v>22551.004199999999</v>
      </c>
      <c r="M10" s="134">
        <v>603.3818</v>
      </c>
      <c r="N10" s="134">
        <v>467.15039999999999</v>
      </c>
      <c r="O10" s="137">
        <v>180.036</v>
      </c>
      <c r="P10" s="140">
        <v>14671.4069</v>
      </c>
      <c r="R10" s="5">
        <f t="shared" si="0"/>
        <v>-5.6099051103016602E-8</v>
      </c>
      <c r="S10" s="5">
        <f t="shared" si="1"/>
        <v>0</v>
      </c>
      <c r="T10" s="5">
        <f t="shared" si="2"/>
        <v>-6.6515880581085552E-8</v>
      </c>
      <c r="U10" s="5">
        <f t="shared" si="3"/>
        <v>0</v>
      </c>
      <c r="V10" s="5">
        <f t="shared" si="4"/>
        <v>-2.1406377608873664E-7</v>
      </c>
      <c r="W10" s="5">
        <f t="shared" si="5"/>
        <v>-1.1108876992884725E-6</v>
      </c>
      <c r="X10" s="5">
        <f t="shared" si="6"/>
        <v>-3.4079893391949799E-8</v>
      </c>
    </row>
    <row r="11" spans="1:24">
      <c r="A11" t="s">
        <v>75</v>
      </c>
      <c r="B11" s="313">
        <v>86588.353300000002</v>
      </c>
      <c r="C11" s="314">
        <v>290.65480000000002</v>
      </c>
      <c r="D11" s="315">
        <v>10627.0481</v>
      </c>
      <c r="E11" s="316">
        <v>292.23860000000002</v>
      </c>
      <c r="F11" s="316">
        <v>219.3065</v>
      </c>
      <c r="G11" s="317">
        <v>103.4104</v>
      </c>
      <c r="H11" s="318">
        <v>5541.2773999999999</v>
      </c>
      <c r="J11" s="125">
        <v>86588.3508</v>
      </c>
      <c r="K11" s="128">
        <v>290.65469999999999</v>
      </c>
      <c r="L11" s="131">
        <v>10627.0473</v>
      </c>
      <c r="M11" s="134">
        <v>292.23849999999999</v>
      </c>
      <c r="N11" s="134">
        <v>219.3065</v>
      </c>
      <c r="O11" s="137">
        <v>103.4104</v>
      </c>
      <c r="P11" s="140">
        <v>5541.2772000000004</v>
      </c>
      <c r="R11" s="5">
        <f t="shared" si="0"/>
        <v>-2.8872243287346431E-8</v>
      </c>
      <c r="S11" s="5">
        <f t="shared" si="1"/>
        <v>-3.4405074346524249E-7</v>
      </c>
      <c r="T11" s="5">
        <f t="shared" si="2"/>
        <v>-7.5279606554070611E-8</v>
      </c>
      <c r="U11" s="5">
        <f t="shared" si="3"/>
        <v>-3.4218614526534606E-7</v>
      </c>
      <c r="V11" s="5">
        <f t="shared" si="4"/>
        <v>0</v>
      </c>
      <c r="W11" s="5">
        <f t="shared" si="5"/>
        <v>0</v>
      </c>
      <c r="X11" s="5">
        <f t="shared" si="6"/>
        <v>-3.6092760758565981E-8</v>
      </c>
    </row>
    <row r="12" spans="1:24">
      <c r="A12" t="s">
        <v>76</v>
      </c>
      <c r="B12" s="313">
        <v>505696.48790000001</v>
      </c>
      <c r="C12" s="314">
        <v>2275.8784999999998</v>
      </c>
      <c r="D12" s="315">
        <v>60371.612099999998</v>
      </c>
      <c r="E12" s="316">
        <v>1553.645</v>
      </c>
      <c r="F12" s="316">
        <v>1086.3003000000001</v>
      </c>
      <c r="G12" s="317">
        <v>537.928</v>
      </c>
      <c r="H12" s="318">
        <v>36576.274700000002</v>
      </c>
      <c r="J12" s="125">
        <v>505696.44669999997</v>
      </c>
      <c r="K12" s="128">
        <v>2275.8784000000001</v>
      </c>
      <c r="L12" s="131">
        <v>60371.607499999998</v>
      </c>
      <c r="M12" s="134">
        <v>1553.6451</v>
      </c>
      <c r="N12" s="134">
        <v>1086.3000999999999</v>
      </c>
      <c r="O12" s="137">
        <v>537.928</v>
      </c>
      <c r="P12" s="140">
        <v>36576.270299999996</v>
      </c>
      <c r="R12" s="5">
        <f t="shared" si="0"/>
        <v>-8.1471793895846404E-8</v>
      </c>
      <c r="S12" s="5">
        <f t="shared" si="1"/>
        <v>-4.3939076601639447E-8</v>
      </c>
      <c r="T12" s="5">
        <f t="shared" si="2"/>
        <v>-7.6194751808019839E-8</v>
      </c>
      <c r="U12" s="5">
        <f t="shared" si="3"/>
        <v>6.4364767997128015E-8</v>
      </c>
      <c r="V12" s="5">
        <f t="shared" si="4"/>
        <v>-1.8411115248441848E-7</v>
      </c>
      <c r="W12" s="5">
        <f t="shared" si="5"/>
        <v>0</v>
      </c>
      <c r="X12" s="5">
        <f t="shared" si="6"/>
        <v>-1.2029655948701557E-7</v>
      </c>
    </row>
    <row r="13" spans="1:24">
      <c r="A13" t="s">
        <v>77</v>
      </c>
      <c r="B13" s="313">
        <v>0</v>
      </c>
      <c r="C13" s="314">
        <v>0</v>
      </c>
      <c r="D13" s="315">
        <v>0</v>
      </c>
      <c r="E13" s="316">
        <v>0</v>
      </c>
      <c r="F13" s="316">
        <v>0</v>
      </c>
      <c r="G13" s="317">
        <v>0</v>
      </c>
      <c r="H13" s="318">
        <v>0</v>
      </c>
      <c r="J13" s="125">
        <v>0</v>
      </c>
      <c r="K13" s="128">
        <v>0</v>
      </c>
      <c r="L13" s="131">
        <v>0</v>
      </c>
      <c r="M13" s="134">
        <v>0</v>
      </c>
      <c r="N13" s="134">
        <v>0</v>
      </c>
      <c r="O13" s="137">
        <v>0</v>
      </c>
      <c r="P13" s="140">
        <v>0</v>
      </c>
      <c r="R13" s="5"/>
      <c r="S13" s="5"/>
      <c r="T13" s="5"/>
      <c r="U13" s="5"/>
      <c r="V13" s="5"/>
      <c r="W13" s="5"/>
      <c r="X13" s="5"/>
    </row>
    <row r="14" spans="1:24">
      <c r="A14" t="s">
        <v>78</v>
      </c>
      <c r="B14" s="313">
        <v>0</v>
      </c>
      <c r="C14" s="314">
        <v>0</v>
      </c>
      <c r="D14" s="315">
        <v>0</v>
      </c>
      <c r="E14" s="316">
        <v>0</v>
      </c>
      <c r="F14" s="316">
        <v>0</v>
      </c>
      <c r="G14" s="317">
        <v>0</v>
      </c>
      <c r="H14" s="318">
        <v>0</v>
      </c>
      <c r="J14" s="125">
        <v>0</v>
      </c>
      <c r="K14" s="128">
        <v>0</v>
      </c>
      <c r="L14" s="131">
        <v>0</v>
      </c>
      <c r="M14" s="134">
        <v>0</v>
      </c>
      <c r="N14" s="134">
        <v>0</v>
      </c>
      <c r="O14" s="137">
        <v>0</v>
      </c>
      <c r="P14" s="140">
        <v>0</v>
      </c>
      <c r="R14" s="5"/>
      <c r="S14" s="5"/>
      <c r="T14" s="5"/>
      <c r="U14" s="5"/>
      <c r="V14" s="5"/>
      <c r="W14" s="5"/>
      <c r="X14" s="5"/>
    </row>
    <row r="15" spans="1:24">
      <c r="A15" t="s">
        <v>79</v>
      </c>
      <c r="B15" s="313">
        <v>0</v>
      </c>
      <c r="C15" s="314">
        <v>0</v>
      </c>
      <c r="D15" s="315">
        <v>0</v>
      </c>
      <c r="E15" s="316">
        <v>0</v>
      </c>
      <c r="F15" s="316">
        <v>0</v>
      </c>
      <c r="G15" s="317">
        <v>0</v>
      </c>
      <c r="H15" s="318">
        <v>0</v>
      </c>
      <c r="J15" s="125">
        <v>0</v>
      </c>
      <c r="K15" s="128">
        <v>0</v>
      </c>
      <c r="L15" s="131">
        <v>0</v>
      </c>
      <c r="M15" s="134">
        <v>0</v>
      </c>
      <c r="N15" s="134">
        <v>0</v>
      </c>
      <c r="O15" s="137">
        <v>0</v>
      </c>
      <c r="P15" s="140">
        <v>0</v>
      </c>
      <c r="R15" s="5"/>
      <c r="S15" s="5"/>
      <c r="T15" s="5"/>
      <c r="U15" s="5"/>
      <c r="V15" s="5"/>
      <c r="W15" s="5"/>
      <c r="X15" s="5"/>
    </row>
    <row r="16" spans="1:24">
      <c r="A16" t="s">
        <v>80</v>
      </c>
      <c r="B16" s="313">
        <v>0</v>
      </c>
      <c r="C16" s="314">
        <v>0</v>
      </c>
      <c r="D16" s="315">
        <v>0</v>
      </c>
      <c r="E16" s="316">
        <v>0</v>
      </c>
      <c r="F16" s="316">
        <v>0</v>
      </c>
      <c r="G16" s="317">
        <v>0</v>
      </c>
      <c r="H16" s="318">
        <v>0</v>
      </c>
      <c r="J16" s="125">
        <v>0</v>
      </c>
      <c r="K16" s="128">
        <v>0</v>
      </c>
      <c r="L16" s="131">
        <v>0</v>
      </c>
      <c r="M16" s="134">
        <v>0</v>
      </c>
      <c r="N16" s="134">
        <v>0</v>
      </c>
      <c r="O16" s="137">
        <v>0</v>
      </c>
      <c r="P16" s="140">
        <v>0</v>
      </c>
      <c r="R16" s="5"/>
      <c r="S16" s="5"/>
      <c r="T16" s="5"/>
      <c r="U16" s="5"/>
      <c r="V16" s="5"/>
      <c r="W16" s="5"/>
      <c r="X16" s="5"/>
    </row>
    <row r="17" spans="1:24">
      <c r="A17" t="s">
        <v>81</v>
      </c>
      <c r="B17" s="313">
        <v>60910.1077</v>
      </c>
      <c r="C17" s="314">
        <v>514.28679999999997</v>
      </c>
      <c r="D17" s="315">
        <v>11248.2932</v>
      </c>
      <c r="E17" s="316">
        <v>1138.9133999999999</v>
      </c>
      <c r="F17" s="316">
        <v>1044.8363999999999</v>
      </c>
      <c r="G17" s="317">
        <v>71.370099999999994</v>
      </c>
      <c r="H17" s="318">
        <v>10756.312900000001</v>
      </c>
      <c r="J17" s="125">
        <v>58465.652499999997</v>
      </c>
      <c r="K17" s="128">
        <v>706.16010000000006</v>
      </c>
      <c r="L17" s="131">
        <v>6856.7124999999996</v>
      </c>
      <c r="M17" s="134">
        <v>1418.9358999999999</v>
      </c>
      <c r="N17" s="134">
        <v>1294.0853999999999</v>
      </c>
      <c r="O17" s="137">
        <v>99.217500000000001</v>
      </c>
      <c r="P17" s="140">
        <v>9219.7194999999992</v>
      </c>
      <c r="R17" s="5">
        <f t="shared" si="0"/>
        <v>-4.0132176617379452E-2</v>
      </c>
      <c r="S17" s="5">
        <f t="shared" si="1"/>
        <v>0.3730861845958327</v>
      </c>
      <c r="T17" s="5">
        <f t="shared" si="2"/>
        <v>-0.39042196197375084</v>
      </c>
      <c r="U17" s="5">
        <f t="shared" si="3"/>
        <v>0.24586812307239519</v>
      </c>
      <c r="V17" s="5">
        <f t="shared" si="4"/>
        <v>0.23855313616562368</v>
      </c>
      <c r="W17" s="5">
        <f t="shared" si="5"/>
        <v>0.39018300380691651</v>
      </c>
      <c r="X17" s="5">
        <f t="shared" si="6"/>
        <v>-0.14285502981230691</v>
      </c>
    </row>
    <row r="18" spans="1:24">
      <c r="A18" t="s">
        <v>82</v>
      </c>
      <c r="B18" s="313">
        <v>1867.3358000000001</v>
      </c>
      <c r="C18" s="314">
        <v>13.5306</v>
      </c>
      <c r="D18" s="315">
        <v>346.2115</v>
      </c>
      <c r="E18" s="316">
        <v>36.168399999999998</v>
      </c>
      <c r="F18" s="316">
        <v>33.243200000000002</v>
      </c>
      <c r="G18" s="317">
        <v>17.5381</v>
      </c>
      <c r="H18" s="318">
        <v>328.36709999999999</v>
      </c>
      <c r="J18" s="125">
        <v>1792.5051000000001</v>
      </c>
      <c r="K18" s="128">
        <v>18.691400000000002</v>
      </c>
      <c r="L18" s="131">
        <v>211.1123</v>
      </c>
      <c r="M18" s="134">
        <v>44.402799999999999</v>
      </c>
      <c r="N18" s="134">
        <v>40.495800000000003</v>
      </c>
      <c r="O18" s="137">
        <v>3.1008</v>
      </c>
      <c r="P18" s="140">
        <v>281.57209999999998</v>
      </c>
      <c r="R18" s="5">
        <f t="shared" si="0"/>
        <v>-4.0073510077833871E-2</v>
      </c>
      <c r="S18" s="5">
        <f t="shared" si="1"/>
        <v>0.38141693642558361</v>
      </c>
      <c r="T18" s="5">
        <f t="shared" si="2"/>
        <v>-0.39022158420503072</v>
      </c>
      <c r="U18" s="5">
        <f t="shared" si="3"/>
        <v>0.22766835137855149</v>
      </c>
      <c r="V18" s="5">
        <f t="shared" si="4"/>
        <v>0.21816792607209898</v>
      </c>
      <c r="W18" s="5">
        <f t="shared" si="5"/>
        <v>-0.8231963553634658</v>
      </c>
      <c r="X18" s="5">
        <f t="shared" si="6"/>
        <v>-0.14250818672150778</v>
      </c>
    </row>
    <row r="19" spans="1:24">
      <c r="A19" t="s">
        <v>83</v>
      </c>
      <c r="B19" s="313">
        <v>0</v>
      </c>
      <c r="C19" s="314">
        <v>0</v>
      </c>
      <c r="D19" s="315">
        <v>0</v>
      </c>
      <c r="E19" s="316">
        <v>0</v>
      </c>
      <c r="F19" s="316">
        <v>0</v>
      </c>
      <c r="G19" s="317">
        <v>0</v>
      </c>
      <c r="H19" s="318">
        <v>0</v>
      </c>
      <c r="I19" s="202"/>
      <c r="J19" s="203">
        <v>0</v>
      </c>
      <c r="K19" s="203">
        <v>0</v>
      </c>
      <c r="L19" s="203">
        <v>0</v>
      </c>
      <c r="M19" s="203">
        <v>0</v>
      </c>
      <c r="N19" s="203">
        <v>0</v>
      </c>
      <c r="O19" s="203">
        <v>0</v>
      </c>
      <c r="P19" s="203">
        <v>0</v>
      </c>
      <c r="R19" s="5"/>
      <c r="S19" s="5"/>
      <c r="T19" s="5"/>
      <c r="U19" s="5"/>
      <c r="V19" s="5"/>
      <c r="W19" s="5"/>
      <c r="X19" s="5"/>
    </row>
    <row r="20" spans="1:24">
      <c r="A20" t="s">
        <v>84</v>
      </c>
      <c r="B20" s="313">
        <v>30735.022000000001</v>
      </c>
      <c r="C20" s="314">
        <v>218.73820000000001</v>
      </c>
      <c r="D20" s="315">
        <v>5462.7161999999998</v>
      </c>
      <c r="E20" s="316">
        <v>555.11500000000001</v>
      </c>
      <c r="F20" s="316">
        <v>509.14490000000001</v>
      </c>
      <c r="G20" s="317">
        <v>34.342599999999997</v>
      </c>
      <c r="H20" s="318">
        <v>5216.6943000000001</v>
      </c>
      <c r="J20" s="125">
        <v>29501.904399999999</v>
      </c>
      <c r="K20" s="128">
        <v>301.3972</v>
      </c>
      <c r="L20" s="131">
        <v>3330.5479</v>
      </c>
      <c r="M20" s="134">
        <v>692.60350000000005</v>
      </c>
      <c r="N20" s="134">
        <v>631.66210000000001</v>
      </c>
      <c r="O20" s="137">
        <v>48.447800000000001</v>
      </c>
      <c r="P20" s="140">
        <v>4472.2520000000004</v>
      </c>
      <c r="R20" s="5">
        <f t="shared" si="0"/>
        <v>-4.0120927845765049E-2</v>
      </c>
      <c r="S20" s="5">
        <f t="shared" si="1"/>
        <v>0.37789009875732721</v>
      </c>
      <c r="T20" s="5">
        <f t="shared" si="2"/>
        <v>-0.39031284473463951</v>
      </c>
      <c r="U20" s="5">
        <f t="shared" si="3"/>
        <v>0.24767570683552065</v>
      </c>
      <c r="V20" s="5">
        <f t="shared" si="4"/>
        <v>0.24063326569705401</v>
      </c>
      <c r="W20" s="5">
        <f t="shared" si="5"/>
        <v>0.41072021337930165</v>
      </c>
      <c r="X20" s="5">
        <f t="shared" si="6"/>
        <v>-0.14270383832918859</v>
      </c>
    </row>
    <row r="21" spans="1:24">
      <c r="A21" t="s">
        <v>85</v>
      </c>
      <c r="B21" s="313">
        <v>0</v>
      </c>
      <c r="C21" s="314">
        <v>0</v>
      </c>
      <c r="D21" s="315">
        <v>0</v>
      </c>
      <c r="E21" s="316">
        <v>0</v>
      </c>
      <c r="F21" s="316">
        <v>0</v>
      </c>
      <c r="G21" s="317">
        <v>0</v>
      </c>
      <c r="H21" s="318">
        <v>0</v>
      </c>
      <c r="J21" s="125">
        <v>0</v>
      </c>
      <c r="K21" s="128">
        <v>0</v>
      </c>
      <c r="L21" s="131">
        <v>0</v>
      </c>
      <c r="M21" s="134">
        <v>0</v>
      </c>
      <c r="N21" s="134">
        <v>0</v>
      </c>
      <c r="O21" s="137">
        <v>0</v>
      </c>
      <c r="P21" s="140">
        <v>0</v>
      </c>
      <c r="R21" s="5"/>
      <c r="S21" s="5"/>
      <c r="T21" s="5"/>
      <c r="U21" s="5"/>
      <c r="V21" s="5"/>
      <c r="W21" s="5"/>
      <c r="X21" s="5"/>
    </row>
    <row r="22" spans="1:24">
      <c r="A22" t="s">
        <v>86</v>
      </c>
      <c r="B22" s="313">
        <v>0</v>
      </c>
      <c r="C22" s="314">
        <v>0</v>
      </c>
      <c r="D22" s="315">
        <v>0</v>
      </c>
      <c r="E22" s="316">
        <v>0</v>
      </c>
      <c r="F22" s="316">
        <v>0</v>
      </c>
      <c r="G22" s="317">
        <v>0</v>
      </c>
      <c r="H22" s="318">
        <v>0</v>
      </c>
      <c r="J22" s="125">
        <v>0</v>
      </c>
      <c r="K22" s="128">
        <v>0</v>
      </c>
      <c r="L22" s="131">
        <v>0</v>
      </c>
      <c r="M22" s="134">
        <v>0</v>
      </c>
      <c r="N22" s="134">
        <v>0</v>
      </c>
      <c r="O22" s="137">
        <v>0</v>
      </c>
      <c r="P22" s="140">
        <v>0</v>
      </c>
      <c r="R22" s="5"/>
      <c r="S22" s="5"/>
      <c r="T22" s="5"/>
      <c r="U22" s="5"/>
      <c r="V22" s="5"/>
      <c r="W22" s="5"/>
      <c r="X22" s="5"/>
    </row>
    <row r="23" spans="1:24">
      <c r="A23" t="s">
        <v>87</v>
      </c>
      <c r="B23" s="313">
        <v>72205.006200000003</v>
      </c>
      <c r="C23" s="314">
        <v>520.29880000000003</v>
      </c>
      <c r="D23" s="315">
        <v>12151.3145</v>
      </c>
      <c r="E23" s="316">
        <v>1229.7485999999999</v>
      </c>
      <c r="F23" s="316">
        <v>1128.1518000000001</v>
      </c>
      <c r="G23" s="317">
        <v>76.332499999999996</v>
      </c>
      <c r="H23" s="318">
        <v>11792.590200000001</v>
      </c>
      <c r="J23" s="125">
        <v>69304.896599999993</v>
      </c>
      <c r="K23" s="128">
        <v>716.23310000000004</v>
      </c>
      <c r="L23" s="131">
        <v>7408.0982999999997</v>
      </c>
      <c r="M23" s="134">
        <v>1533.9441999999999</v>
      </c>
      <c r="N23" s="134">
        <v>1398.9742000000001</v>
      </c>
      <c r="O23" s="137">
        <v>107.2345</v>
      </c>
      <c r="P23" s="140">
        <v>10108.591899999999</v>
      </c>
      <c r="R23" s="5">
        <f t="shared" si="0"/>
        <v>-4.0164938037218954E-2</v>
      </c>
      <c r="S23" s="5">
        <f t="shared" si="1"/>
        <v>0.37658034191122486</v>
      </c>
      <c r="T23" s="5">
        <f t="shared" si="2"/>
        <v>-0.3903459333556053</v>
      </c>
      <c r="U23" s="5">
        <f t="shared" si="3"/>
        <v>0.24736405473443926</v>
      </c>
      <c r="V23" s="5">
        <f t="shared" si="4"/>
        <v>0.24005847440034223</v>
      </c>
      <c r="W23" s="5">
        <f t="shared" si="5"/>
        <v>0.40483411390954055</v>
      </c>
      <c r="X23" s="5">
        <f t="shared" si="6"/>
        <v>-0.14280139235229264</v>
      </c>
    </row>
    <row r="24" spans="1:24">
      <c r="A24" t="s">
        <v>88</v>
      </c>
      <c r="B24" s="313">
        <v>0</v>
      </c>
      <c r="C24" s="314">
        <v>0</v>
      </c>
      <c r="D24" s="315">
        <v>0</v>
      </c>
      <c r="E24" s="316">
        <v>0</v>
      </c>
      <c r="F24" s="316">
        <v>0</v>
      </c>
      <c r="G24" s="317">
        <v>0</v>
      </c>
      <c r="H24" s="318">
        <v>0</v>
      </c>
      <c r="J24" s="125">
        <v>0</v>
      </c>
      <c r="K24" s="128">
        <v>0</v>
      </c>
      <c r="L24" s="131">
        <v>0</v>
      </c>
      <c r="M24" s="134">
        <v>0</v>
      </c>
      <c r="N24" s="134">
        <v>0</v>
      </c>
      <c r="O24" s="137">
        <v>0</v>
      </c>
      <c r="P24" s="140">
        <v>0</v>
      </c>
      <c r="R24" s="5"/>
      <c r="S24" s="5"/>
      <c r="T24" s="5"/>
      <c r="U24" s="5"/>
      <c r="V24" s="5"/>
      <c r="W24" s="5"/>
      <c r="X24" s="5"/>
    </row>
    <row r="25" spans="1:24">
      <c r="A25" t="s">
        <v>89</v>
      </c>
      <c r="B25" s="313">
        <v>9486.4868000000006</v>
      </c>
      <c r="C25" s="314">
        <v>80.305899999999994</v>
      </c>
      <c r="D25" s="315">
        <v>1723.0272</v>
      </c>
      <c r="E25" s="316">
        <v>178.7285</v>
      </c>
      <c r="F25" s="316">
        <v>164.23920000000001</v>
      </c>
      <c r="G25" s="317">
        <v>86.934600000000003</v>
      </c>
      <c r="H25" s="318">
        <v>1617.221</v>
      </c>
      <c r="J25" s="125">
        <v>9106.3423000000003</v>
      </c>
      <c r="K25" s="128">
        <v>110.7037</v>
      </c>
      <c r="L25" s="131">
        <v>1050.6203</v>
      </c>
      <c r="M25" s="134">
        <v>219.32470000000001</v>
      </c>
      <c r="N25" s="134">
        <v>200.0266</v>
      </c>
      <c r="O25" s="137">
        <v>15.3416</v>
      </c>
      <c r="P25" s="140">
        <v>1386.6402</v>
      </c>
      <c r="R25" s="5">
        <f t="shared" si="0"/>
        <v>-4.0072210926388505E-2</v>
      </c>
      <c r="S25" s="5">
        <f t="shared" si="1"/>
        <v>0.37852511459307481</v>
      </c>
      <c r="T25" s="5">
        <f t="shared" si="2"/>
        <v>-0.39024740874665237</v>
      </c>
      <c r="U25" s="5">
        <f t="shared" si="3"/>
        <v>0.2271389285984049</v>
      </c>
      <c r="V25" s="5">
        <f t="shared" si="4"/>
        <v>0.21789804139328484</v>
      </c>
      <c r="W25" s="5">
        <f t="shared" si="5"/>
        <v>-0.82352711118472965</v>
      </c>
      <c r="X25" s="5">
        <f t="shared" si="6"/>
        <v>-0.14257841074287309</v>
      </c>
    </row>
    <row r="26" spans="1:24">
      <c r="A26" t="s">
        <v>90</v>
      </c>
      <c r="B26" s="313">
        <v>0</v>
      </c>
      <c r="C26" s="314">
        <v>0</v>
      </c>
      <c r="D26" s="315">
        <v>0</v>
      </c>
      <c r="E26" s="316">
        <v>0</v>
      </c>
      <c r="F26" s="316">
        <v>0</v>
      </c>
      <c r="G26" s="317">
        <v>0</v>
      </c>
      <c r="H26" s="318">
        <v>0</v>
      </c>
      <c r="J26" s="125">
        <v>0</v>
      </c>
      <c r="K26" s="128">
        <v>0</v>
      </c>
      <c r="L26" s="131">
        <v>0</v>
      </c>
      <c r="M26" s="134">
        <v>0</v>
      </c>
      <c r="N26" s="134">
        <v>0</v>
      </c>
      <c r="O26" s="137">
        <v>0</v>
      </c>
      <c r="P26" s="140">
        <v>0</v>
      </c>
      <c r="R26" s="5"/>
      <c r="S26" s="5"/>
      <c r="T26" s="5"/>
      <c r="U26" s="5"/>
      <c r="V26" s="5"/>
      <c r="W26" s="5"/>
      <c r="X26" s="5"/>
    </row>
    <row r="27" spans="1:24">
      <c r="A27" t="s">
        <v>91</v>
      </c>
      <c r="B27" s="313">
        <v>0</v>
      </c>
      <c r="C27" s="314">
        <v>0</v>
      </c>
      <c r="D27" s="315">
        <v>0</v>
      </c>
      <c r="E27" s="316">
        <v>0</v>
      </c>
      <c r="F27" s="316">
        <v>0</v>
      </c>
      <c r="G27" s="317">
        <v>0</v>
      </c>
      <c r="H27" s="318">
        <v>0</v>
      </c>
      <c r="J27" s="125">
        <v>0</v>
      </c>
      <c r="K27" s="128">
        <v>0</v>
      </c>
      <c r="L27" s="131">
        <v>0</v>
      </c>
      <c r="M27" s="134">
        <v>0</v>
      </c>
      <c r="N27" s="134">
        <v>0</v>
      </c>
      <c r="O27" s="137">
        <v>0</v>
      </c>
      <c r="P27" s="140">
        <v>0</v>
      </c>
      <c r="R27" s="5"/>
      <c r="S27" s="5"/>
      <c r="T27" s="5"/>
      <c r="U27" s="5"/>
      <c r="V27" s="5"/>
      <c r="W27" s="5"/>
      <c r="X27" s="5"/>
    </row>
    <row r="28" spans="1:24">
      <c r="A28" t="s">
        <v>92</v>
      </c>
      <c r="B28" s="313">
        <v>0</v>
      </c>
      <c r="C28" s="314">
        <v>0</v>
      </c>
      <c r="D28" s="315">
        <v>0</v>
      </c>
      <c r="E28" s="316">
        <v>0</v>
      </c>
      <c r="F28" s="316">
        <v>0</v>
      </c>
      <c r="G28" s="317">
        <v>0</v>
      </c>
      <c r="H28" s="318">
        <v>0</v>
      </c>
      <c r="J28" s="125">
        <v>0</v>
      </c>
      <c r="K28" s="128">
        <v>0</v>
      </c>
      <c r="L28" s="131">
        <v>0</v>
      </c>
      <c r="M28" s="134">
        <v>0</v>
      </c>
      <c r="N28" s="134">
        <v>0</v>
      </c>
      <c r="O28" s="137">
        <v>0</v>
      </c>
      <c r="P28" s="140">
        <v>0</v>
      </c>
      <c r="R28" s="5"/>
      <c r="S28" s="5"/>
      <c r="T28" s="5"/>
      <c r="U28" s="5"/>
      <c r="V28" s="5"/>
      <c r="W28" s="5"/>
      <c r="X28" s="5"/>
    </row>
    <row r="29" spans="1:24">
      <c r="A29" t="s">
        <v>93</v>
      </c>
      <c r="B29" s="313">
        <v>0</v>
      </c>
      <c r="C29" s="314">
        <v>0</v>
      </c>
      <c r="D29" s="315">
        <v>0</v>
      </c>
      <c r="E29" s="316">
        <v>0</v>
      </c>
      <c r="F29" s="316">
        <v>0</v>
      </c>
      <c r="G29" s="317">
        <v>0</v>
      </c>
      <c r="H29" s="318">
        <v>0</v>
      </c>
      <c r="J29" s="125">
        <v>0</v>
      </c>
      <c r="K29" s="128">
        <v>0</v>
      </c>
      <c r="L29" s="131">
        <v>0</v>
      </c>
      <c r="M29" s="134">
        <v>0</v>
      </c>
      <c r="N29" s="134">
        <v>0</v>
      </c>
      <c r="O29" s="137">
        <v>0</v>
      </c>
      <c r="P29" s="140">
        <v>0</v>
      </c>
      <c r="R29" s="5"/>
      <c r="S29" s="5"/>
      <c r="T29" s="5"/>
      <c r="U29" s="5"/>
      <c r="V29" s="5"/>
      <c r="W29" s="5"/>
      <c r="X29" s="5"/>
    </row>
    <row r="30" spans="1:24">
      <c r="A30" t="s">
        <v>94</v>
      </c>
      <c r="B30" s="313">
        <v>0</v>
      </c>
      <c r="C30" s="314">
        <v>0</v>
      </c>
      <c r="D30" s="315">
        <v>0</v>
      </c>
      <c r="E30" s="316">
        <v>0</v>
      </c>
      <c r="F30" s="316">
        <v>0</v>
      </c>
      <c r="G30" s="317">
        <v>0</v>
      </c>
      <c r="H30" s="318">
        <v>0</v>
      </c>
      <c r="J30" s="125">
        <v>0</v>
      </c>
      <c r="K30" s="128">
        <v>0</v>
      </c>
      <c r="L30" s="131">
        <v>0</v>
      </c>
      <c r="M30" s="134">
        <v>0</v>
      </c>
      <c r="N30" s="134">
        <v>0</v>
      </c>
      <c r="O30" s="137">
        <v>0</v>
      </c>
      <c r="P30" s="140">
        <v>0</v>
      </c>
      <c r="R30" s="5"/>
      <c r="S30" s="5"/>
      <c r="T30" s="5"/>
      <c r="U30" s="5"/>
      <c r="V30" s="5"/>
      <c r="W30" s="5"/>
      <c r="X30" s="5"/>
    </row>
    <row r="31" spans="1:24">
      <c r="A31" t="s">
        <v>95</v>
      </c>
      <c r="B31" s="313">
        <v>0</v>
      </c>
      <c r="C31" s="314">
        <v>0</v>
      </c>
      <c r="D31" s="315">
        <v>0</v>
      </c>
      <c r="E31" s="316">
        <v>0</v>
      </c>
      <c r="F31" s="316">
        <v>0</v>
      </c>
      <c r="G31" s="317">
        <v>0</v>
      </c>
      <c r="H31" s="318">
        <v>0</v>
      </c>
      <c r="J31" s="125">
        <v>0</v>
      </c>
      <c r="K31" s="128">
        <v>0</v>
      </c>
      <c r="L31" s="131">
        <v>0</v>
      </c>
      <c r="M31" s="134">
        <v>0</v>
      </c>
      <c r="N31" s="134">
        <v>0</v>
      </c>
      <c r="O31" s="137">
        <v>0</v>
      </c>
      <c r="P31" s="140">
        <v>0</v>
      </c>
      <c r="R31" s="5"/>
      <c r="S31" s="5"/>
      <c r="T31" s="5"/>
      <c r="U31" s="5"/>
      <c r="V31" s="5"/>
      <c r="W31" s="5"/>
      <c r="X31" s="5"/>
    </row>
    <row r="32" spans="1:24">
      <c r="A32" t="s">
        <v>96</v>
      </c>
      <c r="B32" s="313">
        <v>0</v>
      </c>
      <c r="C32" s="314">
        <v>0</v>
      </c>
      <c r="D32" s="315">
        <v>0</v>
      </c>
      <c r="E32" s="316">
        <v>0</v>
      </c>
      <c r="F32" s="316">
        <v>0</v>
      </c>
      <c r="G32" s="317">
        <v>0</v>
      </c>
      <c r="H32" s="318">
        <v>0</v>
      </c>
      <c r="J32" s="125">
        <v>0</v>
      </c>
      <c r="K32" s="128">
        <v>0</v>
      </c>
      <c r="L32" s="131">
        <v>0</v>
      </c>
      <c r="M32" s="134">
        <v>0</v>
      </c>
      <c r="N32" s="134">
        <v>0</v>
      </c>
      <c r="O32" s="137">
        <v>0</v>
      </c>
      <c r="P32" s="140">
        <v>0</v>
      </c>
      <c r="R32" s="5"/>
      <c r="S32" s="5"/>
      <c r="T32" s="5"/>
      <c r="U32" s="5"/>
      <c r="V32" s="5"/>
      <c r="W32" s="5"/>
      <c r="X32" s="5"/>
    </row>
    <row r="33" spans="1:24">
      <c r="A33" t="s">
        <v>97</v>
      </c>
      <c r="B33" s="313">
        <v>0</v>
      </c>
      <c r="C33" s="314">
        <v>0</v>
      </c>
      <c r="D33" s="315">
        <v>0</v>
      </c>
      <c r="E33" s="316">
        <v>0</v>
      </c>
      <c r="F33" s="316">
        <v>0</v>
      </c>
      <c r="G33" s="317">
        <v>0</v>
      </c>
      <c r="H33" s="318">
        <v>0</v>
      </c>
      <c r="J33" s="125">
        <v>0</v>
      </c>
      <c r="K33" s="128">
        <v>0</v>
      </c>
      <c r="L33" s="131">
        <v>0</v>
      </c>
      <c r="M33" s="134">
        <v>0</v>
      </c>
      <c r="N33" s="134">
        <v>0</v>
      </c>
      <c r="O33" s="137">
        <v>0</v>
      </c>
      <c r="P33" s="140">
        <v>0</v>
      </c>
      <c r="R33" s="5"/>
      <c r="S33" s="5"/>
      <c r="T33" s="5"/>
      <c r="U33" s="5"/>
      <c r="V33" s="5"/>
      <c r="W33" s="5"/>
      <c r="X33" s="5"/>
    </row>
    <row r="34" spans="1:24">
      <c r="A34" t="s">
        <v>98</v>
      </c>
      <c r="B34" s="313">
        <v>167560.69519999999</v>
      </c>
      <c r="C34" s="314">
        <v>1165.78</v>
      </c>
      <c r="D34" s="315">
        <v>30922.215</v>
      </c>
      <c r="E34" s="316">
        <v>2920.7361000000001</v>
      </c>
      <c r="F34" s="316">
        <v>2683.1840000000002</v>
      </c>
      <c r="G34" s="317">
        <v>909.56089999999995</v>
      </c>
      <c r="H34" s="318">
        <v>29921.354599999999</v>
      </c>
      <c r="J34" s="125">
        <v>151068.75889999999</v>
      </c>
      <c r="K34" s="128">
        <v>1601.4802</v>
      </c>
      <c r="L34" s="131">
        <v>18775.149700000002</v>
      </c>
      <c r="M34" s="134">
        <v>3603.9274999999998</v>
      </c>
      <c r="N34" s="134">
        <v>3286.8218999999999</v>
      </c>
      <c r="O34" s="137">
        <v>252.06399999999999</v>
      </c>
      <c r="P34" s="140">
        <v>25257.886600000002</v>
      </c>
      <c r="R34" s="5">
        <f t="shared" si="0"/>
        <v>-9.842365645663663E-2</v>
      </c>
      <c r="S34" s="5">
        <f t="shared" si="1"/>
        <v>0.37374135771757966</v>
      </c>
      <c r="T34" s="5">
        <f t="shared" si="2"/>
        <v>-0.39282649383299345</v>
      </c>
      <c r="U34" s="5">
        <f t="shared" si="3"/>
        <v>0.23391069121239666</v>
      </c>
      <c r="V34" s="5">
        <f t="shared" si="4"/>
        <v>0.22497074371343884</v>
      </c>
      <c r="W34" s="5">
        <f t="shared" si="5"/>
        <v>-0.72287287195392858</v>
      </c>
      <c r="X34" s="5">
        <f t="shared" si="6"/>
        <v>-0.15585751588933736</v>
      </c>
    </row>
    <row r="35" spans="1:24">
      <c r="A35" t="s">
        <v>99</v>
      </c>
      <c r="B35" s="313">
        <v>0</v>
      </c>
      <c r="C35" s="314">
        <v>0</v>
      </c>
      <c r="D35" s="315">
        <v>0</v>
      </c>
      <c r="E35" s="316">
        <v>0</v>
      </c>
      <c r="F35" s="316">
        <v>0</v>
      </c>
      <c r="G35" s="317">
        <v>0</v>
      </c>
      <c r="H35" s="318">
        <v>0</v>
      </c>
      <c r="J35" s="125">
        <v>0</v>
      </c>
      <c r="K35" s="128">
        <v>0</v>
      </c>
      <c r="L35" s="131">
        <v>0</v>
      </c>
      <c r="M35" s="134">
        <v>0</v>
      </c>
      <c r="N35" s="134">
        <v>0</v>
      </c>
      <c r="O35" s="137">
        <v>0</v>
      </c>
      <c r="P35" s="140">
        <v>0</v>
      </c>
      <c r="R35" s="5"/>
      <c r="S35" s="5"/>
      <c r="T35" s="5"/>
      <c r="U35" s="5"/>
      <c r="V35" s="5"/>
      <c r="W35" s="5"/>
      <c r="X35" s="5"/>
    </row>
    <row r="36" spans="1:24">
      <c r="A36" t="s">
        <v>100</v>
      </c>
      <c r="B36" s="313">
        <v>0</v>
      </c>
      <c r="C36" s="314">
        <v>0</v>
      </c>
      <c r="D36" s="315">
        <v>0</v>
      </c>
      <c r="E36" s="316">
        <v>0</v>
      </c>
      <c r="F36" s="316">
        <v>0</v>
      </c>
      <c r="G36" s="317">
        <v>0</v>
      </c>
      <c r="H36" s="318">
        <v>0</v>
      </c>
      <c r="J36" s="125">
        <v>0</v>
      </c>
      <c r="K36" s="128">
        <v>0</v>
      </c>
      <c r="L36" s="131">
        <v>0</v>
      </c>
      <c r="M36" s="134">
        <v>0</v>
      </c>
      <c r="N36" s="134">
        <v>0</v>
      </c>
      <c r="O36" s="137">
        <v>0</v>
      </c>
      <c r="P36" s="140">
        <v>0</v>
      </c>
      <c r="R36" s="5"/>
      <c r="S36" s="5"/>
      <c r="T36" s="5"/>
      <c r="U36" s="5"/>
      <c r="V36" s="5"/>
      <c r="W36" s="5"/>
      <c r="X36" s="5"/>
    </row>
    <row r="37" spans="1:24">
      <c r="A37" t="s">
        <v>101</v>
      </c>
      <c r="B37" s="313">
        <v>0</v>
      </c>
      <c r="C37" s="314">
        <v>0</v>
      </c>
      <c r="D37" s="315">
        <v>0</v>
      </c>
      <c r="E37" s="316">
        <v>0</v>
      </c>
      <c r="F37" s="316">
        <v>0</v>
      </c>
      <c r="G37" s="317">
        <v>0</v>
      </c>
      <c r="H37" s="318">
        <v>0</v>
      </c>
      <c r="J37" s="125">
        <v>0</v>
      </c>
      <c r="K37" s="128">
        <v>0</v>
      </c>
      <c r="L37" s="131">
        <v>0</v>
      </c>
      <c r="M37" s="134">
        <v>0</v>
      </c>
      <c r="N37" s="134">
        <v>0</v>
      </c>
      <c r="O37" s="137">
        <v>0</v>
      </c>
      <c r="P37" s="140">
        <v>0</v>
      </c>
      <c r="R37" s="5"/>
      <c r="S37" s="5"/>
      <c r="T37" s="5"/>
      <c r="U37" s="5"/>
      <c r="V37" s="5"/>
      <c r="W37" s="5"/>
      <c r="X37" s="5"/>
    </row>
    <row r="38" spans="1:24">
      <c r="A38" t="s">
        <v>102</v>
      </c>
      <c r="B38" s="313">
        <v>0</v>
      </c>
      <c r="C38" s="314">
        <v>0</v>
      </c>
      <c r="D38" s="315">
        <v>0</v>
      </c>
      <c r="E38" s="316">
        <v>0</v>
      </c>
      <c r="F38" s="316">
        <v>0</v>
      </c>
      <c r="G38" s="317">
        <v>0</v>
      </c>
      <c r="H38" s="318">
        <v>0</v>
      </c>
      <c r="J38" s="125">
        <v>0</v>
      </c>
      <c r="K38" s="128">
        <v>0</v>
      </c>
      <c r="L38" s="131">
        <v>0</v>
      </c>
      <c r="M38" s="134">
        <v>0</v>
      </c>
      <c r="N38" s="134">
        <v>0</v>
      </c>
      <c r="O38" s="137">
        <v>0</v>
      </c>
      <c r="P38" s="140">
        <v>0</v>
      </c>
      <c r="R38" s="5"/>
      <c r="S38" s="5"/>
      <c r="T38" s="5"/>
      <c r="U38" s="5"/>
      <c r="V38" s="5"/>
      <c r="W38" s="5"/>
      <c r="X38" s="5"/>
    </row>
    <row r="39" spans="1:24">
      <c r="A39" t="s">
        <v>103</v>
      </c>
      <c r="B39" s="313">
        <v>0</v>
      </c>
      <c r="C39" s="314">
        <v>0</v>
      </c>
      <c r="D39" s="315">
        <v>0</v>
      </c>
      <c r="E39" s="316">
        <v>0</v>
      </c>
      <c r="F39" s="316">
        <v>0</v>
      </c>
      <c r="G39" s="317">
        <v>0</v>
      </c>
      <c r="H39" s="318">
        <v>0</v>
      </c>
      <c r="J39" s="125">
        <v>0</v>
      </c>
      <c r="K39" s="128">
        <v>0</v>
      </c>
      <c r="L39" s="131">
        <v>0</v>
      </c>
      <c r="M39" s="134">
        <v>0</v>
      </c>
      <c r="N39" s="134">
        <v>0</v>
      </c>
      <c r="O39" s="137">
        <v>0</v>
      </c>
      <c r="P39" s="140">
        <v>0</v>
      </c>
      <c r="R39" s="5"/>
      <c r="S39" s="5"/>
      <c r="T39" s="5"/>
      <c r="U39" s="5"/>
      <c r="V39" s="5"/>
      <c r="W39" s="5"/>
      <c r="X39" s="5"/>
    </row>
    <row r="40" spans="1:24">
      <c r="A40" t="s">
        <v>104</v>
      </c>
      <c r="B40" s="313">
        <v>14746.2168</v>
      </c>
      <c r="C40" s="314">
        <v>173.90219999999999</v>
      </c>
      <c r="D40" s="315">
        <v>2735.7139000000002</v>
      </c>
      <c r="E40" s="316">
        <v>287.1182</v>
      </c>
      <c r="F40" s="316">
        <v>263.90379999999999</v>
      </c>
      <c r="G40" s="317">
        <v>139.61789999999999</v>
      </c>
      <c r="H40" s="318">
        <v>2583.8236000000002</v>
      </c>
      <c r="J40" s="125">
        <v>14154.8868</v>
      </c>
      <c r="K40" s="128">
        <v>239.16900000000001</v>
      </c>
      <c r="L40" s="131">
        <v>1667.8213000000001</v>
      </c>
      <c r="M40" s="134">
        <v>351.9907</v>
      </c>
      <c r="N40" s="134">
        <v>321.01940000000002</v>
      </c>
      <c r="O40" s="137">
        <v>24.590599999999998</v>
      </c>
      <c r="P40" s="140">
        <v>2215.0030999999999</v>
      </c>
      <c r="R40" s="5">
        <f t="shared" si="0"/>
        <v>-4.0100454782408999E-2</v>
      </c>
      <c r="S40" s="5">
        <f t="shared" si="1"/>
        <v>0.37530750042265149</v>
      </c>
      <c r="T40" s="5">
        <f t="shared" si="2"/>
        <v>-0.39035244145961318</v>
      </c>
      <c r="U40" s="5">
        <f t="shared" si="3"/>
        <v>0.22594353127039665</v>
      </c>
      <c r="V40" s="5">
        <f t="shared" si="4"/>
        <v>0.21642583395919282</v>
      </c>
      <c r="W40" s="5">
        <f t="shared" si="5"/>
        <v>-0.82387215392868685</v>
      </c>
      <c r="X40" s="5">
        <f t="shared" si="6"/>
        <v>-0.14274213611176872</v>
      </c>
    </row>
    <row r="41" spans="1:24">
      <c r="A41" t="s">
        <v>105</v>
      </c>
      <c r="B41" s="313">
        <v>36393.982199999999</v>
      </c>
      <c r="C41" s="314">
        <v>322.33679999999998</v>
      </c>
      <c r="D41" s="315">
        <v>6714.8238000000001</v>
      </c>
      <c r="E41" s="316">
        <v>683.52520000000004</v>
      </c>
      <c r="F41" s="316">
        <v>627.03750000000002</v>
      </c>
      <c r="G41" s="317">
        <v>42.352200000000003</v>
      </c>
      <c r="H41" s="318">
        <v>6402.8091000000004</v>
      </c>
      <c r="J41" s="125">
        <v>34935.537900000003</v>
      </c>
      <c r="K41" s="128">
        <v>444.26659999999998</v>
      </c>
      <c r="L41" s="131">
        <v>4094.4753000000001</v>
      </c>
      <c r="M41" s="134">
        <v>853.49699999999996</v>
      </c>
      <c r="N41" s="134">
        <v>778.39880000000005</v>
      </c>
      <c r="O41" s="137">
        <v>59.677900000000001</v>
      </c>
      <c r="P41" s="140">
        <v>5489.7579999999998</v>
      </c>
      <c r="R41" s="5">
        <f t="shared" si="0"/>
        <v>-4.0073776262933812E-2</v>
      </c>
      <c r="S41" s="5">
        <f t="shared" si="1"/>
        <v>0.37826832058889959</v>
      </c>
      <c r="T41" s="5">
        <f t="shared" si="2"/>
        <v>-0.39023339674229429</v>
      </c>
      <c r="U41" s="5">
        <f t="shared" si="3"/>
        <v>0.24866939799732315</v>
      </c>
      <c r="V41" s="5">
        <f t="shared" si="4"/>
        <v>0.24139114486773122</v>
      </c>
      <c r="W41" s="5">
        <f t="shared" si="5"/>
        <v>0.40908618678604647</v>
      </c>
      <c r="X41" s="5">
        <f t="shared" si="6"/>
        <v>-0.14260164339430337</v>
      </c>
    </row>
    <row r="42" spans="1:24">
      <c r="A42" t="s">
        <v>106</v>
      </c>
      <c r="B42" s="313">
        <v>0</v>
      </c>
      <c r="C42" s="314">
        <v>0</v>
      </c>
      <c r="D42" s="315">
        <v>0</v>
      </c>
      <c r="E42" s="316">
        <v>0</v>
      </c>
      <c r="F42" s="316">
        <v>0</v>
      </c>
      <c r="G42" s="317">
        <v>0</v>
      </c>
      <c r="H42" s="318">
        <v>0</v>
      </c>
      <c r="J42" s="125">
        <v>0</v>
      </c>
      <c r="K42" s="128">
        <v>0</v>
      </c>
      <c r="L42" s="131">
        <v>0</v>
      </c>
      <c r="M42" s="134">
        <v>0</v>
      </c>
      <c r="N42" s="134">
        <v>0</v>
      </c>
      <c r="O42" s="137">
        <v>0</v>
      </c>
      <c r="P42" s="140">
        <v>0</v>
      </c>
      <c r="R42" s="5"/>
      <c r="S42" s="5"/>
      <c r="T42" s="5"/>
      <c r="U42" s="5"/>
      <c r="V42" s="5"/>
      <c r="W42" s="5"/>
      <c r="X42" s="5"/>
    </row>
    <row r="43" spans="1:24">
      <c r="A43" t="s">
        <v>107</v>
      </c>
      <c r="B43" s="313">
        <v>30073.405200000001</v>
      </c>
      <c r="C43" s="314">
        <v>238.11160000000001</v>
      </c>
      <c r="D43" s="315">
        <v>5575.7820000000002</v>
      </c>
      <c r="E43" s="316">
        <v>563.0643</v>
      </c>
      <c r="F43" s="316">
        <v>516.50890000000004</v>
      </c>
      <c r="G43" s="317">
        <v>35.176900000000003</v>
      </c>
      <c r="H43" s="318">
        <v>5268.7030000000004</v>
      </c>
      <c r="J43" s="125">
        <v>28866.873200000002</v>
      </c>
      <c r="K43" s="128">
        <v>327.24979999999999</v>
      </c>
      <c r="L43" s="131">
        <v>3398.9920999999999</v>
      </c>
      <c r="M43" s="134">
        <v>701.74199999999996</v>
      </c>
      <c r="N43" s="134">
        <v>639.99639999999999</v>
      </c>
      <c r="O43" s="137">
        <v>49.113799999999998</v>
      </c>
      <c r="P43" s="140">
        <v>4516.2700000000004</v>
      </c>
      <c r="R43" s="5">
        <f t="shared" si="0"/>
        <v>-4.0119567171595164E-2</v>
      </c>
      <c r="S43" s="5">
        <f t="shared" si="1"/>
        <v>0.37435471434403017</v>
      </c>
      <c r="T43" s="5">
        <f t="shared" si="2"/>
        <v>-0.39040082628768485</v>
      </c>
      <c r="U43" s="5">
        <f t="shared" si="3"/>
        <v>0.24629105414781216</v>
      </c>
      <c r="V43" s="5">
        <f t="shared" si="4"/>
        <v>0.23908106907741561</v>
      </c>
      <c r="W43" s="5">
        <f t="shared" si="5"/>
        <v>0.39619466183773988</v>
      </c>
      <c r="X43" s="5">
        <f t="shared" si="6"/>
        <v>-0.1428118077636944</v>
      </c>
    </row>
    <row r="44" spans="1:24">
      <c r="A44" t="s">
        <v>108</v>
      </c>
      <c r="B44" s="313">
        <v>0</v>
      </c>
      <c r="C44" s="314">
        <v>0</v>
      </c>
      <c r="D44" s="315">
        <v>0</v>
      </c>
      <c r="E44" s="316">
        <v>0</v>
      </c>
      <c r="F44" s="316">
        <v>0</v>
      </c>
      <c r="G44" s="317">
        <v>0</v>
      </c>
      <c r="H44" s="318">
        <v>0</v>
      </c>
      <c r="J44" s="125">
        <v>0</v>
      </c>
      <c r="K44" s="128">
        <v>0</v>
      </c>
      <c r="L44" s="131">
        <v>0</v>
      </c>
      <c r="M44" s="134">
        <v>0</v>
      </c>
      <c r="N44" s="134">
        <v>0</v>
      </c>
      <c r="O44" s="137">
        <v>0</v>
      </c>
      <c r="P44" s="140">
        <v>0</v>
      </c>
      <c r="R44" s="5"/>
      <c r="S44" s="5"/>
      <c r="T44" s="5"/>
      <c r="U44" s="5"/>
      <c r="V44" s="5"/>
      <c r="W44" s="5"/>
      <c r="X44" s="5"/>
    </row>
    <row r="45" spans="1:24">
      <c r="A45" t="s">
        <v>109</v>
      </c>
      <c r="B45" s="313">
        <v>0</v>
      </c>
      <c r="C45" s="314">
        <v>0</v>
      </c>
      <c r="D45" s="315">
        <v>0</v>
      </c>
      <c r="E45" s="316">
        <v>0</v>
      </c>
      <c r="F45" s="316">
        <v>0</v>
      </c>
      <c r="G45" s="317">
        <v>0</v>
      </c>
      <c r="H45" s="318">
        <v>0</v>
      </c>
      <c r="J45" s="125">
        <v>0</v>
      </c>
      <c r="K45" s="128">
        <v>0</v>
      </c>
      <c r="L45" s="131">
        <v>0</v>
      </c>
      <c r="M45" s="134">
        <v>0</v>
      </c>
      <c r="N45" s="134">
        <v>0</v>
      </c>
      <c r="O45" s="137">
        <v>0</v>
      </c>
      <c r="P45" s="140">
        <v>0</v>
      </c>
      <c r="R45" s="5"/>
      <c r="S45" s="5"/>
      <c r="T45" s="5"/>
      <c r="U45" s="5"/>
      <c r="V45" s="5"/>
      <c r="W45" s="5"/>
      <c r="X45" s="5"/>
    </row>
    <row r="46" spans="1:24">
      <c r="A46" t="s">
        <v>110</v>
      </c>
      <c r="B46" s="313">
        <v>0</v>
      </c>
      <c r="C46" s="314">
        <v>0</v>
      </c>
      <c r="D46" s="315">
        <v>0</v>
      </c>
      <c r="E46" s="316">
        <v>0</v>
      </c>
      <c r="F46" s="316">
        <v>0</v>
      </c>
      <c r="G46" s="317">
        <v>0</v>
      </c>
      <c r="H46" s="318">
        <v>0</v>
      </c>
      <c r="J46" s="125">
        <v>0</v>
      </c>
      <c r="K46" s="128">
        <v>0</v>
      </c>
      <c r="L46" s="131">
        <v>0</v>
      </c>
      <c r="M46" s="134">
        <v>0</v>
      </c>
      <c r="N46" s="134">
        <v>0</v>
      </c>
      <c r="O46" s="137">
        <v>0</v>
      </c>
      <c r="P46" s="140">
        <v>0</v>
      </c>
      <c r="R46" s="5"/>
      <c r="S46" s="5"/>
      <c r="T46" s="5"/>
      <c r="U46" s="5"/>
      <c r="V46" s="5"/>
      <c r="W46" s="5"/>
      <c r="X46" s="5"/>
    </row>
    <row r="47" spans="1:24">
      <c r="A47" t="s">
        <v>111</v>
      </c>
      <c r="B47" s="313">
        <v>0</v>
      </c>
      <c r="C47" s="314">
        <v>0</v>
      </c>
      <c r="D47" s="315">
        <v>0</v>
      </c>
      <c r="E47" s="316">
        <v>0</v>
      </c>
      <c r="F47" s="316">
        <v>0</v>
      </c>
      <c r="G47" s="317">
        <v>0</v>
      </c>
      <c r="H47" s="318">
        <v>0</v>
      </c>
      <c r="J47" s="125">
        <v>0</v>
      </c>
      <c r="K47" s="128">
        <v>0</v>
      </c>
      <c r="L47" s="131">
        <v>0</v>
      </c>
      <c r="M47" s="134">
        <v>0</v>
      </c>
      <c r="N47" s="134">
        <v>0</v>
      </c>
      <c r="O47" s="137">
        <v>0</v>
      </c>
      <c r="P47" s="140">
        <v>0</v>
      </c>
      <c r="R47" s="5"/>
      <c r="S47" s="5"/>
      <c r="T47" s="5"/>
      <c r="U47" s="5"/>
      <c r="V47" s="5"/>
      <c r="W47" s="5"/>
      <c r="X47" s="5"/>
    </row>
    <row r="48" spans="1:24">
      <c r="R48" s="5"/>
      <c r="S48" s="5"/>
      <c r="T48" s="5"/>
      <c r="U48" s="5"/>
      <c r="V48" s="5"/>
      <c r="W48" s="5"/>
      <c r="X48" s="5"/>
    </row>
    <row r="49" spans="1:24">
      <c r="A49" s="2" t="s">
        <v>56</v>
      </c>
      <c r="B49" s="1">
        <f t="shared" ref="B49:F49" si="7">SUM(B3:B48)</f>
        <v>3727217.2823000001</v>
      </c>
      <c r="C49" s="1">
        <f t="shared" si="7"/>
        <v>20819.469699999998</v>
      </c>
      <c r="D49" s="1">
        <f t="shared" si="7"/>
        <v>469089.41159999999</v>
      </c>
      <c r="E49" s="1">
        <f t="shared" si="7"/>
        <v>18668.078500000003</v>
      </c>
      <c r="F49" s="1">
        <f t="shared" si="7"/>
        <v>14681.867199999999</v>
      </c>
      <c r="G49" s="1">
        <f t="shared" ref="G49:H49" si="8">SUM(G3:G48)</f>
        <v>5458.851200000001</v>
      </c>
      <c r="H49" s="1">
        <f t="shared" si="8"/>
        <v>273826.60489999998</v>
      </c>
      <c r="J49" s="125">
        <v>3700436.1272</v>
      </c>
      <c r="K49" s="128">
        <v>22037.5285</v>
      </c>
      <c r="L49" s="131">
        <v>439002.80990000005</v>
      </c>
      <c r="M49" s="134">
        <v>20495.328099999992</v>
      </c>
      <c r="N49" s="134">
        <v>16303.097099999999</v>
      </c>
      <c r="O49" s="137">
        <v>4704.4137000000001</v>
      </c>
      <c r="P49" s="140">
        <v>262886.40800000005</v>
      </c>
      <c r="R49" s="5">
        <f t="shared" si="0"/>
        <v>-7.185294838371728E-3</v>
      </c>
      <c r="S49" s="5">
        <f t="shared" si="1"/>
        <v>5.850575531229802E-2</v>
      </c>
      <c r="T49" s="5">
        <f t="shared" si="2"/>
        <v>-6.4138309149589734E-2</v>
      </c>
      <c r="U49" s="5">
        <f t="shared" si="3"/>
        <v>9.78809683064054E-2</v>
      </c>
      <c r="V49" s="5">
        <f t="shared" si="4"/>
        <v>0.11042395888174227</v>
      </c>
      <c r="W49" s="5">
        <f t="shared" si="5"/>
        <v>-0.13820444492057243</v>
      </c>
      <c r="X49" s="5">
        <f t="shared" si="6"/>
        <v>-3.9953009328641473E-2</v>
      </c>
    </row>
    <row r="50" spans="1:24">
      <c r="A50" s="2" t="s">
        <v>112</v>
      </c>
      <c r="B50" s="1">
        <f t="shared" ref="B50:F50" si="9">B3+B4+B5+B6+B7+B8+B9+B10+B11+B12+B13+B14+B15</f>
        <v>3303239.0244</v>
      </c>
      <c r="C50" s="1">
        <f t="shared" si="9"/>
        <v>17572.178799999998</v>
      </c>
      <c r="D50" s="1">
        <f t="shared" si="9"/>
        <v>392209.31429999997</v>
      </c>
      <c r="E50" s="1">
        <f t="shared" si="9"/>
        <v>11074.960800000001</v>
      </c>
      <c r="F50" s="1">
        <f t="shared" si="9"/>
        <v>7711.6174999999994</v>
      </c>
      <c r="G50" s="1">
        <f t="shared" ref="G50:H50" si="10">G3+G4+G5+G6+G7+G8+G9+G10+G11+G12+G13+G14+G15</f>
        <v>4045.6254000000004</v>
      </c>
      <c r="H50" s="1">
        <f t="shared" si="10"/>
        <v>199938.7291</v>
      </c>
      <c r="J50" s="125">
        <v>3303238.7695000004</v>
      </c>
      <c r="K50" s="128">
        <v>17572.177399999997</v>
      </c>
      <c r="L50" s="131">
        <v>392209.28020000004</v>
      </c>
      <c r="M50" s="134">
        <v>11074.959799999999</v>
      </c>
      <c r="N50" s="134">
        <v>7711.6164999999983</v>
      </c>
      <c r="O50" s="137">
        <v>4045.6252000000004</v>
      </c>
      <c r="P50" s="140">
        <v>199938.71460000004</v>
      </c>
      <c r="R50" s="5">
        <f t="shared" si="0"/>
        <v>-7.7166683279528423E-8</v>
      </c>
      <c r="S50" s="5">
        <f t="shared" si="1"/>
        <v>-7.9671395160901362E-8</v>
      </c>
      <c r="T50" s="5">
        <f t="shared" si="2"/>
        <v>-8.694337102243807E-8</v>
      </c>
      <c r="U50" s="5">
        <f t="shared" si="3"/>
        <v>-9.0293773502360046E-8</v>
      </c>
      <c r="V50" s="5">
        <f t="shared" si="4"/>
        <v>-1.2967448153558208E-7</v>
      </c>
      <c r="W50" s="5">
        <f t="shared" si="5"/>
        <v>-4.9436114364368947E-8</v>
      </c>
      <c r="X50" s="5">
        <f t="shared" si="6"/>
        <v>-7.2522217313210297E-8</v>
      </c>
    </row>
    <row r="51" spans="1:24">
      <c r="A51" s="2" t="s">
        <v>94</v>
      </c>
      <c r="B51" s="1">
        <f t="shared" ref="B51:F51" si="11">B16+B17+B18+B19+B20+B21+B22+B23+B24+B25+B26+B27+B28+B29+B30+B31+B32+B33+B34+B35+B36+B37+B38+B39+B40+B41+B42+B43+B44+B45+B46+B47</f>
        <v>423978.25790000003</v>
      </c>
      <c r="C51" s="1">
        <f t="shared" si="11"/>
        <v>3247.2909000000004</v>
      </c>
      <c r="D51" s="1">
        <f t="shared" si="11"/>
        <v>76880.097300000009</v>
      </c>
      <c r="E51" s="1">
        <f t="shared" si="11"/>
        <v>7593.1176999999998</v>
      </c>
      <c r="F51" s="1">
        <f t="shared" si="11"/>
        <v>6970.2497000000003</v>
      </c>
      <c r="G51" s="1">
        <f t="shared" ref="G51:H51" si="12">G16+G17+G18+G19+G20+G21+G22+G23+G24+G25+G26+G27+G28+G29+G30+G31+G32+G33+G34+G35+G36+G37+G38+G39+G40+G41+G42+G43+G44+G45+G46+G47</f>
        <v>1413.2257999999999</v>
      </c>
      <c r="H51" s="1">
        <f t="shared" si="12"/>
        <v>73887.875799999994</v>
      </c>
      <c r="J51" s="125">
        <v>397197.35769999993</v>
      </c>
      <c r="K51" s="128">
        <v>4465.3510999999999</v>
      </c>
      <c r="L51" s="131">
        <v>46793.529699999999</v>
      </c>
      <c r="M51" s="134">
        <v>9420.3683000000001</v>
      </c>
      <c r="N51" s="134">
        <v>8591.480599999999</v>
      </c>
      <c r="O51" s="137">
        <v>658.78849999999989</v>
      </c>
      <c r="P51" s="140">
        <v>62947.693400000004</v>
      </c>
      <c r="R51" s="5">
        <f t="shared" si="0"/>
        <v>-6.3165739518455832E-2</v>
      </c>
      <c r="S51" s="5">
        <f t="shared" si="1"/>
        <v>0.37510042601973209</v>
      </c>
      <c r="T51" s="5">
        <f t="shared" si="2"/>
        <v>-0.39134403644934002</v>
      </c>
      <c r="U51" s="5">
        <f t="shared" si="3"/>
        <v>0.24064563097711503</v>
      </c>
      <c r="V51" s="5">
        <f t="shared" si="4"/>
        <v>0.23259294426711838</v>
      </c>
      <c r="W51" s="5">
        <f t="shared" si="5"/>
        <v>-0.5338405936262981</v>
      </c>
      <c r="X51" s="5">
        <f t="shared" si="6"/>
        <v>-0.14806464905843175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X5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9" sqref="B9"/>
    </sheetView>
  </sheetViews>
  <sheetFormatPr defaultRowHeight="15"/>
  <cols>
    <col min="1" max="1" width="28.7109375" customWidth="1"/>
    <col min="2" max="8" width="10.7109375" style="1" customWidth="1"/>
  </cols>
  <sheetData>
    <row r="1" spans="1:24">
      <c r="B1" s="3" t="s">
        <v>118</v>
      </c>
      <c r="J1" s="158" t="s">
        <v>115</v>
      </c>
      <c r="K1" s="144"/>
      <c r="L1" s="147"/>
      <c r="M1" s="150"/>
      <c r="N1" s="150"/>
      <c r="O1" s="153"/>
      <c r="P1" s="156"/>
      <c r="R1" s="158" t="s">
        <v>61</v>
      </c>
    </row>
    <row r="2" spans="1:24">
      <c r="A2" s="2" t="s">
        <v>0</v>
      </c>
      <c r="B2" s="2" t="s">
        <v>62</v>
      </c>
      <c r="C2" s="2" t="s">
        <v>63</v>
      </c>
      <c r="D2" s="2" t="s">
        <v>64</v>
      </c>
      <c r="E2" s="2" t="s">
        <v>59</v>
      </c>
      <c r="F2" s="2" t="s">
        <v>60</v>
      </c>
      <c r="G2" s="2" t="s">
        <v>65</v>
      </c>
      <c r="H2" s="2" t="s">
        <v>66</v>
      </c>
      <c r="J2" s="143" t="s">
        <v>62</v>
      </c>
      <c r="K2" s="146" t="s">
        <v>63</v>
      </c>
      <c r="L2" s="149" t="s">
        <v>64</v>
      </c>
      <c r="M2" s="152" t="s">
        <v>59</v>
      </c>
      <c r="N2" s="152" t="s">
        <v>60</v>
      </c>
      <c r="O2" s="155" t="s">
        <v>65</v>
      </c>
      <c r="P2" s="158" t="s">
        <v>66</v>
      </c>
      <c r="R2" s="158" t="s">
        <v>62</v>
      </c>
      <c r="S2" s="158" t="s">
        <v>63</v>
      </c>
      <c r="T2" s="158" t="s">
        <v>64</v>
      </c>
      <c r="U2" s="158" t="s">
        <v>59</v>
      </c>
      <c r="V2" s="158" t="s">
        <v>60</v>
      </c>
      <c r="W2" s="158" t="s">
        <v>65</v>
      </c>
      <c r="X2" s="158" t="s">
        <v>66</v>
      </c>
    </row>
    <row r="3" spans="1:24">
      <c r="A3" t="s">
        <v>55</v>
      </c>
      <c r="B3" s="319">
        <v>130418.5533</v>
      </c>
      <c r="C3" s="320">
        <v>0</v>
      </c>
      <c r="D3" s="321">
        <v>610643.72259999998</v>
      </c>
      <c r="E3" s="322">
        <v>16960.6859</v>
      </c>
      <c r="F3" s="322">
        <v>15524.8398</v>
      </c>
      <c r="G3" s="323">
        <v>133605.55979999999</v>
      </c>
      <c r="H3" s="325">
        <v>81285.878599999996</v>
      </c>
      <c r="J3" s="142">
        <v>146323.4999</v>
      </c>
      <c r="K3" s="145">
        <v>0</v>
      </c>
      <c r="L3" s="148">
        <v>635569.58929999999</v>
      </c>
      <c r="M3" s="151">
        <v>9630.0203999999994</v>
      </c>
      <c r="N3" s="151">
        <v>8840.6286</v>
      </c>
      <c r="O3" s="154">
        <v>18745.896400000001</v>
      </c>
      <c r="P3" s="157">
        <v>88044.7307</v>
      </c>
      <c r="R3" s="5">
        <f>(J3-B3)/B3</f>
        <v>0.12195309791095495</v>
      </c>
      <c r="S3" s="5"/>
      <c r="T3" s="5">
        <f t="shared" ref="T3:T53" si="0">(L3-D3)/D3</f>
        <v>4.0819000961592813E-2</v>
      </c>
      <c r="U3" s="5">
        <f t="shared" ref="U3:U53" si="1">(M3-E3)/E3</f>
        <v>-0.43221515587409121</v>
      </c>
      <c r="V3" s="5">
        <f t="shared" ref="V3:V53" si="2">(N3-F3)/F3</f>
        <v>-0.43054944760202934</v>
      </c>
      <c r="W3" s="5">
        <f t="shared" ref="W3:W53" si="3">(O3-G3)/G3</f>
        <v>-0.8596922431367261</v>
      </c>
      <c r="X3" s="5">
        <f t="shared" ref="X3:X53" si="4">(P3-H3)/H3</f>
        <v>8.3149154765979297E-2</v>
      </c>
    </row>
    <row r="4" spans="1:24">
      <c r="A4" t="s">
        <v>113</v>
      </c>
      <c r="B4" s="319">
        <v>17168.4274</v>
      </c>
      <c r="C4" s="320">
        <v>0</v>
      </c>
      <c r="D4" s="321">
        <v>202515.6997</v>
      </c>
      <c r="E4" s="322">
        <v>17199.051200000002</v>
      </c>
      <c r="F4" s="322">
        <v>15823.0882</v>
      </c>
      <c r="G4" s="323">
        <v>127562.8753</v>
      </c>
      <c r="H4" s="325">
        <v>7297.2322999999997</v>
      </c>
      <c r="J4" s="142">
        <v>23317.642100000001</v>
      </c>
      <c r="K4" s="145">
        <v>0</v>
      </c>
      <c r="L4" s="148">
        <v>246579.33780000001</v>
      </c>
      <c r="M4" s="151">
        <v>23326.8374</v>
      </c>
      <c r="N4" s="151">
        <v>21461.771499999999</v>
      </c>
      <c r="O4" s="154">
        <v>173123.8542</v>
      </c>
      <c r="P4" s="157">
        <v>9895.9572000000007</v>
      </c>
      <c r="R4" s="5">
        <v>1</v>
      </c>
      <c r="S4" s="5"/>
      <c r="T4" s="5">
        <v>1</v>
      </c>
      <c r="U4" s="5">
        <v>1</v>
      </c>
      <c r="V4" s="5">
        <v>1</v>
      </c>
      <c r="W4" s="5">
        <v>1</v>
      </c>
      <c r="X4" s="5">
        <v>1</v>
      </c>
    </row>
    <row r="5" spans="1:24">
      <c r="A5" t="s">
        <v>67</v>
      </c>
      <c r="B5" s="319">
        <v>0</v>
      </c>
      <c r="C5" s="320">
        <v>0</v>
      </c>
      <c r="D5" s="321">
        <v>0</v>
      </c>
      <c r="E5" s="322">
        <v>0</v>
      </c>
      <c r="F5" s="322">
        <v>0</v>
      </c>
      <c r="G5" s="323">
        <v>0</v>
      </c>
      <c r="H5" s="325">
        <v>0</v>
      </c>
      <c r="J5" s="142">
        <v>0</v>
      </c>
      <c r="K5" s="145">
        <v>0</v>
      </c>
      <c r="L5" s="148">
        <v>0</v>
      </c>
      <c r="M5" s="151">
        <v>0</v>
      </c>
      <c r="N5" s="151">
        <v>0</v>
      </c>
      <c r="O5" s="154">
        <v>0</v>
      </c>
      <c r="P5" s="157">
        <v>0</v>
      </c>
      <c r="R5" s="5"/>
      <c r="S5" s="5"/>
      <c r="T5" s="5"/>
      <c r="U5" s="5"/>
      <c r="V5" s="5"/>
      <c r="W5" s="5"/>
      <c r="X5" s="5"/>
    </row>
    <row r="6" spans="1:24">
      <c r="A6" t="s">
        <v>68</v>
      </c>
      <c r="B6" s="319">
        <v>0</v>
      </c>
      <c r="C6" s="320">
        <v>0</v>
      </c>
      <c r="D6" s="321">
        <v>0</v>
      </c>
      <c r="E6" s="322">
        <v>0</v>
      </c>
      <c r="F6" s="322">
        <v>0</v>
      </c>
      <c r="G6" s="323">
        <v>0</v>
      </c>
      <c r="H6" s="325">
        <v>0</v>
      </c>
      <c r="J6" s="142">
        <v>0</v>
      </c>
      <c r="K6" s="145">
        <v>0</v>
      </c>
      <c r="L6" s="148">
        <v>0</v>
      </c>
      <c r="M6" s="151">
        <v>0</v>
      </c>
      <c r="N6" s="151">
        <v>0</v>
      </c>
      <c r="O6" s="154">
        <v>0</v>
      </c>
      <c r="P6" s="157">
        <v>0</v>
      </c>
      <c r="R6" s="5"/>
      <c r="S6" s="5"/>
      <c r="T6" s="5"/>
      <c r="U6" s="5"/>
      <c r="V6" s="5"/>
      <c r="W6" s="5"/>
      <c r="X6" s="5"/>
    </row>
    <row r="7" spans="1:24">
      <c r="A7" t="s">
        <v>69</v>
      </c>
      <c r="B7" s="319">
        <v>692.39170000000001</v>
      </c>
      <c r="C7" s="320">
        <v>0</v>
      </c>
      <c r="D7" s="321">
        <v>7686.6836999999996</v>
      </c>
      <c r="E7" s="322">
        <v>230.71809999999999</v>
      </c>
      <c r="F7" s="322">
        <v>210.82490000000001</v>
      </c>
      <c r="G7" s="323">
        <v>1835.2988</v>
      </c>
      <c r="H7" s="325">
        <v>293.98579999999998</v>
      </c>
      <c r="J7" s="142">
        <v>942.25300000000004</v>
      </c>
      <c r="K7" s="145">
        <v>0</v>
      </c>
      <c r="L7" s="148">
        <v>8209.0799000000006</v>
      </c>
      <c r="M7" s="151">
        <v>128.2148</v>
      </c>
      <c r="N7" s="151">
        <v>117.15479999999999</v>
      </c>
      <c r="O7" s="154">
        <v>249.7578</v>
      </c>
      <c r="P7" s="157">
        <v>400.07979999999998</v>
      </c>
      <c r="R7" s="5">
        <f t="shared" ref="R7" si="5">(J7-B7)/B7</f>
        <v>0.360866977463768</v>
      </c>
      <c r="S7" s="5"/>
      <c r="T7" s="5">
        <f t="shared" ref="T7" si="6">(L7-D7)/D7</f>
        <v>6.79611937199915E-2</v>
      </c>
      <c r="U7" s="5">
        <f t="shared" ref="U7" si="7">(M7-E7)/E7</f>
        <v>-0.44427940417331802</v>
      </c>
      <c r="V7" s="5">
        <f t="shared" ref="V7" si="8">(N7-F7)/F7</f>
        <v>-0.44430283140179366</v>
      </c>
      <c r="W7" s="5">
        <f t="shared" ref="W7" si="9">(O7-G7)/G7</f>
        <v>-0.86391436642360353</v>
      </c>
      <c r="X7" s="5">
        <f t="shared" ref="X7" si="10">(P7-H7)/H7</f>
        <v>0.36088137590318986</v>
      </c>
    </row>
    <row r="8" spans="1:24">
      <c r="A8" t="s">
        <v>70</v>
      </c>
      <c r="B8" s="319">
        <v>24704.77</v>
      </c>
      <c r="C8" s="320">
        <v>163.71010000000001</v>
      </c>
      <c r="D8" s="321">
        <v>14526.849399999999</v>
      </c>
      <c r="E8" s="322">
        <v>2335.8832000000002</v>
      </c>
      <c r="F8" s="322">
        <v>1348.2516000000001</v>
      </c>
      <c r="G8" s="323">
        <v>27542.266500000002</v>
      </c>
      <c r="H8" s="325">
        <v>0</v>
      </c>
      <c r="J8" s="142">
        <v>24704.77</v>
      </c>
      <c r="K8" s="145">
        <v>163.71010000000001</v>
      </c>
      <c r="L8" s="148">
        <v>14526.849399999999</v>
      </c>
      <c r="M8" s="151">
        <v>2335.8832000000002</v>
      </c>
      <c r="N8" s="151">
        <v>1348.2516000000001</v>
      </c>
      <c r="O8" s="154">
        <v>27542.266500000002</v>
      </c>
      <c r="P8" s="157">
        <v>0</v>
      </c>
      <c r="R8" s="5">
        <f t="shared" ref="R8:R53" si="11">(J8-B8)/B8</f>
        <v>0</v>
      </c>
      <c r="S8" s="5">
        <f t="shared" ref="S8:S52" si="12">(K8-C8)/C8</f>
        <v>0</v>
      </c>
      <c r="T8" s="5">
        <f t="shared" si="0"/>
        <v>0</v>
      </c>
      <c r="U8" s="5">
        <f t="shared" si="1"/>
        <v>0</v>
      </c>
      <c r="V8" s="5">
        <f t="shared" si="2"/>
        <v>0</v>
      </c>
      <c r="W8" s="5">
        <f t="shared" si="3"/>
        <v>0</v>
      </c>
      <c r="X8" s="5"/>
    </row>
    <row r="9" spans="1:24">
      <c r="A9" t="s">
        <v>71</v>
      </c>
      <c r="B9" s="319">
        <v>266087.10710000002</v>
      </c>
      <c r="C9" s="320">
        <v>935.21839999999997</v>
      </c>
      <c r="D9" s="321">
        <v>42167.2255</v>
      </c>
      <c r="E9" s="322">
        <v>16235.037700000001</v>
      </c>
      <c r="F9" s="322">
        <v>11431.915999999999</v>
      </c>
      <c r="G9" s="323">
        <v>150693.1827</v>
      </c>
      <c r="H9" s="325">
        <v>0</v>
      </c>
      <c r="J9" s="142">
        <v>266087.10710000002</v>
      </c>
      <c r="K9" s="145">
        <v>935.21839999999997</v>
      </c>
      <c r="L9" s="148">
        <v>42167.2255</v>
      </c>
      <c r="M9" s="151">
        <v>16235.037700000001</v>
      </c>
      <c r="N9" s="151">
        <v>11431.915999999999</v>
      </c>
      <c r="O9" s="154">
        <v>150693.1827</v>
      </c>
      <c r="P9" s="157">
        <v>0</v>
      </c>
      <c r="R9" s="5">
        <f t="shared" si="11"/>
        <v>0</v>
      </c>
      <c r="S9" s="5">
        <f t="shared" si="12"/>
        <v>0</v>
      </c>
      <c r="T9" s="5">
        <f t="shared" si="0"/>
        <v>0</v>
      </c>
      <c r="U9" s="5">
        <f t="shared" si="1"/>
        <v>0</v>
      </c>
      <c r="V9" s="5">
        <f t="shared" si="2"/>
        <v>0</v>
      </c>
      <c r="W9" s="5">
        <f t="shared" si="3"/>
        <v>0</v>
      </c>
      <c r="X9" s="5"/>
    </row>
    <row r="10" spans="1:24">
      <c r="A10" t="s">
        <v>72</v>
      </c>
      <c r="B10" s="319">
        <v>173413.90330000001</v>
      </c>
      <c r="C10" s="320">
        <v>6891.2637999999997</v>
      </c>
      <c r="D10" s="321">
        <v>133390.67310000001</v>
      </c>
      <c r="E10" s="322">
        <v>30568.298900000002</v>
      </c>
      <c r="F10" s="322">
        <v>18749.7251</v>
      </c>
      <c r="G10" s="323">
        <v>469464.67940000002</v>
      </c>
      <c r="H10" s="325">
        <v>1896.5338999999999</v>
      </c>
      <c r="J10" s="142">
        <v>173466.34580000001</v>
      </c>
      <c r="K10" s="145">
        <v>6891.2637999999997</v>
      </c>
      <c r="L10" s="148">
        <v>133522.74119999999</v>
      </c>
      <c r="M10" s="151">
        <v>30490.1947</v>
      </c>
      <c r="N10" s="151">
        <v>18678.5586</v>
      </c>
      <c r="O10" s="154">
        <v>468488.152</v>
      </c>
      <c r="P10" s="157">
        <v>1918.8089</v>
      </c>
      <c r="R10" s="5">
        <f t="shared" si="11"/>
        <v>3.0241231528755198E-4</v>
      </c>
      <c r="S10" s="5">
        <f t="shared" si="12"/>
        <v>0</v>
      </c>
      <c r="T10" s="5">
        <f t="shared" si="0"/>
        <v>9.9008496569296441E-4</v>
      </c>
      <c r="U10" s="5">
        <f t="shared" si="1"/>
        <v>-2.5550718492876809E-3</v>
      </c>
      <c r="V10" s="5">
        <f t="shared" si="2"/>
        <v>-3.7956023152573774E-3</v>
      </c>
      <c r="W10" s="5">
        <f t="shared" si="3"/>
        <v>-2.0800870498885521E-3</v>
      </c>
      <c r="X10" s="5">
        <f t="shared" si="4"/>
        <v>1.1745110382682899E-2</v>
      </c>
    </row>
    <row r="11" spans="1:24">
      <c r="A11" t="s">
        <v>73</v>
      </c>
      <c r="B11" s="319">
        <v>5297.5423000000001</v>
      </c>
      <c r="C11" s="320">
        <v>1244.2704000000001</v>
      </c>
      <c r="D11" s="321">
        <v>6368.7717000000002</v>
      </c>
      <c r="E11" s="322">
        <v>1472.8444999999999</v>
      </c>
      <c r="F11" s="322">
        <v>866.69910000000004</v>
      </c>
      <c r="G11" s="323">
        <v>2677.05</v>
      </c>
      <c r="H11" s="325">
        <v>9435.1828999999998</v>
      </c>
      <c r="J11" s="142">
        <v>5297.5423000000001</v>
      </c>
      <c r="K11" s="145">
        <v>1244.2704000000001</v>
      </c>
      <c r="L11" s="148">
        <v>6368.7717000000002</v>
      </c>
      <c r="M11" s="151">
        <v>1472.8444999999999</v>
      </c>
      <c r="N11" s="151">
        <v>866.69910000000004</v>
      </c>
      <c r="O11" s="154">
        <v>2677.05</v>
      </c>
      <c r="P11" s="157">
        <v>9435.1828999999998</v>
      </c>
      <c r="R11" s="5">
        <f t="shared" si="11"/>
        <v>0</v>
      </c>
      <c r="S11" s="5">
        <f t="shared" si="12"/>
        <v>0</v>
      </c>
      <c r="T11" s="5">
        <f t="shared" si="0"/>
        <v>0</v>
      </c>
      <c r="U11" s="5">
        <f t="shared" si="1"/>
        <v>0</v>
      </c>
      <c r="V11" s="5">
        <f t="shared" si="2"/>
        <v>0</v>
      </c>
      <c r="W11" s="5">
        <f t="shared" si="3"/>
        <v>0</v>
      </c>
      <c r="X11" s="5">
        <f t="shared" si="4"/>
        <v>0</v>
      </c>
    </row>
    <row r="12" spans="1:24">
      <c r="A12" t="s">
        <v>74</v>
      </c>
      <c r="B12" s="319">
        <v>14283.597299999999</v>
      </c>
      <c r="C12" s="320">
        <v>754.09979999999996</v>
      </c>
      <c r="D12" s="321">
        <v>58393.602500000001</v>
      </c>
      <c r="E12" s="322">
        <v>4665.5928000000004</v>
      </c>
      <c r="F12" s="322">
        <v>2568.8253</v>
      </c>
      <c r="G12" s="323">
        <v>130360.7301</v>
      </c>
      <c r="H12" s="325">
        <v>115516.2907</v>
      </c>
      <c r="J12" s="142">
        <v>14283.597299999999</v>
      </c>
      <c r="K12" s="145">
        <v>754.09979999999996</v>
      </c>
      <c r="L12" s="148">
        <v>58393.602500000001</v>
      </c>
      <c r="M12" s="151">
        <v>4665.5928000000004</v>
      </c>
      <c r="N12" s="151">
        <v>2568.8253</v>
      </c>
      <c r="O12" s="154">
        <v>130360.7301</v>
      </c>
      <c r="P12" s="157">
        <v>115516.2907</v>
      </c>
      <c r="R12" s="5">
        <f t="shared" si="11"/>
        <v>0</v>
      </c>
      <c r="S12" s="5">
        <f t="shared" si="12"/>
        <v>0</v>
      </c>
      <c r="T12" s="5">
        <f t="shared" si="0"/>
        <v>0</v>
      </c>
      <c r="U12" s="5">
        <f t="shared" si="1"/>
        <v>0</v>
      </c>
      <c r="V12" s="5">
        <f t="shared" si="2"/>
        <v>0</v>
      </c>
      <c r="W12" s="5">
        <f t="shared" si="3"/>
        <v>0</v>
      </c>
      <c r="X12" s="5">
        <f t="shared" si="4"/>
        <v>0</v>
      </c>
    </row>
    <row r="13" spans="1:24">
      <c r="A13" t="s">
        <v>75</v>
      </c>
      <c r="B13" s="319">
        <v>58645.9732</v>
      </c>
      <c r="C13" s="320">
        <v>4414.9076999999997</v>
      </c>
      <c r="D13" s="321">
        <v>76532.479399999997</v>
      </c>
      <c r="E13" s="322">
        <v>1546.5962</v>
      </c>
      <c r="F13" s="322">
        <v>1104.3143</v>
      </c>
      <c r="G13" s="323">
        <v>21111.271799999999</v>
      </c>
      <c r="H13" s="325">
        <v>29235.4575</v>
      </c>
      <c r="J13" s="142">
        <v>58645.9732</v>
      </c>
      <c r="K13" s="145">
        <v>4414.9076999999997</v>
      </c>
      <c r="L13" s="148">
        <v>76532.479399999997</v>
      </c>
      <c r="M13" s="151">
        <v>1546.5962</v>
      </c>
      <c r="N13" s="151">
        <v>1104.3143</v>
      </c>
      <c r="O13" s="154">
        <v>21111.271799999999</v>
      </c>
      <c r="P13" s="157">
        <v>29235.4575</v>
      </c>
      <c r="R13" s="5">
        <f t="shared" si="11"/>
        <v>0</v>
      </c>
      <c r="S13" s="5">
        <f t="shared" si="12"/>
        <v>0</v>
      </c>
      <c r="T13" s="5">
        <f t="shared" si="0"/>
        <v>0</v>
      </c>
      <c r="U13" s="5">
        <f t="shared" si="1"/>
        <v>0</v>
      </c>
      <c r="V13" s="5">
        <f t="shared" si="2"/>
        <v>0</v>
      </c>
      <c r="W13" s="5">
        <f t="shared" si="3"/>
        <v>0</v>
      </c>
      <c r="X13" s="5">
        <f t="shared" si="4"/>
        <v>0</v>
      </c>
    </row>
    <row r="14" spans="1:24">
      <c r="A14" t="s">
        <v>76</v>
      </c>
      <c r="B14" s="319">
        <v>17535.510300000002</v>
      </c>
      <c r="C14" s="320">
        <v>1140.0084999999999</v>
      </c>
      <c r="D14" s="321">
        <v>30927.033299999999</v>
      </c>
      <c r="E14" s="322">
        <v>8727.1388000000006</v>
      </c>
      <c r="F14" s="322">
        <v>3547.8676</v>
      </c>
      <c r="G14" s="323">
        <v>21990.8514</v>
      </c>
      <c r="H14" s="325">
        <v>792.69809999999995</v>
      </c>
      <c r="J14" s="142">
        <v>18010.485499999999</v>
      </c>
      <c r="K14" s="145">
        <v>1140.0084999999999</v>
      </c>
      <c r="L14" s="148">
        <v>31222.949199999999</v>
      </c>
      <c r="M14" s="151">
        <v>8401.5730000000003</v>
      </c>
      <c r="N14" s="151">
        <v>3254.15</v>
      </c>
      <c r="O14" s="154">
        <v>17251.813200000001</v>
      </c>
      <c r="P14" s="157">
        <v>995.01840000000004</v>
      </c>
      <c r="R14" s="5">
        <f t="shared" si="11"/>
        <v>2.7086477203916735E-2</v>
      </c>
      <c r="S14" s="5">
        <f t="shared" si="12"/>
        <v>0</v>
      </c>
      <c r="T14" s="5">
        <f t="shared" si="0"/>
        <v>9.5681954725350248E-3</v>
      </c>
      <c r="U14" s="5">
        <f t="shared" si="1"/>
        <v>-3.7304987059447285E-2</v>
      </c>
      <c r="V14" s="5">
        <f t="shared" si="2"/>
        <v>-8.2787080329604162E-2</v>
      </c>
      <c r="W14" s="5">
        <f t="shared" si="3"/>
        <v>-0.21550044215204869</v>
      </c>
      <c r="X14" s="5">
        <f t="shared" si="4"/>
        <v>0.25522995450600944</v>
      </c>
    </row>
    <row r="15" spans="1:24">
      <c r="A15" t="s">
        <v>77</v>
      </c>
      <c r="B15" s="319">
        <v>0</v>
      </c>
      <c r="C15" s="320">
        <v>0</v>
      </c>
      <c r="D15" s="321">
        <v>0</v>
      </c>
      <c r="E15" s="322">
        <v>0</v>
      </c>
      <c r="F15" s="322">
        <v>0</v>
      </c>
      <c r="G15" s="323">
        <v>0</v>
      </c>
      <c r="H15" s="325">
        <v>0</v>
      </c>
      <c r="J15" s="142">
        <v>0</v>
      </c>
      <c r="K15" s="145">
        <v>0</v>
      </c>
      <c r="L15" s="148">
        <v>0</v>
      </c>
      <c r="M15" s="151">
        <v>0</v>
      </c>
      <c r="N15" s="151">
        <v>0</v>
      </c>
      <c r="O15" s="154">
        <v>0</v>
      </c>
      <c r="P15" s="157">
        <v>0</v>
      </c>
      <c r="R15" s="5"/>
      <c r="S15" s="5"/>
      <c r="T15" s="5"/>
      <c r="U15" s="5"/>
      <c r="V15" s="5"/>
      <c r="W15" s="5"/>
      <c r="X15" s="5"/>
    </row>
    <row r="16" spans="1:24">
      <c r="A16" t="s">
        <v>78</v>
      </c>
      <c r="B16" s="319">
        <v>0</v>
      </c>
      <c r="C16" s="320">
        <v>0</v>
      </c>
      <c r="D16" s="321">
        <v>0</v>
      </c>
      <c r="E16" s="322">
        <v>0</v>
      </c>
      <c r="F16" s="322">
        <v>0</v>
      </c>
      <c r="G16" s="323">
        <v>0</v>
      </c>
      <c r="H16" s="325">
        <v>0</v>
      </c>
      <c r="J16" s="142">
        <v>0</v>
      </c>
      <c r="K16" s="145">
        <v>0</v>
      </c>
      <c r="L16" s="148">
        <v>0</v>
      </c>
      <c r="M16" s="151">
        <v>0</v>
      </c>
      <c r="N16" s="151">
        <v>0</v>
      </c>
      <c r="O16" s="154">
        <v>0</v>
      </c>
      <c r="P16" s="157">
        <v>0</v>
      </c>
      <c r="R16" s="5"/>
      <c r="S16" s="5"/>
      <c r="T16" s="5"/>
      <c r="U16" s="5"/>
      <c r="V16" s="5"/>
      <c r="W16" s="5"/>
      <c r="X16" s="5"/>
    </row>
    <row r="17" spans="1:24">
      <c r="A17" t="s">
        <v>79</v>
      </c>
      <c r="B17" s="319">
        <v>0</v>
      </c>
      <c r="C17" s="320">
        <v>0</v>
      </c>
      <c r="D17" s="321">
        <v>0</v>
      </c>
      <c r="E17" s="322">
        <v>0</v>
      </c>
      <c r="F17" s="322">
        <v>0</v>
      </c>
      <c r="G17" s="323">
        <v>0</v>
      </c>
      <c r="H17" s="325">
        <v>0</v>
      </c>
      <c r="J17" s="142">
        <v>0</v>
      </c>
      <c r="K17" s="145">
        <v>0</v>
      </c>
      <c r="L17" s="148">
        <v>0</v>
      </c>
      <c r="M17" s="151">
        <v>0</v>
      </c>
      <c r="N17" s="151">
        <v>0</v>
      </c>
      <c r="O17" s="154">
        <v>0</v>
      </c>
      <c r="P17" s="157">
        <v>0</v>
      </c>
      <c r="R17" s="5"/>
      <c r="S17" s="5"/>
      <c r="T17" s="5"/>
      <c r="U17" s="5"/>
      <c r="V17" s="5"/>
      <c r="W17" s="5"/>
      <c r="X17" s="5"/>
    </row>
    <row r="18" spans="1:24">
      <c r="A18" t="s">
        <v>80</v>
      </c>
      <c r="B18" s="319">
        <v>0</v>
      </c>
      <c r="C18" s="320">
        <v>0</v>
      </c>
      <c r="D18" s="321">
        <v>0</v>
      </c>
      <c r="E18" s="322">
        <v>0</v>
      </c>
      <c r="F18" s="322">
        <v>0</v>
      </c>
      <c r="G18" s="323">
        <v>0</v>
      </c>
      <c r="H18" s="325">
        <v>0</v>
      </c>
      <c r="J18" s="142">
        <v>0</v>
      </c>
      <c r="K18" s="145">
        <v>0</v>
      </c>
      <c r="L18" s="148">
        <v>0</v>
      </c>
      <c r="M18" s="151">
        <v>0</v>
      </c>
      <c r="N18" s="151">
        <v>0</v>
      </c>
      <c r="O18" s="154">
        <v>0</v>
      </c>
      <c r="P18" s="157">
        <v>0</v>
      </c>
      <c r="R18" s="5"/>
      <c r="S18" s="5"/>
      <c r="T18" s="5"/>
      <c r="U18" s="5"/>
      <c r="V18" s="5"/>
      <c r="W18" s="5"/>
      <c r="X18" s="5"/>
    </row>
    <row r="19" spans="1:24">
      <c r="A19" t="s">
        <v>81</v>
      </c>
      <c r="B19" s="319">
        <v>2055.6325999999999</v>
      </c>
      <c r="C19" s="320">
        <v>0</v>
      </c>
      <c r="D19" s="321">
        <v>14068.2906</v>
      </c>
      <c r="E19" s="322">
        <v>5820.4431000000004</v>
      </c>
      <c r="F19" s="322">
        <v>4401.2505000000001</v>
      </c>
      <c r="G19" s="323">
        <v>12248.089099999999</v>
      </c>
      <c r="H19" s="325">
        <v>28376.195400000001</v>
      </c>
      <c r="J19" s="142">
        <v>3020.1059</v>
      </c>
      <c r="K19" s="145">
        <v>0</v>
      </c>
      <c r="L19" s="148">
        <v>20905.354299999999</v>
      </c>
      <c r="M19" s="151">
        <v>6930.2146000000002</v>
      </c>
      <c r="N19" s="151">
        <v>5191.2332999999999</v>
      </c>
      <c r="O19" s="154">
        <v>11802.150799999999</v>
      </c>
      <c r="P19" s="157">
        <v>34552.817900000002</v>
      </c>
      <c r="R19" s="5">
        <f t="shared" si="11"/>
        <v>0.46918564144195812</v>
      </c>
      <c r="S19" s="5"/>
      <c r="T19" s="5">
        <f t="shared" si="0"/>
        <v>0.4859910769827287</v>
      </c>
      <c r="U19" s="5">
        <f t="shared" si="1"/>
        <v>0.19066787200445268</v>
      </c>
      <c r="V19" s="5">
        <f t="shared" si="2"/>
        <v>0.17949053342907878</v>
      </c>
      <c r="W19" s="5">
        <f t="shared" si="3"/>
        <v>-3.64088060071346E-2</v>
      </c>
      <c r="X19" s="5">
        <f t="shared" si="4"/>
        <v>0.21766915588690938</v>
      </c>
    </row>
    <row r="20" spans="1:24">
      <c r="A20" t="s">
        <v>82</v>
      </c>
      <c r="B20" s="319">
        <v>3576.2152000000001</v>
      </c>
      <c r="C20" s="320">
        <v>0</v>
      </c>
      <c r="D20" s="321">
        <v>16763.821499999998</v>
      </c>
      <c r="E20" s="322">
        <v>1236.1094000000001</v>
      </c>
      <c r="F20" s="322">
        <v>1186.3399999999999</v>
      </c>
      <c r="G20" s="323">
        <v>2527.2878000000001</v>
      </c>
      <c r="H20" s="325">
        <v>1307.2793999999999</v>
      </c>
      <c r="J20" s="142">
        <v>5666.1331</v>
      </c>
      <c r="K20" s="145">
        <v>0</v>
      </c>
      <c r="L20" s="148">
        <v>26512.657800000001</v>
      </c>
      <c r="M20" s="151">
        <v>1900.0754999999999</v>
      </c>
      <c r="N20" s="151">
        <v>1845.2011</v>
      </c>
      <c r="O20" s="154">
        <v>3004.1412</v>
      </c>
      <c r="P20" s="157">
        <v>2061.6875</v>
      </c>
      <c r="R20" s="5">
        <f t="shared" si="11"/>
        <v>0.58439377473704601</v>
      </c>
      <c r="S20" s="5"/>
      <c r="T20" s="5">
        <f t="shared" si="0"/>
        <v>0.58154021146073431</v>
      </c>
      <c r="U20" s="5">
        <f t="shared" si="1"/>
        <v>0.53714185815592042</v>
      </c>
      <c r="V20" s="5">
        <f t="shared" si="2"/>
        <v>0.55537291164421676</v>
      </c>
      <c r="W20" s="5">
        <f t="shared" si="3"/>
        <v>0.18868187469586961</v>
      </c>
      <c r="X20" s="5">
        <f t="shared" si="4"/>
        <v>0.5770825272699931</v>
      </c>
    </row>
    <row r="21" spans="1:24">
      <c r="A21" t="s">
        <v>83</v>
      </c>
      <c r="B21" s="319">
        <v>0</v>
      </c>
      <c r="C21" s="320">
        <v>0</v>
      </c>
      <c r="D21" s="321">
        <v>0</v>
      </c>
      <c r="E21" s="322">
        <v>0</v>
      </c>
      <c r="F21" s="322">
        <v>0</v>
      </c>
      <c r="G21" s="323">
        <v>0</v>
      </c>
      <c r="H21" s="325">
        <v>0</v>
      </c>
      <c r="I21" s="202"/>
      <c r="J21" s="203">
        <v>0</v>
      </c>
      <c r="K21" s="203">
        <v>0</v>
      </c>
      <c r="L21" s="203">
        <v>0</v>
      </c>
      <c r="M21" s="203">
        <v>0</v>
      </c>
      <c r="N21" s="203">
        <v>0</v>
      </c>
      <c r="O21" s="203">
        <v>0</v>
      </c>
      <c r="P21" s="203">
        <v>0</v>
      </c>
      <c r="R21" s="5"/>
      <c r="S21" s="5"/>
      <c r="T21" s="5"/>
      <c r="U21" s="5"/>
      <c r="V21" s="5"/>
      <c r="W21" s="5"/>
      <c r="X21" s="5"/>
    </row>
    <row r="22" spans="1:24">
      <c r="A22" t="s">
        <v>84</v>
      </c>
      <c r="B22" s="319">
        <v>31047.7716</v>
      </c>
      <c r="C22" s="320">
        <v>0</v>
      </c>
      <c r="D22" s="321">
        <v>234723.05660000001</v>
      </c>
      <c r="E22" s="322">
        <v>44054.671499999997</v>
      </c>
      <c r="F22" s="322">
        <v>42507.220800000003</v>
      </c>
      <c r="G22" s="323">
        <v>305469.11820000003</v>
      </c>
      <c r="H22" s="325">
        <v>8695.2301000000007</v>
      </c>
      <c r="J22" s="142">
        <v>37901.251799999998</v>
      </c>
      <c r="K22" s="145">
        <v>0</v>
      </c>
      <c r="L22" s="148">
        <v>283312.1912</v>
      </c>
      <c r="M22" s="151">
        <v>52296.318800000001</v>
      </c>
      <c r="N22" s="151">
        <v>50436.334199999998</v>
      </c>
      <c r="O22" s="154">
        <v>369777.17489999998</v>
      </c>
      <c r="P22" s="157">
        <v>10017.7225</v>
      </c>
      <c r="R22" s="5">
        <f t="shared" si="11"/>
        <v>0.22073984208257955</v>
      </c>
      <c r="S22" s="5"/>
      <c r="T22" s="5">
        <f t="shared" si="0"/>
        <v>0.20700622812186056</v>
      </c>
      <c r="U22" s="5">
        <f t="shared" si="1"/>
        <v>0.18707771546997018</v>
      </c>
      <c r="V22" s="5">
        <f t="shared" si="2"/>
        <v>0.18653568148590871</v>
      </c>
      <c r="W22" s="5">
        <f t="shared" si="3"/>
        <v>0.21052228480227417</v>
      </c>
      <c r="X22" s="5">
        <f t="shared" si="4"/>
        <v>0.15209400841502735</v>
      </c>
    </row>
    <row r="23" spans="1:24">
      <c r="A23" t="s">
        <v>85</v>
      </c>
      <c r="B23" s="319">
        <v>0</v>
      </c>
      <c r="C23" s="320">
        <v>0</v>
      </c>
      <c r="D23" s="321">
        <v>0</v>
      </c>
      <c r="E23" s="322">
        <v>0</v>
      </c>
      <c r="F23" s="322">
        <v>0</v>
      </c>
      <c r="G23" s="323">
        <v>0</v>
      </c>
      <c r="H23" s="325">
        <v>0</v>
      </c>
      <c r="J23" s="142">
        <v>0</v>
      </c>
      <c r="K23" s="145">
        <v>0</v>
      </c>
      <c r="L23" s="148">
        <v>0</v>
      </c>
      <c r="M23" s="151">
        <v>0</v>
      </c>
      <c r="N23" s="151">
        <v>0</v>
      </c>
      <c r="O23" s="154">
        <v>0</v>
      </c>
      <c r="P23" s="157">
        <v>0</v>
      </c>
      <c r="R23" s="5"/>
      <c r="S23" s="5"/>
      <c r="T23" s="5"/>
      <c r="U23" s="5"/>
      <c r="V23" s="5"/>
      <c r="W23" s="5"/>
      <c r="X23" s="5"/>
    </row>
    <row r="24" spans="1:24">
      <c r="A24" t="s">
        <v>86</v>
      </c>
      <c r="B24" s="319">
        <v>0</v>
      </c>
      <c r="C24" s="320">
        <v>0</v>
      </c>
      <c r="D24" s="321">
        <v>0</v>
      </c>
      <c r="E24" s="322">
        <v>0</v>
      </c>
      <c r="F24" s="322">
        <v>0</v>
      </c>
      <c r="G24" s="323">
        <v>0</v>
      </c>
      <c r="H24" s="325">
        <v>0</v>
      </c>
      <c r="J24" s="142">
        <v>0</v>
      </c>
      <c r="K24" s="145">
        <v>0</v>
      </c>
      <c r="L24" s="148">
        <v>0</v>
      </c>
      <c r="M24" s="151">
        <v>0</v>
      </c>
      <c r="N24" s="151">
        <v>0</v>
      </c>
      <c r="O24" s="154">
        <v>0</v>
      </c>
      <c r="P24" s="157">
        <v>0</v>
      </c>
      <c r="R24" s="5"/>
      <c r="S24" s="5"/>
      <c r="T24" s="5"/>
      <c r="U24" s="5"/>
      <c r="V24" s="5"/>
      <c r="W24" s="5"/>
      <c r="X24" s="5"/>
    </row>
    <row r="25" spans="1:24">
      <c r="A25" t="s">
        <v>87</v>
      </c>
      <c r="B25" s="319">
        <v>29350.525900000001</v>
      </c>
      <c r="C25" s="320">
        <v>0</v>
      </c>
      <c r="D25" s="321">
        <v>55228.326399999998</v>
      </c>
      <c r="E25" s="322">
        <v>14112.1937</v>
      </c>
      <c r="F25" s="322">
        <v>12352.961499999999</v>
      </c>
      <c r="G25" s="323">
        <v>131628.98740000001</v>
      </c>
      <c r="H25" s="325">
        <v>4981.1221999999998</v>
      </c>
      <c r="J25" s="142">
        <v>39227.634100000003</v>
      </c>
      <c r="K25" s="145">
        <v>0</v>
      </c>
      <c r="L25" s="148">
        <v>82133.122600000002</v>
      </c>
      <c r="M25" s="151">
        <v>19656.802899999999</v>
      </c>
      <c r="N25" s="151">
        <v>17454.445400000001</v>
      </c>
      <c r="O25" s="154">
        <v>195705.21340000001</v>
      </c>
      <c r="P25" s="157">
        <v>6118.4057000000003</v>
      </c>
      <c r="R25" s="5">
        <f t="shared" si="11"/>
        <v>0.33652235853123169</v>
      </c>
      <c r="S25" s="5"/>
      <c r="T25" s="5">
        <f t="shared" si="0"/>
        <v>0.48715573970389231</v>
      </c>
      <c r="U25" s="5">
        <f t="shared" si="1"/>
        <v>0.39289491895225326</v>
      </c>
      <c r="V25" s="5">
        <f t="shared" si="2"/>
        <v>0.41297658865042214</v>
      </c>
      <c r="W25" s="5">
        <f t="shared" si="3"/>
        <v>0.48679418770640781</v>
      </c>
      <c r="X25" s="5">
        <f t="shared" si="4"/>
        <v>0.22831873106827222</v>
      </c>
    </row>
    <row r="26" spans="1:24">
      <c r="A26" t="s">
        <v>88</v>
      </c>
      <c r="B26" s="319">
        <v>0</v>
      </c>
      <c r="C26" s="320">
        <v>0</v>
      </c>
      <c r="D26" s="321">
        <v>0</v>
      </c>
      <c r="E26" s="322">
        <v>0</v>
      </c>
      <c r="F26" s="322">
        <v>0</v>
      </c>
      <c r="G26" s="323">
        <v>0</v>
      </c>
      <c r="H26" s="325">
        <v>0</v>
      </c>
      <c r="J26" s="142">
        <v>0</v>
      </c>
      <c r="K26" s="145">
        <v>0</v>
      </c>
      <c r="L26" s="148">
        <v>0</v>
      </c>
      <c r="M26" s="151">
        <v>0</v>
      </c>
      <c r="N26" s="151">
        <v>0</v>
      </c>
      <c r="O26" s="154">
        <v>0</v>
      </c>
      <c r="P26" s="157">
        <v>0</v>
      </c>
      <c r="R26" s="5"/>
      <c r="S26" s="5"/>
      <c r="T26" s="5"/>
      <c r="U26" s="5"/>
      <c r="V26" s="5"/>
      <c r="W26" s="5"/>
      <c r="X26" s="5"/>
    </row>
    <row r="27" spans="1:24">
      <c r="A27" t="s">
        <v>89</v>
      </c>
      <c r="B27" s="319">
        <v>2159.6936000000001</v>
      </c>
      <c r="C27" s="320">
        <v>0</v>
      </c>
      <c r="D27" s="321">
        <v>11414.536700000001</v>
      </c>
      <c r="E27" s="322">
        <v>1476.6131</v>
      </c>
      <c r="F27" s="322">
        <v>1247.3227999999999</v>
      </c>
      <c r="G27" s="323">
        <v>6506.1253999999999</v>
      </c>
      <c r="H27" s="325">
        <v>2295.0585000000001</v>
      </c>
      <c r="J27" s="142">
        <v>3379.1640000000002</v>
      </c>
      <c r="K27" s="145">
        <v>0</v>
      </c>
      <c r="L27" s="148">
        <v>17698.377499999999</v>
      </c>
      <c r="M27" s="151">
        <v>2000.3064999999999</v>
      </c>
      <c r="N27" s="151">
        <v>1757.6655000000001</v>
      </c>
      <c r="O27" s="154">
        <v>5319.0762999999997</v>
      </c>
      <c r="P27" s="157">
        <v>2458.1491999999998</v>
      </c>
      <c r="R27" s="5">
        <f t="shared" si="11"/>
        <v>0.56464972623894427</v>
      </c>
      <c r="S27" s="5"/>
      <c r="T27" s="5">
        <f t="shared" si="0"/>
        <v>0.55051212021596962</v>
      </c>
      <c r="U27" s="5">
        <f t="shared" si="1"/>
        <v>0.35465850871836357</v>
      </c>
      <c r="V27" s="5">
        <f t="shared" si="2"/>
        <v>0.40915046209369393</v>
      </c>
      <c r="W27" s="5">
        <f t="shared" si="3"/>
        <v>-0.18245100225089425</v>
      </c>
      <c r="X27" s="5">
        <f t="shared" si="4"/>
        <v>7.1061674462764124E-2</v>
      </c>
    </row>
    <row r="28" spans="1:24">
      <c r="A28" t="s">
        <v>90</v>
      </c>
      <c r="B28" s="319">
        <v>0</v>
      </c>
      <c r="C28" s="320">
        <v>0</v>
      </c>
      <c r="D28" s="321">
        <v>0</v>
      </c>
      <c r="E28" s="322">
        <v>0</v>
      </c>
      <c r="F28" s="322">
        <v>0</v>
      </c>
      <c r="G28" s="323">
        <v>0</v>
      </c>
      <c r="H28" s="325">
        <v>0</v>
      </c>
      <c r="J28" s="142">
        <v>0</v>
      </c>
      <c r="K28" s="145">
        <v>0</v>
      </c>
      <c r="L28" s="148">
        <v>0</v>
      </c>
      <c r="M28" s="151">
        <v>0</v>
      </c>
      <c r="N28" s="151">
        <v>0</v>
      </c>
      <c r="O28" s="154">
        <v>0</v>
      </c>
      <c r="P28" s="157">
        <v>0</v>
      </c>
      <c r="R28" s="5"/>
      <c r="S28" s="5"/>
      <c r="T28" s="5"/>
      <c r="U28" s="5"/>
      <c r="V28" s="5"/>
      <c r="W28" s="5"/>
      <c r="X28" s="5"/>
    </row>
    <row r="29" spans="1:24">
      <c r="A29" t="s">
        <v>91</v>
      </c>
      <c r="B29" s="319">
        <v>0</v>
      </c>
      <c r="C29" s="320">
        <v>0</v>
      </c>
      <c r="D29" s="321">
        <v>0</v>
      </c>
      <c r="E29" s="322">
        <v>0</v>
      </c>
      <c r="F29" s="322">
        <v>0</v>
      </c>
      <c r="G29" s="323">
        <v>0</v>
      </c>
      <c r="H29" s="325">
        <v>0</v>
      </c>
      <c r="J29" s="142">
        <v>0</v>
      </c>
      <c r="K29" s="145">
        <v>0</v>
      </c>
      <c r="L29" s="148">
        <v>0</v>
      </c>
      <c r="M29" s="151">
        <v>0</v>
      </c>
      <c r="N29" s="151">
        <v>0</v>
      </c>
      <c r="O29" s="154">
        <v>0</v>
      </c>
      <c r="P29" s="157">
        <v>0</v>
      </c>
      <c r="R29" s="5"/>
      <c r="S29" s="5"/>
      <c r="T29" s="5"/>
      <c r="U29" s="5"/>
      <c r="V29" s="5"/>
      <c r="W29" s="5"/>
      <c r="X29" s="5"/>
    </row>
    <row r="30" spans="1:24">
      <c r="A30" t="s">
        <v>92</v>
      </c>
      <c r="B30" s="319">
        <v>0</v>
      </c>
      <c r="C30" s="320">
        <v>0</v>
      </c>
      <c r="D30" s="321">
        <v>0</v>
      </c>
      <c r="E30" s="322">
        <v>0</v>
      </c>
      <c r="F30" s="322">
        <v>0</v>
      </c>
      <c r="G30" s="323">
        <v>0</v>
      </c>
      <c r="H30" s="325">
        <v>0</v>
      </c>
      <c r="J30" s="142">
        <v>0</v>
      </c>
      <c r="K30" s="145">
        <v>0</v>
      </c>
      <c r="L30" s="148">
        <v>0</v>
      </c>
      <c r="M30" s="151">
        <v>0</v>
      </c>
      <c r="N30" s="151">
        <v>0</v>
      </c>
      <c r="O30" s="154">
        <v>0</v>
      </c>
      <c r="P30" s="157">
        <v>0</v>
      </c>
      <c r="R30" s="5"/>
      <c r="S30" s="5"/>
      <c r="T30" s="5"/>
      <c r="U30" s="5"/>
      <c r="V30" s="5"/>
      <c r="W30" s="5"/>
      <c r="X30" s="5"/>
    </row>
    <row r="31" spans="1:24">
      <c r="A31" t="s">
        <v>93</v>
      </c>
      <c r="B31" s="319">
        <v>0</v>
      </c>
      <c r="C31" s="320">
        <v>0</v>
      </c>
      <c r="D31" s="321">
        <v>0</v>
      </c>
      <c r="E31" s="322">
        <v>0</v>
      </c>
      <c r="F31" s="322">
        <v>0</v>
      </c>
      <c r="G31" s="323">
        <v>0</v>
      </c>
      <c r="H31" s="325">
        <v>0</v>
      </c>
      <c r="J31" s="142">
        <v>0</v>
      </c>
      <c r="K31" s="145">
        <v>0</v>
      </c>
      <c r="L31" s="148">
        <v>0</v>
      </c>
      <c r="M31" s="151">
        <v>0</v>
      </c>
      <c r="N31" s="151">
        <v>0</v>
      </c>
      <c r="O31" s="154">
        <v>0</v>
      </c>
      <c r="P31" s="157">
        <v>0</v>
      </c>
      <c r="R31" s="5"/>
      <c r="S31" s="5"/>
      <c r="T31" s="5"/>
      <c r="U31" s="5"/>
      <c r="V31" s="5"/>
      <c r="W31" s="5"/>
      <c r="X31" s="5"/>
    </row>
    <row r="32" spans="1:24">
      <c r="A32" t="s">
        <v>94</v>
      </c>
      <c r="B32" s="319">
        <v>0</v>
      </c>
      <c r="C32" s="320">
        <v>0</v>
      </c>
      <c r="D32" s="321">
        <v>0</v>
      </c>
      <c r="E32" s="322">
        <v>0</v>
      </c>
      <c r="F32" s="322">
        <v>0</v>
      </c>
      <c r="G32" s="323">
        <v>0</v>
      </c>
      <c r="H32" s="325">
        <v>0</v>
      </c>
      <c r="J32" s="142">
        <v>0</v>
      </c>
      <c r="K32" s="145">
        <v>0</v>
      </c>
      <c r="L32" s="148">
        <v>0</v>
      </c>
      <c r="M32" s="151">
        <v>0</v>
      </c>
      <c r="N32" s="151">
        <v>0</v>
      </c>
      <c r="O32" s="154">
        <v>0</v>
      </c>
      <c r="P32" s="157">
        <v>0</v>
      </c>
      <c r="R32" s="5"/>
      <c r="S32" s="5"/>
      <c r="T32" s="5"/>
      <c r="U32" s="5"/>
      <c r="V32" s="5"/>
      <c r="W32" s="5"/>
      <c r="X32" s="5"/>
    </row>
    <row r="33" spans="1:24">
      <c r="A33" t="s">
        <v>95</v>
      </c>
      <c r="B33" s="319">
        <v>0</v>
      </c>
      <c r="C33" s="320">
        <v>0</v>
      </c>
      <c r="D33" s="321">
        <v>0</v>
      </c>
      <c r="E33" s="322">
        <v>0</v>
      </c>
      <c r="F33" s="322">
        <v>0</v>
      </c>
      <c r="G33" s="323">
        <v>0</v>
      </c>
      <c r="H33" s="325">
        <v>0</v>
      </c>
      <c r="J33" s="142">
        <v>0</v>
      </c>
      <c r="K33" s="145">
        <v>0</v>
      </c>
      <c r="L33" s="148">
        <v>0</v>
      </c>
      <c r="M33" s="151">
        <v>0</v>
      </c>
      <c r="N33" s="151">
        <v>0</v>
      </c>
      <c r="O33" s="154">
        <v>0</v>
      </c>
      <c r="P33" s="157">
        <v>0</v>
      </c>
      <c r="R33" s="5"/>
      <c r="S33" s="5"/>
      <c r="T33" s="5"/>
      <c r="U33" s="5"/>
      <c r="V33" s="5"/>
      <c r="W33" s="5"/>
      <c r="X33" s="5"/>
    </row>
    <row r="34" spans="1:24">
      <c r="A34" t="s">
        <v>96</v>
      </c>
      <c r="B34" s="319">
        <v>0</v>
      </c>
      <c r="C34" s="320">
        <v>0</v>
      </c>
      <c r="D34" s="321">
        <v>0</v>
      </c>
      <c r="E34" s="322">
        <v>0</v>
      </c>
      <c r="F34" s="322">
        <v>0</v>
      </c>
      <c r="G34" s="323">
        <v>0</v>
      </c>
      <c r="H34" s="325">
        <v>0</v>
      </c>
      <c r="J34" s="142">
        <v>0</v>
      </c>
      <c r="K34" s="145">
        <v>0</v>
      </c>
      <c r="L34" s="148">
        <v>0</v>
      </c>
      <c r="M34" s="151">
        <v>0</v>
      </c>
      <c r="N34" s="151">
        <v>0</v>
      </c>
      <c r="O34" s="154">
        <v>0</v>
      </c>
      <c r="P34" s="157">
        <v>0</v>
      </c>
      <c r="R34" s="5"/>
      <c r="S34" s="5"/>
      <c r="T34" s="5"/>
      <c r="U34" s="5"/>
      <c r="V34" s="5"/>
      <c r="W34" s="5"/>
      <c r="X34" s="5"/>
    </row>
    <row r="35" spans="1:24">
      <c r="A35" t="s">
        <v>97</v>
      </c>
      <c r="B35" s="319">
        <v>0</v>
      </c>
      <c r="C35" s="320">
        <v>0</v>
      </c>
      <c r="D35" s="321">
        <v>0</v>
      </c>
      <c r="E35" s="322">
        <v>0</v>
      </c>
      <c r="F35" s="322">
        <v>0</v>
      </c>
      <c r="G35" s="323">
        <v>0</v>
      </c>
      <c r="H35" s="325">
        <v>0</v>
      </c>
      <c r="J35" s="142">
        <v>0</v>
      </c>
      <c r="K35" s="145">
        <v>0</v>
      </c>
      <c r="L35" s="148">
        <v>0</v>
      </c>
      <c r="M35" s="151">
        <v>0</v>
      </c>
      <c r="N35" s="151">
        <v>0</v>
      </c>
      <c r="O35" s="154">
        <v>0</v>
      </c>
      <c r="P35" s="157">
        <v>0</v>
      </c>
      <c r="R35" s="5"/>
      <c r="S35" s="5"/>
      <c r="T35" s="5"/>
      <c r="U35" s="5"/>
      <c r="V35" s="5"/>
      <c r="W35" s="5"/>
      <c r="X35" s="5"/>
    </row>
    <row r="36" spans="1:24">
      <c r="A36" t="s">
        <v>98</v>
      </c>
      <c r="B36" s="319">
        <v>41460.510900000001</v>
      </c>
      <c r="C36" s="320">
        <v>0</v>
      </c>
      <c r="D36" s="321">
        <v>62537.651100000003</v>
      </c>
      <c r="E36" s="322">
        <v>24662.928899999999</v>
      </c>
      <c r="F36" s="322">
        <v>22627.190900000001</v>
      </c>
      <c r="G36" s="323">
        <v>248858.2433</v>
      </c>
      <c r="H36" s="325">
        <v>33862.627800000002</v>
      </c>
      <c r="J36" s="142">
        <v>50988.766900000002</v>
      </c>
      <c r="K36" s="145">
        <v>0</v>
      </c>
      <c r="L36" s="148">
        <v>90488.743600000002</v>
      </c>
      <c r="M36" s="151">
        <v>33126.339099999997</v>
      </c>
      <c r="N36" s="151">
        <v>30867.502899999999</v>
      </c>
      <c r="O36" s="154">
        <v>356985.10249999998</v>
      </c>
      <c r="P36" s="157">
        <v>34339.972900000001</v>
      </c>
      <c r="R36" s="5">
        <f t="shared" si="11"/>
        <v>0.22981520953713094</v>
      </c>
      <c r="S36" s="5"/>
      <c r="T36" s="5">
        <f t="shared" si="0"/>
        <v>0.44694823051964605</v>
      </c>
      <c r="U36" s="5">
        <f t="shared" si="1"/>
        <v>0.3431632242186774</v>
      </c>
      <c r="V36" s="5">
        <f t="shared" si="2"/>
        <v>0.36417741983164148</v>
      </c>
      <c r="W36" s="5">
        <f t="shared" si="3"/>
        <v>0.43449177236878767</v>
      </c>
      <c r="X36" s="5">
        <f t="shared" si="4"/>
        <v>1.4096516750539915E-2</v>
      </c>
    </row>
    <row r="37" spans="1:24">
      <c r="A37" t="s">
        <v>99</v>
      </c>
      <c r="B37" s="319">
        <v>0</v>
      </c>
      <c r="C37" s="320">
        <v>0</v>
      </c>
      <c r="D37" s="321">
        <v>0</v>
      </c>
      <c r="E37" s="322">
        <v>0</v>
      </c>
      <c r="F37" s="322">
        <v>0</v>
      </c>
      <c r="G37" s="323">
        <v>0</v>
      </c>
      <c r="H37" s="325">
        <v>0</v>
      </c>
      <c r="J37" s="142">
        <v>0</v>
      </c>
      <c r="K37" s="145">
        <v>0</v>
      </c>
      <c r="L37" s="148">
        <v>0</v>
      </c>
      <c r="M37" s="151">
        <v>0</v>
      </c>
      <c r="N37" s="151">
        <v>0</v>
      </c>
      <c r="O37" s="154">
        <v>0</v>
      </c>
      <c r="P37" s="157">
        <v>0</v>
      </c>
      <c r="R37" s="5"/>
      <c r="S37" s="5"/>
      <c r="T37" s="5"/>
      <c r="U37" s="5"/>
      <c r="V37" s="5"/>
      <c r="W37" s="5"/>
      <c r="X37" s="5"/>
    </row>
    <row r="38" spans="1:24">
      <c r="A38" t="s">
        <v>100</v>
      </c>
      <c r="B38" s="319">
        <v>0</v>
      </c>
      <c r="C38" s="320">
        <v>0</v>
      </c>
      <c r="D38" s="321">
        <v>0</v>
      </c>
      <c r="E38" s="322">
        <v>0</v>
      </c>
      <c r="F38" s="322">
        <v>0</v>
      </c>
      <c r="G38" s="323">
        <v>0</v>
      </c>
      <c r="H38" s="325">
        <v>0</v>
      </c>
      <c r="J38" s="142">
        <v>0</v>
      </c>
      <c r="K38" s="145">
        <v>0</v>
      </c>
      <c r="L38" s="148">
        <v>0</v>
      </c>
      <c r="M38" s="151">
        <v>0</v>
      </c>
      <c r="N38" s="151">
        <v>0</v>
      </c>
      <c r="O38" s="154">
        <v>0</v>
      </c>
      <c r="P38" s="157">
        <v>0</v>
      </c>
      <c r="R38" s="5"/>
      <c r="S38" s="5"/>
      <c r="T38" s="5"/>
      <c r="U38" s="5"/>
      <c r="V38" s="5"/>
      <c r="W38" s="5"/>
      <c r="X38" s="5"/>
    </row>
    <row r="39" spans="1:24">
      <c r="A39" t="s">
        <v>101</v>
      </c>
      <c r="B39" s="319">
        <v>0</v>
      </c>
      <c r="C39" s="320">
        <v>0</v>
      </c>
      <c r="D39" s="321">
        <v>0</v>
      </c>
      <c r="E39" s="322">
        <v>0</v>
      </c>
      <c r="F39" s="322">
        <v>0</v>
      </c>
      <c r="G39" s="323">
        <v>0</v>
      </c>
      <c r="H39" s="325">
        <v>0</v>
      </c>
      <c r="J39" s="142">
        <v>0</v>
      </c>
      <c r="K39" s="145">
        <v>0</v>
      </c>
      <c r="L39" s="148">
        <v>0</v>
      </c>
      <c r="M39" s="151">
        <v>0</v>
      </c>
      <c r="N39" s="151">
        <v>0</v>
      </c>
      <c r="O39" s="154">
        <v>0</v>
      </c>
      <c r="P39" s="157">
        <v>0</v>
      </c>
      <c r="R39" s="5"/>
      <c r="S39" s="5"/>
      <c r="T39" s="5"/>
      <c r="U39" s="5"/>
      <c r="V39" s="5"/>
      <c r="W39" s="5"/>
      <c r="X39" s="5"/>
    </row>
    <row r="40" spans="1:24">
      <c r="A40" t="s">
        <v>102</v>
      </c>
      <c r="B40" s="319">
        <v>0</v>
      </c>
      <c r="C40" s="320">
        <v>0</v>
      </c>
      <c r="D40" s="321">
        <v>0</v>
      </c>
      <c r="E40" s="322">
        <v>0</v>
      </c>
      <c r="F40" s="322">
        <v>0</v>
      </c>
      <c r="G40" s="323">
        <v>0</v>
      </c>
      <c r="H40" s="325">
        <v>0</v>
      </c>
      <c r="J40" s="142">
        <v>0</v>
      </c>
      <c r="K40" s="145">
        <v>0</v>
      </c>
      <c r="L40" s="148">
        <v>0</v>
      </c>
      <c r="M40" s="151">
        <v>0</v>
      </c>
      <c r="N40" s="151">
        <v>0</v>
      </c>
      <c r="O40" s="154">
        <v>0</v>
      </c>
      <c r="P40" s="157">
        <v>0</v>
      </c>
      <c r="R40" s="5"/>
      <c r="S40" s="5"/>
      <c r="T40" s="5"/>
      <c r="U40" s="5"/>
      <c r="V40" s="5"/>
      <c r="W40" s="5"/>
      <c r="X40" s="5"/>
    </row>
    <row r="41" spans="1:24">
      <c r="A41" t="s">
        <v>103</v>
      </c>
      <c r="B41" s="319">
        <v>0</v>
      </c>
      <c r="C41" s="320">
        <v>0</v>
      </c>
      <c r="D41" s="321">
        <v>0</v>
      </c>
      <c r="E41" s="322">
        <v>0</v>
      </c>
      <c r="F41" s="322">
        <v>0</v>
      </c>
      <c r="G41" s="323">
        <v>0</v>
      </c>
      <c r="H41" s="325">
        <v>0</v>
      </c>
      <c r="J41" s="142">
        <v>0</v>
      </c>
      <c r="K41" s="145">
        <v>0</v>
      </c>
      <c r="L41" s="148">
        <v>0</v>
      </c>
      <c r="M41" s="151">
        <v>0</v>
      </c>
      <c r="N41" s="151">
        <v>0</v>
      </c>
      <c r="O41" s="154">
        <v>0</v>
      </c>
      <c r="P41" s="157">
        <v>0</v>
      </c>
      <c r="R41" s="5"/>
      <c r="S41" s="5"/>
      <c r="T41" s="5"/>
      <c r="U41" s="5"/>
      <c r="V41" s="5"/>
      <c r="W41" s="5"/>
      <c r="X41" s="5"/>
    </row>
    <row r="42" spans="1:24">
      <c r="A42" t="s">
        <v>104</v>
      </c>
      <c r="B42" s="319">
        <v>840.31529999999998</v>
      </c>
      <c r="C42" s="320">
        <v>0</v>
      </c>
      <c r="D42" s="321">
        <v>1864.3089</v>
      </c>
      <c r="E42" s="322">
        <v>2024.1114</v>
      </c>
      <c r="F42" s="322">
        <v>1128.1119000000001</v>
      </c>
      <c r="G42" s="323">
        <v>17721.403999999999</v>
      </c>
      <c r="H42" s="325">
        <v>821.37350000000004</v>
      </c>
      <c r="J42" s="142">
        <v>994.6866</v>
      </c>
      <c r="K42" s="145">
        <v>0</v>
      </c>
      <c r="L42" s="148">
        <v>1875.5408</v>
      </c>
      <c r="M42" s="151">
        <v>2249.8489</v>
      </c>
      <c r="N42" s="151">
        <v>1231.6622</v>
      </c>
      <c r="O42" s="154">
        <v>17519.385999999999</v>
      </c>
      <c r="P42" s="157">
        <v>871.59349999999995</v>
      </c>
      <c r="R42" s="5">
        <f t="shared" si="11"/>
        <v>0.18370640163281571</v>
      </c>
      <c r="S42" s="5"/>
      <c r="T42" s="5">
        <f t="shared" si="0"/>
        <v>6.0246990184941972E-3</v>
      </c>
      <c r="U42" s="5">
        <f t="shared" si="1"/>
        <v>0.11152424713382868</v>
      </c>
      <c r="V42" s="5">
        <f t="shared" si="2"/>
        <v>9.1790805504311998E-2</v>
      </c>
      <c r="W42" s="5">
        <f t="shared" si="3"/>
        <v>-1.1399661110372522E-2</v>
      </c>
      <c r="X42" s="5">
        <f t="shared" si="4"/>
        <v>6.1141490442533038E-2</v>
      </c>
    </row>
    <row r="43" spans="1:24">
      <c r="A43" t="s">
        <v>105</v>
      </c>
      <c r="B43" s="319">
        <v>4211.7957999999999</v>
      </c>
      <c r="C43" s="320">
        <v>0</v>
      </c>
      <c r="D43" s="321">
        <v>11752.237499999999</v>
      </c>
      <c r="E43" s="322">
        <v>42069.1967</v>
      </c>
      <c r="F43" s="322">
        <v>14812.8271</v>
      </c>
      <c r="G43" s="323">
        <v>96075.938299999994</v>
      </c>
      <c r="H43" s="325">
        <v>2363.4070000000002</v>
      </c>
      <c r="J43" s="142">
        <v>5133.9898999999996</v>
      </c>
      <c r="K43" s="145">
        <v>0</v>
      </c>
      <c r="L43" s="148">
        <v>13831.4169</v>
      </c>
      <c r="M43" s="151">
        <v>50375.094599999997</v>
      </c>
      <c r="N43" s="151">
        <v>17106.523300000001</v>
      </c>
      <c r="O43" s="154">
        <v>99608.499899999995</v>
      </c>
      <c r="P43" s="157">
        <v>2569.3755999999998</v>
      </c>
      <c r="R43" s="5">
        <f t="shared" si="11"/>
        <v>0.21895508324501387</v>
      </c>
      <c r="S43" s="5"/>
      <c r="T43" s="5">
        <f t="shared" si="0"/>
        <v>0.17691774864148219</v>
      </c>
      <c r="U43" s="5">
        <f t="shared" si="1"/>
        <v>0.1974341929851966</v>
      </c>
      <c r="V43" s="5">
        <f t="shared" si="2"/>
        <v>0.15484526920590333</v>
      </c>
      <c r="W43" s="5">
        <f t="shared" si="3"/>
        <v>3.6768431956079067E-2</v>
      </c>
      <c r="X43" s="5">
        <f t="shared" si="4"/>
        <v>8.71490183451262E-2</v>
      </c>
    </row>
    <row r="44" spans="1:24">
      <c r="A44" t="s">
        <v>106</v>
      </c>
      <c r="B44" s="319">
        <v>0</v>
      </c>
      <c r="C44" s="320">
        <v>0</v>
      </c>
      <c r="D44" s="321">
        <v>0</v>
      </c>
      <c r="E44" s="322">
        <v>0</v>
      </c>
      <c r="F44" s="322">
        <v>0</v>
      </c>
      <c r="G44" s="323">
        <v>0</v>
      </c>
      <c r="H44" s="325">
        <v>0</v>
      </c>
      <c r="J44" s="142">
        <v>0</v>
      </c>
      <c r="K44" s="145">
        <v>0</v>
      </c>
      <c r="L44" s="148">
        <v>0</v>
      </c>
      <c r="M44" s="151">
        <v>0</v>
      </c>
      <c r="N44" s="151">
        <v>0</v>
      </c>
      <c r="O44" s="154">
        <v>0</v>
      </c>
      <c r="P44" s="157">
        <v>0</v>
      </c>
      <c r="R44" s="5"/>
      <c r="S44" s="5"/>
      <c r="T44" s="5"/>
      <c r="U44" s="5"/>
      <c r="V44" s="5"/>
      <c r="W44" s="5"/>
      <c r="X44" s="5"/>
    </row>
    <row r="45" spans="1:24">
      <c r="A45" t="s">
        <v>107</v>
      </c>
      <c r="B45" s="319">
        <v>1906.6106</v>
      </c>
      <c r="C45" s="320">
        <v>0</v>
      </c>
      <c r="D45" s="321">
        <v>6046.6859999999997</v>
      </c>
      <c r="E45" s="322">
        <v>2055.7946000000002</v>
      </c>
      <c r="F45" s="322">
        <v>1620.9003</v>
      </c>
      <c r="G45" s="323">
        <v>7382.6382000000003</v>
      </c>
      <c r="H45" s="325">
        <v>1136.2005999999999</v>
      </c>
      <c r="J45" s="142">
        <v>2446.4684000000002</v>
      </c>
      <c r="K45" s="145">
        <v>0</v>
      </c>
      <c r="L45" s="148">
        <v>7932.5685000000003</v>
      </c>
      <c r="M45" s="151">
        <v>2374.9731999999999</v>
      </c>
      <c r="N45" s="151">
        <v>1843.1531</v>
      </c>
      <c r="O45" s="154">
        <v>6761.0361999999996</v>
      </c>
      <c r="P45" s="157">
        <v>1360.9697000000001</v>
      </c>
      <c r="R45" s="5">
        <f t="shared" si="11"/>
        <v>0.28315052900681464</v>
      </c>
      <c r="S45" s="5"/>
      <c r="T45" s="5">
        <f t="shared" si="0"/>
        <v>0.31188695758304641</v>
      </c>
      <c r="U45" s="5">
        <f t="shared" si="1"/>
        <v>0.15525802042674872</v>
      </c>
      <c r="V45" s="5">
        <f t="shared" si="2"/>
        <v>0.13711688498052593</v>
      </c>
      <c r="W45" s="5">
        <f t="shared" si="3"/>
        <v>-8.4197814271868385E-2</v>
      </c>
      <c r="X45" s="5">
        <f t="shared" si="4"/>
        <v>0.19782519037571378</v>
      </c>
    </row>
    <row r="46" spans="1:24">
      <c r="A46" t="s">
        <v>108</v>
      </c>
      <c r="B46" s="319">
        <v>0</v>
      </c>
      <c r="C46" s="320">
        <v>0</v>
      </c>
      <c r="D46" s="321">
        <v>0</v>
      </c>
      <c r="E46" s="322">
        <v>0</v>
      </c>
      <c r="F46" s="322">
        <v>0</v>
      </c>
      <c r="G46" s="323">
        <v>0</v>
      </c>
      <c r="H46" s="325">
        <v>0</v>
      </c>
      <c r="J46" s="142">
        <v>0</v>
      </c>
      <c r="K46" s="145">
        <v>0</v>
      </c>
      <c r="L46" s="148">
        <v>0</v>
      </c>
      <c r="M46" s="151">
        <v>0</v>
      </c>
      <c r="N46" s="151">
        <v>0</v>
      </c>
      <c r="O46" s="154">
        <v>0</v>
      </c>
      <c r="P46" s="157">
        <v>0</v>
      </c>
      <c r="R46" s="5"/>
      <c r="S46" s="5"/>
      <c r="T46" s="5"/>
      <c r="U46" s="5"/>
      <c r="V46" s="5"/>
      <c r="W46" s="5"/>
      <c r="X46" s="5"/>
    </row>
    <row r="47" spans="1:24">
      <c r="A47" t="s">
        <v>109</v>
      </c>
      <c r="B47" s="319">
        <v>0</v>
      </c>
      <c r="C47" s="320">
        <v>0</v>
      </c>
      <c r="D47" s="321">
        <v>0</v>
      </c>
      <c r="E47" s="322">
        <v>0</v>
      </c>
      <c r="F47" s="322">
        <v>0</v>
      </c>
      <c r="G47" s="323">
        <v>0</v>
      </c>
      <c r="H47" s="325">
        <v>0</v>
      </c>
      <c r="J47" s="142">
        <v>0</v>
      </c>
      <c r="K47" s="145">
        <v>0</v>
      </c>
      <c r="L47" s="148">
        <v>0</v>
      </c>
      <c r="M47" s="151">
        <v>0</v>
      </c>
      <c r="N47" s="151">
        <v>0</v>
      </c>
      <c r="O47" s="154">
        <v>0</v>
      </c>
      <c r="P47" s="157">
        <v>0</v>
      </c>
      <c r="R47" s="5"/>
      <c r="S47" s="5"/>
      <c r="T47" s="5"/>
      <c r="U47" s="5"/>
      <c r="V47" s="5"/>
      <c r="W47" s="5"/>
      <c r="X47" s="5"/>
    </row>
    <row r="48" spans="1:24">
      <c r="A48" t="s">
        <v>110</v>
      </c>
      <c r="B48" s="319">
        <v>0</v>
      </c>
      <c r="C48" s="320">
        <v>0</v>
      </c>
      <c r="D48" s="321">
        <v>0</v>
      </c>
      <c r="E48" s="322">
        <v>0</v>
      </c>
      <c r="F48" s="322">
        <v>0</v>
      </c>
      <c r="G48" s="323">
        <v>0</v>
      </c>
      <c r="H48" s="325">
        <v>0</v>
      </c>
      <c r="J48" s="142">
        <v>0</v>
      </c>
      <c r="K48" s="145">
        <v>0</v>
      </c>
      <c r="L48" s="148">
        <v>0</v>
      </c>
      <c r="M48" s="151">
        <v>0</v>
      </c>
      <c r="N48" s="151">
        <v>0</v>
      </c>
      <c r="O48" s="154">
        <v>0</v>
      </c>
      <c r="P48" s="157">
        <v>0</v>
      </c>
      <c r="R48" s="5"/>
      <c r="S48" s="5"/>
      <c r="T48" s="5"/>
      <c r="U48" s="5"/>
      <c r="V48" s="5"/>
      <c r="W48" s="5"/>
      <c r="X48" s="5"/>
    </row>
    <row r="49" spans="1:24">
      <c r="A49" t="s">
        <v>111</v>
      </c>
      <c r="B49" s="319">
        <v>0</v>
      </c>
      <c r="C49" s="320">
        <v>0</v>
      </c>
      <c r="D49" s="321">
        <v>0</v>
      </c>
      <c r="E49" s="322">
        <v>0</v>
      </c>
      <c r="F49" s="322">
        <v>0</v>
      </c>
      <c r="G49" s="323">
        <v>0</v>
      </c>
      <c r="H49" s="325">
        <v>0</v>
      </c>
      <c r="J49" s="142">
        <v>0</v>
      </c>
      <c r="K49" s="145">
        <v>0</v>
      </c>
      <c r="L49" s="148">
        <v>0</v>
      </c>
      <c r="M49" s="151">
        <v>0</v>
      </c>
      <c r="N49" s="151">
        <v>0</v>
      </c>
      <c r="O49" s="154">
        <v>0</v>
      </c>
      <c r="P49" s="157">
        <v>0</v>
      </c>
      <c r="R49" s="5"/>
      <c r="S49" s="5"/>
      <c r="T49" s="5"/>
      <c r="U49" s="5"/>
      <c r="V49" s="5"/>
      <c r="W49" s="5"/>
      <c r="X49" s="5"/>
    </row>
    <row r="50" spans="1:24">
      <c r="R50" s="5"/>
      <c r="S50" s="5"/>
      <c r="T50" s="5"/>
      <c r="U50" s="5"/>
      <c r="V50" s="5"/>
      <c r="W50" s="5"/>
      <c r="X50" s="5"/>
    </row>
    <row r="51" spans="1:24">
      <c r="A51" s="2" t="s">
        <v>56</v>
      </c>
      <c r="B51" s="1">
        <f t="shared" ref="B51:F51" si="13">SUM(B3:B50)</f>
        <v>824856.84739999997</v>
      </c>
      <c r="C51" s="1">
        <f t="shared" si="13"/>
        <v>15543.4787</v>
      </c>
      <c r="D51" s="1">
        <f t="shared" si="13"/>
        <v>1597551.6562000001</v>
      </c>
      <c r="E51" s="1">
        <f t="shared" si="13"/>
        <v>237453.90969999999</v>
      </c>
      <c r="F51" s="1">
        <f t="shared" si="13"/>
        <v>173060.47769999999</v>
      </c>
      <c r="G51" s="1">
        <f t="shared" ref="G51:H51" si="14">SUM(G3:G50)</f>
        <v>1915261.5975000001</v>
      </c>
      <c r="H51" s="1">
        <f t="shared" si="14"/>
        <v>329591.75429999997</v>
      </c>
      <c r="J51" s="142">
        <v>879837.41689999995</v>
      </c>
      <c r="K51" s="145">
        <v>15543.4787</v>
      </c>
      <c r="L51" s="148">
        <v>1797782.5991</v>
      </c>
      <c r="M51" s="151">
        <v>269142.76880000002</v>
      </c>
      <c r="N51" s="151">
        <v>197405.99079999997</v>
      </c>
      <c r="O51" s="154">
        <v>2076725.7559</v>
      </c>
      <c r="P51" s="157">
        <v>349792.2206</v>
      </c>
      <c r="R51" s="5">
        <f t="shared" si="11"/>
        <v>6.6654680352478318E-2</v>
      </c>
      <c r="S51" s="5">
        <f t="shared" si="12"/>
        <v>0</v>
      </c>
      <c r="T51" s="5">
        <f t="shared" si="0"/>
        <v>0.12533613052380241</v>
      </c>
      <c r="U51" s="5">
        <f t="shared" si="1"/>
        <v>0.13345267357372989</v>
      </c>
      <c r="V51" s="5">
        <f t="shared" si="2"/>
        <v>0.14067633132391372</v>
      </c>
      <c r="W51" s="5">
        <f t="shared" si="3"/>
        <v>8.4303971118493554E-2</v>
      </c>
      <c r="X51" s="5">
        <f t="shared" si="4"/>
        <v>6.1289355805950241E-2</v>
      </c>
    </row>
    <row r="52" spans="1:24">
      <c r="A52" s="2" t="s">
        <v>112</v>
      </c>
      <c r="B52" s="1">
        <f t="shared" ref="B52:F52" si="15">B5+B6+B7+B8+B9+B10+B11+B12+B13+B14+B15+B16+B17</f>
        <v>560660.79519999993</v>
      </c>
      <c r="C52" s="1">
        <f t="shared" si="15"/>
        <v>15543.4787</v>
      </c>
      <c r="D52" s="1">
        <f t="shared" si="15"/>
        <v>369993.31860000006</v>
      </c>
      <c r="E52" s="1">
        <f t="shared" si="15"/>
        <v>65782.110199999996</v>
      </c>
      <c r="F52" s="1">
        <f t="shared" si="15"/>
        <v>39828.423899999994</v>
      </c>
      <c r="G52" s="1">
        <f t="shared" ref="G52:H52" si="16">G5+G6+G7+G8+G9+G10+G11+G12+G13+G14+G15+G16+G17</f>
        <v>825675.33070000017</v>
      </c>
      <c r="H52" s="1">
        <f t="shared" si="16"/>
        <v>157170.1489</v>
      </c>
      <c r="J52" s="142">
        <v>561438.07419999992</v>
      </c>
      <c r="K52" s="145">
        <v>15543.4787</v>
      </c>
      <c r="L52" s="148">
        <v>370943.69880000001</v>
      </c>
      <c r="M52" s="151">
        <v>65275.936900000001</v>
      </c>
      <c r="N52" s="151">
        <v>39369.869700000003</v>
      </c>
      <c r="O52" s="154">
        <v>818374.22409999999</v>
      </c>
      <c r="P52" s="157">
        <v>157500.8382</v>
      </c>
      <c r="R52" s="5">
        <f t="shared" si="11"/>
        <v>1.3863623186327985E-3</v>
      </c>
      <c r="S52" s="5">
        <f t="shared" si="12"/>
        <v>0</v>
      </c>
      <c r="T52" s="5">
        <f t="shared" si="0"/>
        <v>2.5686415192470338E-3</v>
      </c>
      <c r="U52" s="5">
        <f t="shared" si="1"/>
        <v>-7.6946953884734909E-3</v>
      </c>
      <c r="V52" s="5">
        <f t="shared" si="2"/>
        <v>-1.1513239920096147E-2</v>
      </c>
      <c r="W52" s="5">
        <f t="shared" si="3"/>
        <v>-8.8425877927227892E-3</v>
      </c>
      <c r="X52" s="5">
        <f t="shared" si="4"/>
        <v>2.1040210390740311E-3</v>
      </c>
    </row>
    <row r="53" spans="1:24">
      <c r="A53" s="2" t="s">
        <v>94</v>
      </c>
      <c r="B53" s="1">
        <f t="shared" ref="B53:F53" si="17">B18+B19+B20+B21+B22+B23+B24+B25+B26+B27+B28+B29+B30+B31+B32+B33+B34+B35+B36+B37+B38+B39+B40+B41+B42+B43+B44+B45+B46+B47+B48+B49</f>
        <v>116609.07150000001</v>
      </c>
      <c r="C53" s="1">
        <f t="shared" si="17"/>
        <v>0</v>
      </c>
      <c r="D53" s="1">
        <f t="shared" si="17"/>
        <v>414398.91530000005</v>
      </c>
      <c r="E53" s="1">
        <f t="shared" si="17"/>
        <v>137512.06239999997</v>
      </c>
      <c r="F53" s="1">
        <f t="shared" si="17"/>
        <v>101884.12579999999</v>
      </c>
      <c r="G53" s="1">
        <f t="shared" ref="G53:H53" si="18">G18+G19+G20+G21+G22+G23+G24+G25+G26+G27+G28+G29+G30+G31+G32+G33+G34+G35+G36+G37+G38+G39+G40+G41+G42+G43+G44+G45+G46+G47+G48+G49</f>
        <v>828417.8317000001</v>
      </c>
      <c r="H53" s="1">
        <f t="shared" si="18"/>
        <v>83838.494500000001</v>
      </c>
      <c r="J53" s="142">
        <v>148758.20069999999</v>
      </c>
      <c r="K53" s="145">
        <v>0</v>
      </c>
      <c r="L53" s="148">
        <v>544689.97320000001</v>
      </c>
      <c r="M53" s="151">
        <v>170909.97409999999</v>
      </c>
      <c r="N53" s="151">
        <v>127733.72100000001</v>
      </c>
      <c r="O53" s="154">
        <v>1066481.7811999999</v>
      </c>
      <c r="P53" s="157">
        <v>94350.694500000012</v>
      </c>
      <c r="R53" s="5">
        <f t="shared" si="11"/>
        <v>0.27570007021280485</v>
      </c>
      <c r="S53" s="5"/>
      <c r="T53" s="5">
        <f t="shared" si="0"/>
        <v>0.31440974647744196</v>
      </c>
      <c r="U53" s="5">
        <f t="shared" si="1"/>
        <v>0.24287259689881602</v>
      </c>
      <c r="V53" s="5">
        <f t="shared" si="2"/>
        <v>0.25371563034994421</v>
      </c>
      <c r="W53" s="5">
        <f t="shared" si="3"/>
        <v>0.28737183144822898</v>
      </c>
      <c r="X53" s="5">
        <f t="shared" si="4"/>
        <v>0.12538631642532669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6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3" sqref="P3"/>
    </sheetView>
  </sheetViews>
  <sheetFormatPr defaultRowHeight="15"/>
  <cols>
    <col min="1" max="1" width="28.7109375" customWidth="1"/>
    <col min="2" max="8" width="10.7109375" style="1" customWidth="1"/>
    <col min="10" max="10" width="12.5703125" customWidth="1"/>
    <col min="16" max="16" width="9.85546875" style="25" customWidth="1"/>
  </cols>
  <sheetData>
    <row r="1" spans="1:24">
      <c r="B1" s="3" t="s">
        <v>118</v>
      </c>
      <c r="J1" s="209" t="s">
        <v>115</v>
      </c>
      <c r="K1" s="16"/>
      <c r="L1" s="19"/>
      <c r="M1" s="22"/>
      <c r="N1" s="22"/>
      <c r="O1" s="25"/>
      <c r="R1" s="27" t="s">
        <v>61</v>
      </c>
    </row>
    <row r="2" spans="1:24">
      <c r="A2" s="2" t="s">
        <v>0</v>
      </c>
      <c r="B2" s="2" t="s">
        <v>62</v>
      </c>
      <c r="C2" s="2" t="s">
        <v>63</v>
      </c>
      <c r="D2" s="2" t="s">
        <v>64</v>
      </c>
      <c r="E2" s="2" t="s">
        <v>59</v>
      </c>
      <c r="F2" s="2" t="s">
        <v>60</v>
      </c>
      <c r="G2" s="2" t="s">
        <v>65</v>
      </c>
      <c r="H2" s="2" t="s">
        <v>66</v>
      </c>
      <c r="J2" s="15" t="s">
        <v>62</v>
      </c>
      <c r="K2" s="18" t="s">
        <v>63</v>
      </c>
      <c r="L2" s="21" t="s">
        <v>64</v>
      </c>
      <c r="M2" s="24" t="s">
        <v>59</v>
      </c>
      <c r="N2" s="24" t="s">
        <v>60</v>
      </c>
      <c r="O2" s="27" t="s">
        <v>65</v>
      </c>
      <c r="P2" s="27" t="s">
        <v>66</v>
      </c>
      <c r="R2" s="27" t="s">
        <v>62</v>
      </c>
      <c r="S2" s="27" t="s">
        <v>63</v>
      </c>
      <c r="T2" s="27" t="s">
        <v>64</v>
      </c>
      <c r="U2" s="27" t="s">
        <v>59</v>
      </c>
      <c r="V2" s="27" t="s">
        <v>60</v>
      </c>
      <c r="W2" s="27" t="s">
        <v>65</v>
      </c>
      <c r="X2" s="27" t="s">
        <v>66</v>
      </c>
    </row>
    <row r="3" spans="1:24">
      <c r="A3" t="s">
        <v>1</v>
      </c>
      <c r="B3" s="211">
        <v>666166.38190000004</v>
      </c>
      <c r="C3" s="213">
        <v>11039.545400000001</v>
      </c>
      <c r="D3" s="215">
        <v>14548.6643</v>
      </c>
      <c r="E3" s="217">
        <v>72644.300799999997</v>
      </c>
      <c r="F3" s="217">
        <v>61563.083299999998</v>
      </c>
      <c r="G3" s="219">
        <v>6675.4957000000004</v>
      </c>
      <c r="H3" s="219">
        <v>158720.35355</v>
      </c>
      <c r="J3" s="14">
        <v>666166.38190000004</v>
      </c>
      <c r="K3" s="17">
        <v>11039.545400000001</v>
      </c>
      <c r="L3" s="20">
        <v>14548.6643</v>
      </c>
      <c r="M3" s="23">
        <v>72644.300799999997</v>
      </c>
      <c r="N3" s="23">
        <v>61563.083299999998</v>
      </c>
      <c r="O3" s="26">
        <v>6675.4957000000004</v>
      </c>
      <c r="P3" s="26">
        <v>158720.35355</v>
      </c>
      <c r="R3" s="5">
        <f>(J3-B3)/B3</f>
        <v>0</v>
      </c>
      <c r="S3" s="5">
        <f t="shared" ref="S3:S63" si="0">(K3-C3)/C3</f>
        <v>0</v>
      </c>
      <c r="T3" s="5">
        <f t="shared" ref="T3:T63" si="1">(L3-D3)/D3</f>
        <v>0</v>
      </c>
      <c r="U3" s="5">
        <f t="shared" ref="U3:U63" si="2">(M3-E3)/E3</f>
        <v>0</v>
      </c>
      <c r="V3" s="5">
        <f t="shared" ref="V3:V63" si="3">(N3-F3)/F3</f>
        <v>0</v>
      </c>
      <c r="W3" s="5">
        <f t="shared" ref="W3:W63" si="4">(O3-G3)/G3</f>
        <v>0</v>
      </c>
      <c r="X3" s="5">
        <f t="shared" ref="X3:X63" si="5">(P3-H3)/H3</f>
        <v>0</v>
      </c>
    </row>
    <row r="4" spans="1:24">
      <c r="A4" t="s">
        <v>2</v>
      </c>
      <c r="B4" s="211">
        <v>1478574.4378</v>
      </c>
      <c r="C4" s="213">
        <v>24289.3001</v>
      </c>
      <c r="D4" s="215">
        <v>21311.283800000001</v>
      </c>
      <c r="E4" s="217">
        <v>151434.46179999999</v>
      </c>
      <c r="F4" s="217">
        <v>128335.1747</v>
      </c>
      <c r="G4" s="219">
        <v>11458.9658</v>
      </c>
      <c r="H4" s="219">
        <v>349158.74711</v>
      </c>
      <c r="J4" s="14">
        <v>1478574.4378</v>
      </c>
      <c r="K4" s="17">
        <v>24289.3001</v>
      </c>
      <c r="L4" s="20">
        <v>21311.283800000001</v>
      </c>
      <c r="M4" s="23">
        <v>151434.46179999999</v>
      </c>
      <c r="N4" s="23">
        <v>128335.1747</v>
      </c>
      <c r="O4" s="26">
        <v>11458.9658</v>
      </c>
      <c r="P4" s="26">
        <v>349158.74711</v>
      </c>
      <c r="R4" s="5">
        <f t="shared" ref="R4:R63" si="6">(J4-B4)/B4</f>
        <v>0</v>
      </c>
      <c r="S4" s="5">
        <f t="shared" si="0"/>
        <v>0</v>
      </c>
      <c r="T4" s="5">
        <f t="shared" si="1"/>
        <v>0</v>
      </c>
      <c r="U4" s="5">
        <f t="shared" si="2"/>
        <v>0</v>
      </c>
      <c r="V4" s="5">
        <f t="shared" si="3"/>
        <v>0</v>
      </c>
      <c r="W4" s="5">
        <f t="shared" si="4"/>
        <v>0</v>
      </c>
      <c r="X4" s="5">
        <f t="shared" si="5"/>
        <v>0</v>
      </c>
    </row>
    <row r="5" spans="1:24">
      <c r="A5" t="s">
        <v>3</v>
      </c>
      <c r="B5" s="211">
        <v>744186.06720000005</v>
      </c>
      <c r="C5" s="213">
        <v>12229.234200000001</v>
      </c>
      <c r="D5" s="215">
        <v>10937.6756</v>
      </c>
      <c r="E5" s="217">
        <v>76405.627999999997</v>
      </c>
      <c r="F5" s="217">
        <v>64750.642599999999</v>
      </c>
      <c r="G5" s="219">
        <v>5832.0995000000003</v>
      </c>
      <c r="H5" s="219">
        <v>176391.91057000001</v>
      </c>
      <c r="J5" s="14">
        <v>744186.06720000005</v>
      </c>
      <c r="K5" s="17">
        <v>12229.234200000001</v>
      </c>
      <c r="L5" s="20">
        <v>10937.6756</v>
      </c>
      <c r="M5" s="23">
        <v>76405.627999999997</v>
      </c>
      <c r="N5" s="23">
        <v>64750.642599999999</v>
      </c>
      <c r="O5" s="26">
        <v>5832.0995000000003</v>
      </c>
      <c r="P5" s="26">
        <v>176391.91057000001</v>
      </c>
      <c r="R5" s="5">
        <f t="shared" si="6"/>
        <v>0</v>
      </c>
      <c r="S5" s="5">
        <f t="shared" si="0"/>
        <v>0</v>
      </c>
      <c r="T5" s="5">
        <f t="shared" si="1"/>
        <v>0</v>
      </c>
      <c r="U5" s="5">
        <f t="shared" si="2"/>
        <v>0</v>
      </c>
      <c r="V5" s="5">
        <f t="shared" si="3"/>
        <v>0</v>
      </c>
      <c r="W5" s="5">
        <f t="shared" si="4"/>
        <v>0</v>
      </c>
      <c r="X5" s="5">
        <f t="shared" si="5"/>
        <v>0</v>
      </c>
    </row>
    <row r="6" spans="1:24">
      <c r="A6" t="s">
        <v>4</v>
      </c>
      <c r="B6" s="211">
        <v>1055471.4698000001</v>
      </c>
      <c r="C6" s="213">
        <v>17324.183300000001</v>
      </c>
      <c r="D6" s="215">
        <v>14462.852800000001</v>
      </c>
      <c r="E6" s="217">
        <v>107429.8443</v>
      </c>
      <c r="F6" s="217">
        <v>91042.732699999993</v>
      </c>
      <c r="G6" s="219">
        <v>7950.5340999999999</v>
      </c>
      <c r="H6" s="219">
        <v>248874.02533</v>
      </c>
      <c r="J6" s="14">
        <v>1055471.4698000001</v>
      </c>
      <c r="K6" s="17">
        <v>17324.183300000001</v>
      </c>
      <c r="L6" s="20">
        <v>14462.852800000001</v>
      </c>
      <c r="M6" s="23">
        <v>107429.8443</v>
      </c>
      <c r="N6" s="23">
        <v>91042.732699999993</v>
      </c>
      <c r="O6" s="26">
        <v>7950.5340999999999</v>
      </c>
      <c r="P6" s="26">
        <v>248874.02533</v>
      </c>
      <c r="R6" s="5">
        <f t="shared" si="6"/>
        <v>0</v>
      </c>
      <c r="S6" s="5">
        <f t="shared" si="0"/>
        <v>0</v>
      </c>
      <c r="T6" s="5">
        <f t="shared" si="1"/>
        <v>0</v>
      </c>
      <c r="U6" s="5">
        <f t="shared" si="2"/>
        <v>0</v>
      </c>
      <c r="V6" s="5">
        <f t="shared" si="3"/>
        <v>0</v>
      </c>
      <c r="W6" s="5">
        <f t="shared" si="4"/>
        <v>0</v>
      </c>
      <c r="X6" s="5">
        <f t="shared" si="5"/>
        <v>0</v>
      </c>
    </row>
    <row r="7" spans="1:24">
      <c r="A7" t="s">
        <v>5</v>
      </c>
      <c r="B7" s="211">
        <v>378423.31290000002</v>
      </c>
      <c r="C7" s="213">
        <v>6201.9427999999998</v>
      </c>
      <c r="D7" s="215">
        <v>4702.2437</v>
      </c>
      <c r="E7" s="217">
        <v>38085.172899999998</v>
      </c>
      <c r="F7" s="217">
        <v>32275.647300000001</v>
      </c>
      <c r="G7" s="219">
        <v>2702.7944000000002</v>
      </c>
      <c r="H7" s="219">
        <v>89112.520369999998</v>
      </c>
      <c r="J7" s="14">
        <v>378423.31290000002</v>
      </c>
      <c r="K7" s="17">
        <v>6201.9427999999998</v>
      </c>
      <c r="L7" s="20">
        <v>4702.2437</v>
      </c>
      <c r="M7" s="23">
        <v>38085.172899999998</v>
      </c>
      <c r="N7" s="23">
        <v>32275.647300000001</v>
      </c>
      <c r="O7" s="26">
        <v>2702.7944000000002</v>
      </c>
      <c r="P7" s="26">
        <v>89112.520369999998</v>
      </c>
      <c r="R7" s="5">
        <f t="shared" si="6"/>
        <v>0</v>
      </c>
      <c r="S7" s="5">
        <f t="shared" si="0"/>
        <v>0</v>
      </c>
      <c r="T7" s="5">
        <f t="shared" si="1"/>
        <v>0</v>
      </c>
      <c r="U7" s="5">
        <f t="shared" si="2"/>
        <v>0</v>
      </c>
      <c r="V7" s="5">
        <f t="shared" si="3"/>
        <v>0</v>
      </c>
      <c r="W7" s="5">
        <f t="shared" si="4"/>
        <v>0</v>
      </c>
      <c r="X7" s="5">
        <f t="shared" si="5"/>
        <v>0</v>
      </c>
    </row>
    <row r="8" spans="1:24">
      <c r="A8" t="s">
        <v>6</v>
      </c>
      <c r="B8" s="211">
        <v>534.79169999999999</v>
      </c>
      <c r="C8" s="213">
        <v>8.8699999999999992</v>
      </c>
      <c r="D8" s="215">
        <v>12.0871</v>
      </c>
      <c r="E8" s="217">
        <v>58.683599999999998</v>
      </c>
      <c r="F8" s="217">
        <v>49.732199999999999</v>
      </c>
      <c r="G8" s="219">
        <v>5.4836</v>
      </c>
      <c r="H8" s="219">
        <v>127.511584</v>
      </c>
      <c r="J8" s="14">
        <v>534.79169999999999</v>
      </c>
      <c r="K8" s="17">
        <v>8.8699999999999992</v>
      </c>
      <c r="L8" s="20">
        <v>12.0871</v>
      </c>
      <c r="M8" s="23">
        <v>58.683599999999998</v>
      </c>
      <c r="N8" s="23">
        <v>49.732199999999999</v>
      </c>
      <c r="O8" s="26">
        <v>5.4836</v>
      </c>
      <c r="P8" s="26">
        <v>127.511584</v>
      </c>
      <c r="R8" s="5">
        <f t="shared" si="6"/>
        <v>0</v>
      </c>
      <c r="S8" s="5">
        <f t="shared" si="0"/>
        <v>0</v>
      </c>
      <c r="T8" s="5">
        <f t="shared" si="1"/>
        <v>0</v>
      </c>
      <c r="U8" s="5">
        <f t="shared" si="2"/>
        <v>0</v>
      </c>
      <c r="V8" s="5">
        <f t="shared" si="3"/>
        <v>0</v>
      </c>
      <c r="W8" s="5">
        <f t="shared" si="4"/>
        <v>0</v>
      </c>
      <c r="X8" s="5">
        <f t="shared" si="5"/>
        <v>0</v>
      </c>
    </row>
    <row r="9" spans="1:24">
      <c r="A9" t="s">
        <v>7</v>
      </c>
      <c r="B9" s="211">
        <v>7380.1439</v>
      </c>
      <c r="C9" s="213">
        <v>120.0429</v>
      </c>
      <c r="D9" s="215">
        <v>44.875500000000002</v>
      </c>
      <c r="E9" s="217">
        <v>700.94399999999996</v>
      </c>
      <c r="F9" s="217">
        <v>594.02409999999998</v>
      </c>
      <c r="G9" s="219">
        <v>38.391199999999998</v>
      </c>
      <c r="H9" s="219">
        <v>1725.6172472999999</v>
      </c>
      <c r="J9" s="14">
        <v>7380.1439</v>
      </c>
      <c r="K9" s="17">
        <v>120.0429</v>
      </c>
      <c r="L9" s="20">
        <v>44.875500000000002</v>
      </c>
      <c r="M9" s="23">
        <v>700.94399999999996</v>
      </c>
      <c r="N9" s="23">
        <v>594.02409999999998</v>
      </c>
      <c r="O9" s="26">
        <v>38.391199999999998</v>
      </c>
      <c r="P9" s="26">
        <v>1725.6172472999999</v>
      </c>
      <c r="R9" s="5">
        <f t="shared" si="6"/>
        <v>0</v>
      </c>
      <c r="S9" s="5">
        <f t="shared" si="0"/>
        <v>0</v>
      </c>
      <c r="T9" s="5">
        <f t="shared" si="1"/>
        <v>0</v>
      </c>
      <c r="U9" s="5">
        <f t="shared" si="2"/>
        <v>0</v>
      </c>
      <c r="V9" s="5">
        <f t="shared" si="3"/>
        <v>0</v>
      </c>
      <c r="W9" s="5">
        <f t="shared" si="4"/>
        <v>0</v>
      </c>
      <c r="X9" s="5">
        <f t="shared" si="5"/>
        <v>0</v>
      </c>
    </row>
    <row r="10" spans="1:24">
      <c r="A10" t="s">
        <v>8</v>
      </c>
      <c r="B10" s="210"/>
      <c r="C10" s="212"/>
      <c r="D10" s="214"/>
      <c r="E10" s="216"/>
      <c r="F10" s="216"/>
      <c r="G10" s="218"/>
      <c r="H10" s="219"/>
      <c r="J10" s="13"/>
      <c r="K10" s="16"/>
      <c r="L10" s="19"/>
      <c r="M10" s="22"/>
      <c r="N10" s="22"/>
      <c r="O10" s="25"/>
      <c r="P10" s="26"/>
      <c r="R10" s="5"/>
      <c r="S10" s="5"/>
      <c r="T10" s="5"/>
      <c r="U10" s="5"/>
      <c r="V10" s="5"/>
      <c r="W10" s="5"/>
      <c r="X10" s="5"/>
    </row>
    <row r="11" spans="1:24">
      <c r="A11" t="s">
        <v>9</v>
      </c>
      <c r="B11" s="211">
        <v>960079.56350000005</v>
      </c>
      <c r="C11" s="213">
        <v>15916.151900000001</v>
      </c>
      <c r="D11" s="215">
        <v>21276.6077</v>
      </c>
      <c r="E11" s="217">
        <v>104971.2687</v>
      </c>
      <c r="F11" s="217">
        <v>88958.885299999994</v>
      </c>
      <c r="G11" s="219">
        <v>9715.1363000000001</v>
      </c>
      <c r="H11" s="219">
        <v>228821.72802000001</v>
      </c>
      <c r="J11" s="14">
        <v>960079.56350000005</v>
      </c>
      <c r="K11" s="17">
        <v>15916.151900000001</v>
      </c>
      <c r="L11" s="20">
        <v>21276.6077</v>
      </c>
      <c r="M11" s="23">
        <v>104971.2687</v>
      </c>
      <c r="N11" s="23">
        <v>88958.885299999994</v>
      </c>
      <c r="O11" s="26">
        <v>9715.1363000000001</v>
      </c>
      <c r="P11" s="26">
        <v>228821.72802000001</v>
      </c>
      <c r="R11" s="5">
        <f t="shared" si="6"/>
        <v>0</v>
      </c>
      <c r="S11" s="5">
        <f t="shared" si="0"/>
        <v>0</v>
      </c>
      <c r="T11" s="5">
        <f t="shared" si="1"/>
        <v>0</v>
      </c>
      <c r="U11" s="5">
        <f t="shared" si="2"/>
        <v>0</v>
      </c>
      <c r="V11" s="5">
        <f t="shared" si="3"/>
        <v>0</v>
      </c>
      <c r="W11" s="5">
        <f t="shared" si="4"/>
        <v>0</v>
      </c>
      <c r="X11" s="5">
        <f t="shared" si="5"/>
        <v>0</v>
      </c>
    </row>
    <row r="12" spans="1:24">
      <c r="A12" t="s">
        <v>10</v>
      </c>
      <c r="B12" s="211">
        <v>980937.32539999997</v>
      </c>
      <c r="C12" s="213">
        <v>8151.7731000000003</v>
      </c>
      <c r="D12" s="215">
        <v>38877.6898</v>
      </c>
      <c r="E12" s="217">
        <v>152804.20060000001</v>
      </c>
      <c r="F12" s="217">
        <v>132829.1979</v>
      </c>
      <c r="G12" s="219">
        <v>10660.008900000001</v>
      </c>
      <c r="H12" s="219">
        <v>74975.520856000003</v>
      </c>
      <c r="J12" s="14">
        <v>980937.32539999997</v>
      </c>
      <c r="K12" s="17">
        <v>8151.7731000000003</v>
      </c>
      <c r="L12" s="20">
        <v>38877.6898</v>
      </c>
      <c r="M12" s="23">
        <v>152804.20060000001</v>
      </c>
      <c r="N12" s="23">
        <v>132829.1979</v>
      </c>
      <c r="O12" s="26">
        <v>10660.008900000001</v>
      </c>
      <c r="P12" s="26">
        <v>74975.520856000003</v>
      </c>
      <c r="R12" s="5">
        <f t="shared" si="6"/>
        <v>0</v>
      </c>
      <c r="S12" s="5">
        <f t="shared" si="0"/>
        <v>0</v>
      </c>
      <c r="T12" s="5">
        <f t="shared" si="1"/>
        <v>0</v>
      </c>
      <c r="U12" s="5">
        <f t="shared" si="2"/>
        <v>0</v>
      </c>
      <c r="V12" s="5">
        <f t="shared" si="3"/>
        <v>0</v>
      </c>
      <c r="W12" s="5">
        <f t="shared" si="4"/>
        <v>0</v>
      </c>
      <c r="X12" s="5">
        <f t="shared" si="5"/>
        <v>0</v>
      </c>
    </row>
    <row r="13" spans="1:24">
      <c r="A13" t="s">
        <v>11</v>
      </c>
      <c r="B13" s="211">
        <v>734302.84380000003</v>
      </c>
      <c r="C13" s="213">
        <v>12013.8328</v>
      </c>
      <c r="D13" s="215">
        <v>8064.5312999999996</v>
      </c>
      <c r="E13" s="217">
        <v>72956.116599999994</v>
      </c>
      <c r="F13" s="217">
        <v>61827.535300000003</v>
      </c>
      <c r="G13" s="219">
        <v>4920.4939999999997</v>
      </c>
      <c r="H13" s="219">
        <v>172302.28890000001</v>
      </c>
      <c r="J13" s="14">
        <v>734302.84380000003</v>
      </c>
      <c r="K13" s="17">
        <v>12013.8328</v>
      </c>
      <c r="L13" s="20">
        <v>8064.5312999999996</v>
      </c>
      <c r="M13" s="23">
        <v>72956.116599999994</v>
      </c>
      <c r="N13" s="23">
        <v>61827.535300000003</v>
      </c>
      <c r="O13" s="26">
        <v>4920.4939999999997</v>
      </c>
      <c r="P13" s="26">
        <v>172302.28890000001</v>
      </c>
      <c r="R13" s="5">
        <f t="shared" si="6"/>
        <v>0</v>
      </c>
      <c r="S13" s="5">
        <f t="shared" si="0"/>
        <v>0</v>
      </c>
      <c r="T13" s="5">
        <f t="shared" si="1"/>
        <v>0</v>
      </c>
      <c r="U13" s="5">
        <f t="shared" si="2"/>
        <v>0</v>
      </c>
      <c r="V13" s="5">
        <f t="shared" si="3"/>
        <v>0</v>
      </c>
      <c r="W13" s="5">
        <f t="shared" si="4"/>
        <v>0</v>
      </c>
      <c r="X13" s="5">
        <f t="shared" si="5"/>
        <v>0</v>
      </c>
    </row>
    <row r="14" spans="1:24">
      <c r="A14" t="s">
        <v>12</v>
      </c>
      <c r="B14" s="211">
        <v>63254.234900000003</v>
      </c>
      <c r="C14" s="213">
        <v>1040.8963000000001</v>
      </c>
      <c r="D14" s="215">
        <v>1003.7281</v>
      </c>
      <c r="E14" s="217">
        <v>6560.44</v>
      </c>
      <c r="F14" s="217">
        <v>5559.7046</v>
      </c>
      <c r="G14" s="219">
        <v>518.35950000000003</v>
      </c>
      <c r="H14" s="219">
        <v>14965.973829</v>
      </c>
      <c r="J14" s="14">
        <v>63254.234900000003</v>
      </c>
      <c r="K14" s="17">
        <v>1040.8963000000001</v>
      </c>
      <c r="L14" s="20">
        <v>1003.7281</v>
      </c>
      <c r="M14" s="23">
        <v>6560.44</v>
      </c>
      <c r="N14" s="23">
        <v>5559.7046</v>
      </c>
      <c r="O14" s="26">
        <v>518.35950000000003</v>
      </c>
      <c r="P14" s="26">
        <v>14965.973829</v>
      </c>
      <c r="R14" s="5">
        <f t="shared" si="6"/>
        <v>0</v>
      </c>
      <c r="S14" s="5">
        <f t="shared" si="0"/>
        <v>0</v>
      </c>
      <c r="T14" s="5">
        <f t="shared" si="1"/>
        <v>0</v>
      </c>
      <c r="U14" s="5">
        <f t="shared" si="2"/>
        <v>0</v>
      </c>
      <c r="V14" s="5">
        <f t="shared" si="3"/>
        <v>0</v>
      </c>
      <c r="W14" s="5">
        <f t="shared" si="4"/>
        <v>0</v>
      </c>
      <c r="X14" s="5">
        <f t="shared" si="5"/>
        <v>0</v>
      </c>
    </row>
    <row r="15" spans="1:24">
      <c r="A15" t="s">
        <v>13</v>
      </c>
      <c r="B15" s="211">
        <v>25686.042700000002</v>
      </c>
      <c r="C15" s="213">
        <v>423.12619999999998</v>
      </c>
      <c r="D15" s="215">
        <v>430.37860000000001</v>
      </c>
      <c r="E15" s="217">
        <v>2684.3845999999999</v>
      </c>
      <c r="F15" s="217">
        <v>2274.9049</v>
      </c>
      <c r="G15" s="219">
        <v>217.4614</v>
      </c>
      <c r="H15" s="219">
        <v>6082.4422062000003</v>
      </c>
      <c r="J15" s="14">
        <v>25686.042700000002</v>
      </c>
      <c r="K15" s="17">
        <v>423.12619999999998</v>
      </c>
      <c r="L15" s="20">
        <v>430.37860000000001</v>
      </c>
      <c r="M15" s="23">
        <v>2684.3845999999999</v>
      </c>
      <c r="N15" s="23">
        <v>2274.9049</v>
      </c>
      <c r="O15" s="26">
        <v>217.4614</v>
      </c>
      <c r="P15" s="26">
        <v>6082.4422062000003</v>
      </c>
      <c r="R15" s="5">
        <f t="shared" si="6"/>
        <v>0</v>
      </c>
      <c r="S15" s="5">
        <f t="shared" si="0"/>
        <v>0</v>
      </c>
      <c r="T15" s="5">
        <f t="shared" si="1"/>
        <v>0</v>
      </c>
      <c r="U15" s="5">
        <f t="shared" si="2"/>
        <v>0</v>
      </c>
      <c r="V15" s="5">
        <f t="shared" si="3"/>
        <v>0</v>
      </c>
      <c r="W15" s="5">
        <f t="shared" si="4"/>
        <v>0</v>
      </c>
      <c r="X15" s="5">
        <f t="shared" si="5"/>
        <v>0</v>
      </c>
    </row>
    <row r="16" spans="1:24">
      <c r="A16" t="s">
        <v>14</v>
      </c>
      <c r="B16" s="211">
        <v>76586.462299999999</v>
      </c>
      <c r="C16" s="213">
        <v>1262.8892000000001</v>
      </c>
      <c r="D16" s="215">
        <v>1349.2176999999999</v>
      </c>
      <c r="E16" s="217">
        <v>8062.7860000000001</v>
      </c>
      <c r="F16" s="217">
        <v>6832.8779999999997</v>
      </c>
      <c r="G16" s="219">
        <v>668.56910000000005</v>
      </c>
      <c r="H16" s="219">
        <v>18155.620738000001</v>
      </c>
      <c r="J16" s="14">
        <v>76586.462299999999</v>
      </c>
      <c r="K16" s="17">
        <v>1262.8892000000001</v>
      </c>
      <c r="L16" s="20">
        <v>1349.2176999999999</v>
      </c>
      <c r="M16" s="23">
        <v>8062.7860000000001</v>
      </c>
      <c r="N16" s="23">
        <v>6832.8779999999997</v>
      </c>
      <c r="O16" s="26">
        <v>668.56910000000005</v>
      </c>
      <c r="P16" s="26">
        <v>18155.620738000001</v>
      </c>
      <c r="R16" s="5">
        <f t="shared" si="6"/>
        <v>0</v>
      </c>
      <c r="S16" s="5">
        <f t="shared" si="0"/>
        <v>0</v>
      </c>
      <c r="T16" s="5">
        <f t="shared" si="1"/>
        <v>0</v>
      </c>
      <c r="U16" s="5">
        <f t="shared" si="2"/>
        <v>0</v>
      </c>
      <c r="V16" s="5">
        <f t="shared" si="3"/>
        <v>0</v>
      </c>
      <c r="W16" s="5">
        <f t="shared" si="4"/>
        <v>0</v>
      </c>
      <c r="X16" s="5">
        <f t="shared" si="5"/>
        <v>0</v>
      </c>
    </row>
    <row r="17" spans="1:24">
      <c r="A17" t="s">
        <v>15</v>
      </c>
      <c r="B17" s="211">
        <v>877138.85759999999</v>
      </c>
      <c r="C17" s="213">
        <v>14616.8807</v>
      </c>
      <c r="D17" s="215">
        <v>23334.378700000001</v>
      </c>
      <c r="E17" s="217">
        <v>99381.323999999993</v>
      </c>
      <c r="F17" s="217">
        <v>84221.5478</v>
      </c>
      <c r="G17" s="219">
        <v>10067.2369</v>
      </c>
      <c r="H17" s="219">
        <v>210152.24051999999</v>
      </c>
      <c r="J17" s="14">
        <v>877138.85759999999</v>
      </c>
      <c r="K17" s="17">
        <v>14616.8807</v>
      </c>
      <c r="L17" s="20">
        <v>23334.378700000001</v>
      </c>
      <c r="M17" s="23">
        <v>99381.323999999993</v>
      </c>
      <c r="N17" s="23">
        <v>84221.5478</v>
      </c>
      <c r="O17" s="26">
        <v>10067.2369</v>
      </c>
      <c r="P17" s="26">
        <v>210152.24051999999</v>
      </c>
      <c r="R17" s="5">
        <f t="shared" si="6"/>
        <v>0</v>
      </c>
      <c r="S17" s="5">
        <f t="shared" si="0"/>
        <v>0</v>
      </c>
      <c r="T17" s="5">
        <f t="shared" si="1"/>
        <v>0</v>
      </c>
      <c r="U17" s="5">
        <f t="shared" si="2"/>
        <v>0</v>
      </c>
      <c r="V17" s="5">
        <f t="shared" si="3"/>
        <v>0</v>
      </c>
      <c r="W17" s="5">
        <f t="shared" si="4"/>
        <v>0</v>
      </c>
      <c r="X17" s="5">
        <f t="shared" si="5"/>
        <v>0</v>
      </c>
    </row>
    <row r="18" spans="1:24">
      <c r="A18" t="s">
        <v>16</v>
      </c>
      <c r="B18" s="211">
        <v>180428.21530000001</v>
      </c>
      <c r="C18" s="213">
        <v>2972.0927999999999</v>
      </c>
      <c r="D18" s="215">
        <v>3017.8959</v>
      </c>
      <c r="E18" s="217">
        <v>18851.712599999999</v>
      </c>
      <c r="F18" s="217">
        <v>15976.090899999999</v>
      </c>
      <c r="G18" s="219">
        <v>1525.9286</v>
      </c>
      <c r="H18" s="219">
        <v>42724.740934000001</v>
      </c>
      <c r="J18" s="14">
        <v>180428.21530000001</v>
      </c>
      <c r="K18" s="17">
        <v>2972.0927999999999</v>
      </c>
      <c r="L18" s="20">
        <v>3017.8959</v>
      </c>
      <c r="M18" s="23">
        <v>18851.712599999999</v>
      </c>
      <c r="N18" s="23">
        <v>15976.090899999999</v>
      </c>
      <c r="O18" s="26">
        <v>1525.9286</v>
      </c>
      <c r="P18" s="26">
        <v>42724.740934000001</v>
      </c>
      <c r="R18" s="5">
        <f t="shared" si="6"/>
        <v>0</v>
      </c>
      <c r="S18" s="5">
        <f t="shared" si="0"/>
        <v>0</v>
      </c>
      <c r="T18" s="5">
        <f t="shared" si="1"/>
        <v>0</v>
      </c>
      <c r="U18" s="5">
        <f t="shared" si="2"/>
        <v>0</v>
      </c>
      <c r="V18" s="5">
        <f t="shared" si="3"/>
        <v>0</v>
      </c>
      <c r="W18" s="5">
        <f t="shared" si="4"/>
        <v>0</v>
      </c>
      <c r="X18" s="5">
        <f t="shared" si="5"/>
        <v>0</v>
      </c>
    </row>
    <row r="19" spans="1:24">
      <c r="A19" t="s">
        <v>17</v>
      </c>
      <c r="B19" s="211">
        <v>1265666.1192000001</v>
      </c>
      <c r="C19" s="213">
        <v>20671.464</v>
      </c>
      <c r="D19" s="215">
        <v>12049.884099999999</v>
      </c>
      <c r="E19" s="217">
        <v>124094.7117</v>
      </c>
      <c r="F19" s="217">
        <v>105165.2259</v>
      </c>
      <c r="G19" s="219">
        <v>7915.2978999999996</v>
      </c>
      <c r="H19" s="219">
        <v>297155.09667</v>
      </c>
      <c r="J19" s="14">
        <v>1265666.1192000001</v>
      </c>
      <c r="K19" s="17">
        <v>20671.464</v>
      </c>
      <c r="L19" s="20">
        <v>12049.884099999999</v>
      </c>
      <c r="M19" s="23">
        <v>124094.7117</v>
      </c>
      <c r="N19" s="23">
        <v>105165.2259</v>
      </c>
      <c r="O19" s="26">
        <v>7915.2978999999996</v>
      </c>
      <c r="P19" s="26">
        <v>297155.09667</v>
      </c>
      <c r="R19" s="5">
        <f t="shared" si="6"/>
        <v>0</v>
      </c>
      <c r="S19" s="5">
        <f t="shared" si="0"/>
        <v>0</v>
      </c>
      <c r="T19" s="5">
        <f t="shared" si="1"/>
        <v>0</v>
      </c>
      <c r="U19" s="5">
        <f t="shared" si="2"/>
        <v>0</v>
      </c>
      <c r="V19" s="5">
        <f t="shared" si="3"/>
        <v>0</v>
      </c>
      <c r="W19" s="5">
        <f t="shared" si="4"/>
        <v>0</v>
      </c>
      <c r="X19" s="5">
        <f t="shared" si="5"/>
        <v>0</v>
      </c>
    </row>
    <row r="20" spans="1:24">
      <c r="A20" t="s">
        <v>18</v>
      </c>
      <c r="B20" s="211">
        <v>4379.1768000000002</v>
      </c>
      <c r="C20" s="213">
        <v>71.599100000000007</v>
      </c>
      <c r="D20" s="215">
        <v>45.627699999999997</v>
      </c>
      <c r="E20" s="217">
        <v>432.87729999999999</v>
      </c>
      <c r="F20" s="217">
        <v>366.84550000000002</v>
      </c>
      <c r="G20" s="219">
        <v>28.59</v>
      </c>
      <c r="H20" s="219">
        <v>1029.2394506999999</v>
      </c>
      <c r="J20" s="14">
        <v>4379.1768000000002</v>
      </c>
      <c r="K20" s="17">
        <v>71.599100000000007</v>
      </c>
      <c r="L20" s="20">
        <v>45.627699999999997</v>
      </c>
      <c r="M20" s="23">
        <v>432.87729999999999</v>
      </c>
      <c r="N20" s="23">
        <v>366.84550000000002</v>
      </c>
      <c r="O20" s="26">
        <v>28.59</v>
      </c>
      <c r="P20" s="26">
        <v>1029.2394506999999</v>
      </c>
      <c r="R20" s="5">
        <f t="shared" si="6"/>
        <v>0</v>
      </c>
      <c r="S20" s="5">
        <f t="shared" si="0"/>
        <v>0</v>
      </c>
      <c r="T20" s="5">
        <f t="shared" si="1"/>
        <v>0</v>
      </c>
      <c r="U20" s="5">
        <f t="shared" si="2"/>
        <v>0</v>
      </c>
      <c r="V20" s="5">
        <f t="shared" si="3"/>
        <v>0</v>
      </c>
      <c r="W20" s="5">
        <f t="shared" si="4"/>
        <v>0</v>
      </c>
      <c r="X20" s="5">
        <f t="shared" si="5"/>
        <v>0</v>
      </c>
    </row>
    <row r="21" spans="1:24">
      <c r="A21" t="s">
        <v>19</v>
      </c>
      <c r="B21" s="211">
        <v>31399.643199999999</v>
      </c>
      <c r="C21" s="213">
        <v>512.70910000000003</v>
      </c>
      <c r="D21" s="215">
        <v>292.55790000000002</v>
      </c>
      <c r="E21" s="217">
        <v>3072.9832999999999</v>
      </c>
      <c r="F21" s="217">
        <v>2604.2350000000001</v>
      </c>
      <c r="G21" s="219">
        <v>194.41560000000001</v>
      </c>
      <c r="H21" s="219">
        <v>7370.2081400999996</v>
      </c>
      <c r="J21" s="14">
        <v>31399.643199999999</v>
      </c>
      <c r="K21" s="17">
        <v>512.70910000000003</v>
      </c>
      <c r="L21" s="20">
        <v>292.55790000000002</v>
      </c>
      <c r="M21" s="23">
        <v>3072.9832999999999</v>
      </c>
      <c r="N21" s="23">
        <v>2604.2350000000001</v>
      </c>
      <c r="O21" s="26">
        <v>194.41560000000001</v>
      </c>
      <c r="P21" s="26">
        <v>7370.2081400999996</v>
      </c>
      <c r="R21" s="5">
        <f t="shared" si="6"/>
        <v>0</v>
      </c>
      <c r="S21" s="5">
        <f t="shared" si="0"/>
        <v>0</v>
      </c>
      <c r="T21" s="5">
        <f t="shared" si="1"/>
        <v>0</v>
      </c>
      <c r="U21" s="5">
        <f t="shared" si="2"/>
        <v>0</v>
      </c>
      <c r="V21" s="5">
        <f t="shared" si="3"/>
        <v>0</v>
      </c>
      <c r="W21" s="5">
        <f t="shared" si="4"/>
        <v>0</v>
      </c>
      <c r="X21" s="5">
        <f t="shared" si="5"/>
        <v>0</v>
      </c>
    </row>
    <row r="22" spans="1:24">
      <c r="A22" t="s">
        <v>20</v>
      </c>
      <c r="B22" s="211">
        <v>4865.6064999999999</v>
      </c>
      <c r="C22" s="213">
        <v>79.709000000000003</v>
      </c>
      <c r="D22" s="215">
        <v>58.760599999999997</v>
      </c>
      <c r="E22" s="217">
        <v>488.16140000000001</v>
      </c>
      <c r="F22" s="217">
        <v>413.69639999999998</v>
      </c>
      <c r="G22" s="219">
        <v>34.231900000000003</v>
      </c>
      <c r="H22" s="219">
        <v>1145.1293109000001</v>
      </c>
      <c r="J22" s="14">
        <v>4865.6064999999999</v>
      </c>
      <c r="K22" s="17">
        <v>79.709000000000003</v>
      </c>
      <c r="L22" s="20">
        <v>58.760599999999997</v>
      </c>
      <c r="M22" s="23">
        <v>488.16140000000001</v>
      </c>
      <c r="N22" s="23">
        <v>413.69639999999998</v>
      </c>
      <c r="O22" s="26">
        <v>34.231900000000003</v>
      </c>
      <c r="P22" s="26">
        <v>1145.1293109000001</v>
      </c>
      <c r="R22" s="5">
        <f t="shared" si="6"/>
        <v>0</v>
      </c>
      <c r="S22" s="5">
        <f t="shared" si="0"/>
        <v>0</v>
      </c>
      <c r="T22" s="5">
        <f t="shared" si="1"/>
        <v>0</v>
      </c>
      <c r="U22" s="5">
        <f t="shared" si="2"/>
        <v>0</v>
      </c>
      <c r="V22" s="5">
        <f t="shared" si="3"/>
        <v>0</v>
      </c>
      <c r="W22" s="5">
        <f t="shared" si="4"/>
        <v>0</v>
      </c>
      <c r="X22" s="5">
        <f t="shared" si="5"/>
        <v>0</v>
      </c>
    </row>
    <row r="23" spans="1:24">
      <c r="A23" t="s">
        <v>21</v>
      </c>
      <c r="B23" s="211">
        <v>31103.705600000001</v>
      </c>
      <c r="C23" s="213">
        <v>510.83980000000003</v>
      </c>
      <c r="D23" s="215">
        <v>442.30509999999998</v>
      </c>
      <c r="E23" s="217">
        <v>3180.1903000000002</v>
      </c>
      <c r="F23" s="217">
        <v>2695.0853999999999</v>
      </c>
      <c r="G23" s="219">
        <v>239.2176</v>
      </c>
      <c r="H23" s="219">
        <v>7341.8647893999996</v>
      </c>
      <c r="J23" s="14">
        <v>31103.705600000001</v>
      </c>
      <c r="K23" s="17">
        <v>510.83980000000003</v>
      </c>
      <c r="L23" s="20">
        <v>442.30509999999998</v>
      </c>
      <c r="M23" s="23">
        <v>3180.1903000000002</v>
      </c>
      <c r="N23" s="23">
        <v>2695.0853999999999</v>
      </c>
      <c r="O23" s="26">
        <v>239.2176</v>
      </c>
      <c r="P23" s="26">
        <v>7341.8647893999996</v>
      </c>
      <c r="R23" s="5">
        <f t="shared" si="6"/>
        <v>0</v>
      </c>
      <c r="S23" s="5">
        <f t="shared" si="0"/>
        <v>0</v>
      </c>
      <c r="T23" s="5">
        <f t="shared" si="1"/>
        <v>0</v>
      </c>
      <c r="U23" s="5">
        <f t="shared" si="2"/>
        <v>0</v>
      </c>
      <c r="V23" s="5">
        <f t="shared" si="3"/>
        <v>0</v>
      </c>
      <c r="W23" s="5">
        <f t="shared" si="4"/>
        <v>0</v>
      </c>
      <c r="X23" s="5">
        <f t="shared" si="5"/>
        <v>0</v>
      </c>
    </row>
    <row r="24" spans="1:24">
      <c r="A24" t="s">
        <v>22</v>
      </c>
      <c r="B24" s="211">
        <v>800130.89820000005</v>
      </c>
      <c r="C24" s="213">
        <v>13111.4802</v>
      </c>
      <c r="D24" s="215">
        <v>9850.6103000000003</v>
      </c>
      <c r="E24" s="217">
        <v>80446.087400000004</v>
      </c>
      <c r="F24" s="217">
        <v>68175.037800000006</v>
      </c>
      <c r="G24" s="219">
        <v>5686.6859000000004</v>
      </c>
      <c r="H24" s="219">
        <v>188466.46697000001</v>
      </c>
      <c r="J24" s="14">
        <v>800130.89820000005</v>
      </c>
      <c r="K24" s="17">
        <v>13111.4802</v>
      </c>
      <c r="L24" s="20">
        <v>9850.6103000000003</v>
      </c>
      <c r="M24" s="23">
        <v>80446.087400000004</v>
      </c>
      <c r="N24" s="23">
        <v>68175.037800000006</v>
      </c>
      <c r="O24" s="26">
        <v>5686.6859000000004</v>
      </c>
      <c r="P24" s="26">
        <v>188466.46697000001</v>
      </c>
      <c r="R24" s="5">
        <f t="shared" si="6"/>
        <v>0</v>
      </c>
      <c r="S24" s="5">
        <f t="shared" si="0"/>
        <v>0</v>
      </c>
      <c r="T24" s="5">
        <f t="shared" si="1"/>
        <v>0</v>
      </c>
      <c r="U24" s="5">
        <f t="shared" si="2"/>
        <v>0</v>
      </c>
      <c r="V24" s="5">
        <f t="shared" si="3"/>
        <v>0</v>
      </c>
      <c r="W24" s="5">
        <f t="shared" si="4"/>
        <v>0</v>
      </c>
      <c r="X24" s="5">
        <f t="shared" si="5"/>
        <v>0</v>
      </c>
    </row>
    <row r="25" spans="1:24">
      <c r="A25" t="s">
        <v>23</v>
      </c>
      <c r="B25" s="211">
        <v>324979.65870000003</v>
      </c>
      <c r="C25" s="213">
        <v>5379.5055000000002</v>
      </c>
      <c r="D25" s="215">
        <v>6789.5240999999996</v>
      </c>
      <c r="E25" s="217">
        <v>35163.419800000003</v>
      </c>
      <c r="F25" s="217">
        <v>29799.5419</v>
      </c>
      <c r="G25" s="219">
        <v>3162.4155999999998</v>
      </c>
      <c r="H25" s="219">
        <v>77345.588197000005</v>
      </c>
      <c r="J25" s="14">
        <v>324979.65870000003</v>
      </c>
      <c r="K25" s="17">
        <v>5379.5055000000002</v>
      </c>
      <c r="L25" s="20">
        <v>6789.5240999999996</v>
      </c>
      <c r="M25" s="23">
        <v>35163.419800000003</v>
      </c>
      <c r="N25" s="23">
        <v>29799.5419</v>
      </c>
      <c r="O25" s="26">
        <v>3162.4155999999998</v>
      </c>
      <c r="P25" s="26">
        <v>77345.588197000005</v>
      </c>
      <c r="R25" s="5">
        <f t="shared" si="6"/>
        <v>0</v>
      </c>
      <c r="S25" s="5">
        <f t="shared" si="0"/>
        <v>0</v>
      </c>
      <c r="T25" s="5">
        <f t="shared" si="1"/>
        <v>0</v>
      </c>
      <c r="U25" s="5">
        <f t="shared" si="2"/>
        <v>0</v>
      </c>
      <c r="V25" s="5">
        <f t="shared" si="3"/>
        <v>0</v>
      </c>
      <c r="W25" s="5">
        <f t="shared" si="4"/>
        <v>0</v>
      </c>
      <c r="X25" s="5">
        <f t="shared" si="5"/>
        <v>0</v>
      </c>
    </row>
    <row r="26" spans="1:24">
      <c r="A26" t="s">
        <v>24</v>
      </c>
      <c r="B26" s="211">
        <v>630760.78489999997</v>
      </c>
      <c r="C26" s="213">
        <v>10329.8107</v>
      </c>
      <c r="D26" s="215">
        <v>7442.8990999999996</v>
      </c>
      <c r="E26" s="217">
        <v>63128.010600000001</v>
      </c>
      <c r="F26" s="217">
        <v>53498.4107</v>
      </c>
      <c r="G26" s="219">
        <v>4384.3128999999999</v>
      </c>
      <c r="H26" s="219">
        <v>148806.87484999999</v>
      </c>
      <c r="J26" s="14">
        <v>630760.78489999997</v>
      </c>
      <c r="K26" s="17">
        <v>10329.8107</v>
      </c>
      <c r="L26" s="20">
        <v>7442.8990999999996</v>
      </c>
      <c r="M26" s="23">
        <v>63128.010600000001</v>
      </c>
      <c r="N26" s="23">
        <v>53498.4107</v>
      </c>
      <c r="O26" s="26">
        <v>4384.3128999999999</v>
      </c>
      <c r="P26" s="26">
        <v>148806.87484999999</v>
      </c>
      <c r="R26" s="5">
        <f t="shared" si="6"/>
        <v>0</v>
      </c>
      <c r="S26" s="5">
        <f t="shared" si="0"/>
        <v>0</v>
      </c>
      <c r="T26" s="5">
        <f t="shared" si="1"/>
        <v>0</v>
      </c>
      <c r="U26" s="5">
        <f t="shared" si="2"/>
        <v>0</v>
      </c>
      <c r="V26" s="5">
        <f t="shared" si="3"/>
        <v>0</v>
      </c>
      <c r="W26" s="5">
        <f t="shared" si="4"/>
        <v>0</v>
      </c>
      <c r="X26" s="5">
        <f t="shared" si="5"/>
        <v>0</v>
      </c>
    </row>
    <row r="27" spans="1:24">
      <c r="A27" t="s">
        <v>25</v>
      </c>
      <c r="B27" s="211">
        <v>1019577.6687</v>
      </c>
      <c r="C27" s="213">
        <v>16653.623200000002</v>
      </c>
      <c r="D27" s="215">
        <v>9778.8821000000007</v>
      </c>
      <c r="E27" s="217">
        <v>100032.6091</v>
      </c>
      <c r="F27" s="217">
        <v>84773.865600000005</v>
      </c>
      <c r="G27" s="219">
        <v>6398.2799000000005</v>
      </c>
      <c r="H27" s="219">
        <v>239299.27546999999</v>
      </c>
      <c r="J27" s="14">
        <v>1019577.6687</v>
      </c>
      <c r="K27" s="17">
        <v>16653.623200000002</v>
      </c>
      <c r="L27" s="20">
        <v>9778.8821000000007</v>
      </c>
      <c r="M27" s="23">
        <v>100032.6091</v>
      </c>
      <c r="N27" s="23">
        <v>84773.865600000005</v>
      </c>
      <c r="O27" s="26">
        <v>6398.2799000000005</v>
      </c>
      <c r="P27" s="26">
        <v>239299.27546999999</v>
      </c>
      <c r="R27" s="5">
        <f t="shared" si="6"/>
        <v>0</v>
      </c>
      <c r="S27" s="5">
        <f t="shared" si="0"/>
        <v>0</v>
      </c>
      <c r="T27" s="5">
        <f t="shared" si="1"/>
        <v>0</v>
      </c>
      <c r="U27" s="5">
        <f t="shared" si="2"/>
        <v>0</v>
      </c>
      <c r="V27" s="5">
        <f t="shared" si="3"/>
        <v>0</v>
      </c>
      <c r="W27" s="5">
        <f t="shared" si="4"/>
        <v>0</v>
      </c>
      <c r="X27" s="5">
        <f t="shared" si="5"/>
        <v>0</v>
      </c>
    </row>
    <row r="28" spans="1:24">
      <c r="A28" t="s">
        <v>26</v>
      </c>
      <c r="B28" s="211">
        <v>116708.8521</v>
      </c>
      <c r="C28" s="213">
        <v>1933.6790000000001</v>
      </c>
      <c r="D28" s="215">
        <v>2528.9069</v>
      </c>
      <c r="E28" s="217">
        <v>12709.050999999999</v>
      </c>
      <c r="F28" s="217">
        <v>10770.400100000001</v>
      </c>
      <c r="G28" s="219">
        <v>1163.4148</v>
      </c>
      <c r="H28" s="219">
        <v>27798.092102999999</v>
      </c>
      <c r="J28" s="14">
        <v>116708.8521</v>
      </c>
      <c r="K28" s="17">
        <v>1933.6790000000001</v>
      </c>
      <c r="L28" s="20">
        <v>2528.9069</v>
      </c>
      <c r="M28" s="23">
        <v>12709.050999999999</v>
      </c>
      <c r="N28" s="23">
        <v>10770.400100000001</v>
      </c>
      <c r="O28" s="26">
        <v>1163.4148</v>
      </c>
      <c r="P28" s="26">
        <v>27798.092102999999</v>
      </c>
      <c r="R28" s="5">
        <f t="shared" si="6"/>
        <v>0</v>
      </c>
      <c r="S28" s="5">
        <f t="shared" si="0"/>
        <v>0</v>
      </c>
      <c r="T28" s="5">
        <f t="shared" si="1"/>
        <v>0</v>
      </c>
      <c r="U28" s="5">
        <f t="shared" si="2"/>
        <v>0</v>
      </c>
      <c r="V28" s="5">
        <f t="shared" si="3"/>
        <v>0</v>
      </c>
      <c r="W28" s="5">
        <f t="shared" si="4"/>
        <v>0</v>
      </c>
      <c r="X28" s="5">
        <f t="shared" si="5"/>
        <v>0</v>
      </c>
    </row>
    <row r="29" spans="1:24">
      <c r="A29" t="s">
        <v>27</v>
      </c>
      <c r="B29" s="211">
        <v>86236.414499999999</v>
      </c>
      <c r="C29" s="213">
        <v>1430.0863999999999</v>
      </c>
      <c r="D29" s="215">
        <v>1934.7882999999999</v>
      </c>
      <c r="E29" s="217">
        <v>9450.1208999999999</v>
      </c>
      <c r="F29" s="217">
        <v>8008.6301000000003</v>
      </c>
      <c r="G29" s="219">
        <v>879.88319999999999</v>
      </c>
      <c r="H29" s="219">
        <v>20557.953644000001</v>
      </c>
      <c r="J29" s="14">
        <v>86236.414499999999</v>
      </c>
      <c r="K29" s="17">
        <v>1430.0863999999999</v>
      </c>
      <c r="L29" s="20">
        <v>1934.7882999999999</v>
      </c>
      <c r="M29" s="23">
        <v>9450.1208999999999</v>
      </c>
      <c r="N29" s="23">
        <v>8008.6301000000003</v>
      </c>
      <c r="O29" s="26">
        <v>879.88319999999999</v>
      </c>
      <c r="P29" s="26">
        <v>20557.953644000001</v>
      </c>
      <c r="R29" s="5">
        <f t="shared" si="6"/>
        <v>0</v>
      </c>
      <c r="S29" s="5">
        <f t="shared" si="0"/>
        <v>0</v>
      </c>
      <c r="T29" s="5">
        <f t="shared" si="1"/>
        <v>0</v>
      </c>
      <c r="U29" s="5">
        <f t="shared" si="2"/>
        <v>0</v>
      </c>
      <c r="V29" s="5">
        <f t="shared" si="3"/>
        <v>0</v>
      </c>
      <c r="W29" s="5">
        <f t="shared" si="4"/>
        <v>0</v>
      </c>
      <c r="X29" s="5">
        <f t="shared" si="5"/>
        <v>0</v>
      </c>
    </row>
    <row r="30" spans="1:24">
      <c r="A30" t="s">
        <v>28</v>
      </c>
      <c r="B30" s="211">
        <v>529.40200000000004</v>
      </c>
      <c r="C30" s="213">
        <v>8.7256</v>
      </c>
      <c r="D30" s="215">
        <v>9.1168999999999993</v>
      </c>
      <c r="E30" s="217">
        <v>55.546599999999998</v>
      </c>
      <c r="F30" s="217">
        <v>47.073399999999999</v>
      </c>
      <c r="G30" s="219">
        <v>4.5574000000000003</v>
      </c>
      <c r="H30" s="219">
        <v>125.43101287</v>
      </c>
      <c r="J30" s="14">
        <v>529.40200000000004</v>
      </c>
      <c r="K30" s="17">
        <v>8.7256</v>
      </c>
      <c r="L30" s="20">
        <v>9.1168999999999993</v>
      </c>
      <c r="M30" s="23">
        <v>55.546599999999998</v>
      </c>
      <c r="N30" s="23">
        <v>47.073399999999999</v>
      </c>
      <c r="O30" s="26">
        <v>4.5574000000000003</v>
      </c>
      <c r="P30" s="26">
        <v>125.43101287</v>
      </c>
      <c r="R30" s="5">
        <f t="shared" si="6"/>
        <v>0</v>
      </c>
      <c r="S30" s="5">
        <f t="shared" si="0"/>
        <v>0</v>
      </c>
      <c r="T30" s="5">
        <f t="shared" si="1"/>
        <v>0</v>
      </c>
      <c r="U30" s="5">
        <f t="shared" si="2"/>
        <v>0</v>
      </c>
      <c r="V30" s="5">
        <f t="shared" si="3"/>
        <v>0</v>
      </c>
      <c r="W30" s="5">
        <f t="shared" si="4"/>
        <v>0</v>
      </c>
      <c r="X30" s="5">
        <f t="shared" si="5"/>
        <v>0</v>
      </c>
    </row>
    <row r="31" spans="1:24">
      <c r="A31" t="s">
        <v>29</v>
      </c>
      <c r="B31" s="211">
        <v>17232.803400000001</v>
      </c>
      <c r="C31" s="213">
        <v>281.03699999999998</v>
      </c>
      <c r="D31" s="215">
        <v>142.58349999999999</v>
      </c>
      <c r="E31" s="217">
        <v>1670.4348</v>
      </c>
      <c r="F31" s="217">
        <v>1415.6257000000001</v>
      </c>
      <c r="G31" s="219">
        <v>101.2008</v>
      </c>
      <c r="H31" s="219">
        <v>4040.0489744000001</v>
      </c>
      <c r="J31" s="14">
        <v>17232.803400000001</v>
      </c>
      <c r="K31" s="17">
        <v>281.03699999999998</v>
      </c>
      <c r="L31" s="20">
        <v>142.58349999999999</v>
      </c>
      <c r="M31" s="23">
        <v>1670.4348</v>
      </c>
      <c r="N31" s="23">
        <v>1415.6257000000001</v>
      </c>
      <c r="O31" s="26">
        <v>101.2008</v>
      </c>
      <c r="P31" s="26">
        <v>4040.0489744000001</v>
      </c>
      <c r="R31" s="5">
        <f t="shared" si="6"/>
        <v>0</v>
      </c>
      <c r="S31" s="5">
        <f t="shared" si="0"/>
        <v>0</v>
      </c>
      <c r="T31" s="5">
        <f t="shared" si="1"/>
        <v>0</v>
      </c>
      <c r="U31" s="5">
        <f t="shared" si="2"/>
        <v>0</v>
      </c>
      <c r="V31" s="5">
        <f t="shared" si="3"/>
        <v>0</v>
      </c>
      <c r="W31" s="5">
        <f t="shared" si="4"/>
        <v>0</v>
      </c>
      <c r="X31" s="5">
        <f t="shared" si="5"/>
        <v>0</v>
      </c>
    </row>
    <row r="32" spans="1:24">
      <c r="A32" t="s">
        <v>30</v>
      </c>
      <c r="B32" s="211">
        <v>973477.82680000004</v>
      </c>
      <c r="C32" s="213">
        <v>16002.2284</v>
      </c>
      <c r="D32" s="215">
        <v>14567.246499999999</v>
      </c>
      <c r="E32" s="217">
        <v>100181.7167</v>
      </c>
      <c r="F32" s="217">
        <v>84900.346799999999</v>
      </c>
      <c r="G32" s="219">
        <v>7708.3955999999998</v>
      </c>
      <c r="H32" s="219">
        <v>230031.95978</v>
      </c>
      <c r="J32" s="14">
        <v>973477.82680000004</v>
      </c>
      <c r="K32" s="17">
        <v>16002.2284</v>
      </c>
      <c r="L32" s="20">
        <v>14567.246499999999</v>
      </c>
      <c r="M32" s="23">
        <v>100181.7167</v>
      </c>
      <c r="N32" s="23">
        <v>84900.346799999999</v>
      </c>
      <c r="O32" s="26">
        <v>7708.3955999999998</v>
      </c>
      <c r="P32" s="26">
        <v>230031.95978</v>
      </c>
      <c r="R32" s="5">
        <f t="shared" si="6"/>
        <v>0</v>
      </c>
      <c r="S32" s="5">
        <f t="shared" si="0"/>
        <v>0</v>
      </c>
      <c r="T32" s="5">
        <f t="shared" si="1"/>
        <v>0</v>
      </c>
      <c r="U32" s="5">
        <f t="shared" si="2"/>
        <v>0</v>
      </c>
      <c r="V32" s="5">
        <f t="shared" si="3"/>
        <v>0</v>
      </c>
      <c r="W32" s="5">
        <f t="shared" si="4"/>
        <v>0</v>
      </c>
      <c r="X32" s="5">
        <f t="shared" si="5"/>
        <v>0</v>
      </c>
    </row>
    <row r="33" spans="1:24">
      <c r="A33" t="s">
        <v>31</v>
      </c>
      <c r="B33" s="211">
        <v>7577.6835000000001</v>
      </c>
      <c r="C33" s="213">
        <v>124.6253</v>
      </c>
      <c r="D33" s="215">
        <v>117.49169999999999</v>
      </c>
      <c r="E33" s="217">
        <v>783.48839999999996</v>
      </c>
      <c r="F33" s="217">
        <v>663.97910000000002</v>
      </c>
      <c r="G33" s="219">
        <v>61.259300000000003</v>
      </c>
      <c r="H33" s="219">
        <v>1791.7319037</v>
      </c>
      <c r="J33" s="14">
        <v>7577.6835000000001</v>
      </c>
      <c r="K33" s="17">
        <v>124.6253</v>
      </c>
      <c r="L33" s="20">
        <v>117.49169999999999</v>
      </c>
      <c r="M33" s="23">
        <v>783.48839999999996</v>
      </c>
      <c r="N33" s="23">
        <v>663.97910000000002</v>
      </c>
      <c r="O33" s="26">
        <v>61.259300000000003</v>
      </c>
      <c r="P33" s="26">
        <v>1791.7319037</v>
      </c>
      <c r="R33" s="5">
        <f t="shared" si="6"/>
        <v>0</v>
      </c>
      <c r="S33" s="5">
        <f t="shared" si="0"/>
        <v>0</v>
      </c>
      <c r="T33" s="5">
        <f t="shared" si="1"/>
        <v>0</v>
      </c>
      <c r="U33" s="5">
        <f t="shared" si="2"/>
        <v>0</v>
      </c>
      <c r="V33" s="5">
        <f t="shared" si="3"/>
        <v>0</v>
      </c>
      <c r="W33" s="5">
        <f t="shared" si="4"/>
        <v>0</v>
      </c>
      <c r="X33" s="5">
        <f t="shared" si="5"/>
        <v>0</v>
      </c>
    </row>
    <row r="34" spans="1:24">
      <c r="A34" t="s">
        <v>32</v>
      </c>
      <c r="B34" s="211">
        <v>1958245.4898000001</v>
      </c>
      <c r="C34" s="213">
        <v>31903.5609</v>
      </c>
      <c r="D34" s="215">
        <v>14554.314899999999</v>
      </c>
      <c r="E34" s="217">
        <v>188352.5056</v>
      </c>
      <c r="F34" s="217">
        <v>159621.7844</v>
      </c>
      <c r="G34" s="219">
        <v>10996.116400000001</v>
      </c>
      <c r="H34" s="219">
        <v>458627.47362</v>
      </c>
      <c r="J34" s="14">
        <v>1958245.4898000001</v>
      </c>
      <c r="K34" s="17">
        <v>31903.5609</v>
      </c>
      <c r="L34" s="20">
        <v>14554.314899999999</v>
      </c>
      <c r="M34" s="23">
        <v>188352.5056</v>
      </c>
      <c r="N34" s="23">
        <v>159621.7844</v>
      </c>
      <c r="O34" s="26">
        <v>10996.116400000001</v>
      </c>
      <c r="P34" s="26">
        <v>458627.47362</v>
      </c>
      <c r="R34" s="5">
        <f t="shared" si="6"/>
        <v>0</v>
      </c>
      <c r="S34" s="5">
        <f t="shared" si="0"/>
        <v>0</v>
      </c>
      <c r="T34" s="5">
        <f t="shared" si="1"/>
        <v>0</v>
      </c>
      <c r="U34" s="5">
        <f t="shared" si="2"/>
        <v>0</v>
      </c>
      <c r="V34" s="5">
        <f t="shared" si="3"/>
        <v>0</v>
      </c>
      <c r="W34" s="5">
        <f t="shared" si="4"/>
        <v>0</v>
      </c>
      <c r="X34" s="5">
        <f t="shared" si="5"/>
        <v>0</v>
      </c>
    </row>
    <row r="35" spans="1:24">
      <c r="A35" t="s">
        <v>33</v>
      </c>
      <c r="B35" s="211">
        <v>164546.5882</v>
      </c>
      <c r="C35" s="213">
        <v>2702.5727999999999</v>
      </c>
      <c r="D35" s="215">
        <v>2345.1471999999999</v>
      </c>
      <c r="E35" s="217">
        <v>16828.4889</v>
      </c>
      <c r="F35" s="217">
        <v>14261.4473</v>
      </c>
      <c r="G35" s="219">
        <v>1267.1252999999999</v>
      </c>
      <c r="H35" s="219">
        <v>38791.277277000001</v>
      </c>
      <c r="J35" s="14">
        <v>164546.5882</v>
      </c>
      <c r="K35" s="17">
        <v>2702.5727999999999</v>
      </c>
      <c r="L35" s="20">
        <v>2345.1471999999999</v>
      </c>
      <c r="M35" s="23">
        <v>16828.4889</v>
      </c>
      <c r="N35" s="23">
        <v>14261.4473</v>
      </c>
      <c r="O35" s="26">
        <v>1267.1252999999999</v>
      </c>
      <c r="P35" s="26">
        <v>38791.277277000001</v>
      </c>
      <c r="R35" s="5">
        <f t="shared" si="6"/>
        <v>0</v>
      </c>
      <c r="S35" s="5">
        <f t="shared" si="0"/>
        <v>0</v>
      </c>
      <c r="T35" s="5">
        <f t="shared" si="1"/>
        <v>0</v>
      </c>
      <c r="U35" s="5">
        <f t="shared" si="2"/>
        <v>0</v>
      </c>
      <c r="V35" s="5">
        <f t="shared" si="3"/>
        <v>0</v>
      </c>
      <c r="W35" s="5">
        <f t="shared" si="4"/>
        <v>0</v>
      </c>
      <c r="X35" s="5">
        <f t="shared" si="5"/>
        <v>0</v>
      </c>
    </row>
    <row r="36" spans="1:24">
      <c r="A36" t="s">
        <v>34</v>
      </c>
      <c r="B36" s="211">
        <v>9897.8223999999991</v>
      </c>
      <c r="C36" s="213">
        <v>163.02879999999999</v>
      </c>
      <c r="D36" s="215">
        <v>164.91419999999999</v>
      </c>
      <c r="E36" s="217">
        <v>1033.5681</v>
      </c>
      <c r="F36" s="217">
        <v>875.90610000000004</v>
      </c>
      <c r="G36" s="219">
        <v>83.512799999999999</v>
      </c>
      <c r="H36" s="219">
        <v>2343.2318627999998</v>
      </c>
      <c r="J36" s="14">
        <v>9897.8223999999991</v>
      </c>
      <c r="K36" s="17">
        <v>163.02879999999999</v>
      </c>
      <c r="L36" s="20">
        <v>164.91419999999999</v>
      </c>
      <c r="M36" s="23">
        <v>1033.5681</v>
      </c>
      <c r="N36" s="23">
        <v>875.90610000000004</v>
      </c>
      <c r="O36" s="26">
        <v>83.512799999999999</v>
      </c>
      <c r="P36" s="26">
        <v>2343.2318627999998</v>
      </c>
      <c r="R36" s="5">
        <f t="shared" si="6"/>
        <v>0</v>
      </c>
      <c r="S36" s="5">
        <f t="shared" si="0"/>
        <v>0</v>
      </c>
      <c r="T36" s="5">
        <f t="shared" si="1"/>
        <v>0</v>
      </c>
      <c r="U36" s="5">
        <f t="shared" si="2"/>
        <v>0</v>
      </c>
      <c r="V36" s="5">
        <f t="shared" si="3"/>
        <v>0</v>
      </c>
      <c r="W36" s="5">
        <f t="shared" si="4"/>
        <v>0</v>
      </c>
      <c r="X36" s="5">
        <f t="shared" si="5"/>
        <v>0</v>
      </c>
    </row>
    <row r="37" spans="1:24">
      <c r="A37" t="s">
        <v>35</v>
      </c>
      <c r="B37" s="211">
        <v>1024104.8781</v>
      </c>
      <c r="C37" s="213">
        <v>16928.670900000001</v>
      </c>
      <c r="D37" s="215">
        <v>20175.797900000001</v>
      </c>
      <c r="E37" s="217">
        <v>109721.47689999999</v>
      </c>
      <c r="F37" s="217">
        <v>92984.547300000006</v>
      </c>
      <c r="G37" s="219">
        <v>9592.6435999999994</v>
      </c>
      <c r="H37" s="219">
        <v>243572.77918000001</v>
      </c>
      <c r="J37" s="14">
        <v>1024104.8781</v>
      </c>
      <c r="K37" s="17">
        <v>16928.670900000001</v>
      </c>
      <c r="L37" s="20">
        <v>20175.797900000001</v>
      </c>
      <c r="M37" s="23">
        <v>109721.47689999999</v>
      </c>
      <c r="N37" s="23">
        <v>92984.547300000006</v>
      </c>
      <c r="O37" s="26">
        <v>9592.6435999999994</v>
      </c>
      <c r="P37" s="26">
        <v>243572.77918000001</v>
      </c>
      <c r="R37" s="5">
        <f t="shared" si="6"/>
        <v>0</v>
      </c>
      <c r="S37" s="5">
        <f t="shared" si="0"/>
        <v>0</v>
      </c>
      <c r="T37" s="5">
        <f t="shared" si="1"/>
        <v>0</v>
      </c>
      <c r="U37" s="5">
        <f t="shared" si="2"/>
        <v>0</v>
      </c>
      <c r="V37" s="5">
        <f t="shared" si="3"/>
        <v>0</v>
      </c>
      <c r="W37" s="5">
        <f t="shared" si="4"/>
        <v>0</v>
      </c>
      <c r="X37" s="5">
        <f t="shared" si="5"/>
        <v>0</v>
      </c>
    </row>
    <row r="38" spans="1:24">
      <c r="A38" t="s">
        <v>36</v>
      </c>
      <c r="B38" s="211">
        <v>1466985.6558000001</v>
      </c>
      <c r="C38" s="213">
        <v>23965.498</v>
      </c>
      <c r="D38" s="215">
        <v>14275.1072</v>
      </c>
      <c r="E38" s="217">
        <v>144109.5815</v>
      </c>
      <c r="F38" s="217">
        <v>122127.1056</v>
      </c>
      <c r="G38" s="219">
        <v>9268.6604000000007</v>
      </c>
      <c r="H38" s="219">
        <v>343104.42946000001</v>
      </c>
      <c r="J38" s="14">
        <v>1466985.6558000001</v>
      </c>
      <c r="K38" s="17">
        <v>23965.498</v>
      </c>
      <c r="L38" s="20">
        <v>14275.1072</v>
      </c>
      <c r="M38" s="23">
        <v>144109.5815</v>
      </c>
      <c r="N38" s="23">
        <v>122127.1056</v>
      </c>
      <c r="O38" s="26">
        <v>9268.6604000000007</v>
      </c>
      <c r="P38" s="26">
        <v>343104.42946000001</v>
      </c>
      <c r="R38" s="5">
        <f t="shared" si="6"/>
        <v>0</v>
      </c>
      <c r="S38" s="5">
        <f t="shared" si="0"/>
        <v>0</v>
      </c>
      <c r="T38" s="5">
        <f t="shared" si="1"/>
        <v>0</v>
      </c>
      <c r="U38" s="5">
        <f t="shared" si="2"/>
        <v>0</v>
      </c>
      <c r="V38" s="5">
        <f t="shared" si="3"/>
        <v>0</v>
      </c>
      <c r="W38" s="5">
        <f t="shared" si="4"/>
        <v>0</v>
      </c>
      <c r="X38" s="5">
        <f t="shared" si="5"/>
        <v>0</v>
      </c>
    </row>
    <row r="39" spans="1:24">
      <c r="A39" t="s">
        <v>37</v>
      </c>
      <c r="B39" s="211">
        <v>21660.936600000001</v>
      </c>
      <c r="C39" s="213">
        <v>355.50139999999999</v>
      </c>
      <c r="D39" s="215">
        <v>295.03219999999999</v>
      </c>
      <c r="E39" s="217">
        <v>2203.0877999999998</v>
      </c>
      <c r="F39" s="217">
        <v>1867.0257999999999</v>
      </c>
      <c r="G39" s="219">
        <v>162.62</v>
      </c>
      <c r="H39" s="219">
        <v>5109.4068235000004</v>
      </c>
      <c r="J39" s="14">
        <v>21660.936600000001</v>
      </c>
      <c r="K39" s="17">
        <v>355.50139999999999</v>
      </c>
      <c r="L39" s="20">
        <v>295.03219999999999</v>
      </c>
      <c r="M39" s="23">
        <v>2203.0877999999998</v>
      </c>
      <c r="N39" s="23">
        <v>1867.0257999999999</v>
      </c>
      <c r="O39" s="26">
        <v>162.62</v>
      </c>
      <c r="P39" s="26">
        <v>5109.4068235000004</v>
      </c>
      <c r="R39" s="5">
        <f t="shared" si="6"/>
        <v>0</v>
      </c>
      <c r="S39" s="5">
        <f t="shared" si="0"/>
        <v>0</v>
      </c>
      <c r="T39" s="5">
        <f t="shared" si="1"/>
        <v>0</v>
      </c>
      <c r="U39" s="5">
        <f t="shared" si="2"/>
        <v>0</v>
      </c>
      <c r="V39" s="5">
        <f t="shared" si="3"/>
        <v>0</v>
      </c>
      <c r="W39" s="5">
        <f t="shared" si="4"/>
        <v>0</v>
      </c>
      <c r="X39" s="5">
        <f t="shared" si="5"/>
        <v>0</v>
      </c>
    </row>
    <row r="40" spans="1:24">
      <c r="A40" t="s">
        <v>38</v>
      </c>
      <c r="B40" s="211">
        <v>687.77459999999996</v>
      </c>
      <c r="C40" s="213">
        <v>11.399900000000001</v>
      </c>
      <c r="D40" s="215">
        <v>15.1402</v>
      </c>
      <c r="E40" s="217">
        <v>75.107299999999995</v>
      </c>
      <c r="F40" s="217">
        <v>63.650300000000001</v>
      </c>
      <c r="G40" s="219">
        <v>6.9286000000000003</v>
      </c>
      <c r="H40" s="219">
        <v>163.87444600000001</v>
      </c>
      <c r="J40" s="14">
        <v>687.77459999999996</v>
      </c>
      <c r="K40" s="17">
        <v>11.399900000000001</v>
      </c>
      <c r="L40" s="20">
        <v>15.1402</v>
      </c>
      <c r="M40" s="23">
        <v>75.107299999999995</v>
      </c>
      <c r="N40" s="23">
        <v>63.650300000000001</v>
      </c>
      <c r="O40" s="26">
        <v>6.9286000000000003</v>
      </c>
      <c r="P40" s="26">
        <v>163.87444600000001</v>
      </c>
      <c r="R40" s="5">
        <f t="shared" si="6"/>
        <v>0</v>
      </c>
      <c r="S40" s="5">
        <f t="shared" si="0"/>
        <v>0</v>
      </c>
      <c r="T40" s="5">
        <f t="shared" si="1"/>
        <v>0</v>
      </c>
      <c r="U40" s="5">
        <f t="shared" si="2"/>
        <v>0</v>
      </c>
      <c r="V40" s="5">
        <f t="shared" si="3"/>
        <v>0</v>
      </c>
      <c r="W40" s="5">
        <f t="shared" si="4"/>
        <v>0</v>
      </c>
      <c r="X40" s="5">
        <f t="shared" si="5"/>
        <v>0</v>
      </c>
    </row>
    <row r="41" spans="1:24">
      <c r="A41" t="s">
        <v>39</v>
      </c>
      <c r="B41" s="211">
        <v>200447.84239999999</v>
      </c>
      <c r="C41" s="213">
        <v>3314.5491999999999</v>
      </c>
      <c r="D41" s="215">
        <v>4006.4133000000002</v>
      </c>
      <c r="E41" s="217">
        <v>21526.964599999999</v>
      </c>
      <c r="F41" s="217">
        <v>18243.222000000002</v>
      </c>
      <c r="G41" s="219">
        <v>1895.1052</v>
      </c>
      <c r="H41" s="219">
        <v>47699.176215</v>
      </c>
      <c r="J41" s="14">
        <v>200447.84239999999</v>
      </c>
      <c r="K41" s="17">
        <v>3314.5491999999999</v>
      </c>
      <c r="L41" s="20">
        <v>4006.4133000000002</v>
      </c>
      <c r="M41" s="23">
        <v>21526.964599999999</v>
      </c>
      <c r="N41" s="23">
        <v>18243.222000000002</v>
      </c>
      <c r="O41" s="26">
        <v>1895.1052</v>
      </c>
      <c r="P41" s="26">
        <v>47699.176215</v>
      </c>
      <c r="R41" s="5">
        <f t="shared" si="6"/>
        <v>0</v>
      </c>
      <c r="S41" s="5">
        <f t="shared" si="0"/>
        <v>0</v>
      </c>
      <c r="T41" s="5">
        <f t="shared" si="1"/>
        <v>0</v>
      </c>
      <c r="U41" s="5">
        <f t="shared" si="2"/>
        <v>0</v>
      </c>
      <c r="V41" s="5">
        <f t="shared" si="3"/>
        <v>0</v>
      </c>
      <c r="W41" s="5">
        <f t="shared" si="4"/>
        <v>0</v>
      </c>
      <c r="X41" s="5">
        <f t="shared" si="5"/>
        <v>0</v>
      </c>
    </row>
    <row r="42" spans="1:24">
      <c r="A42" t="s">
        <v>40</v>
      </c>
      <c r="B42" s="211">
        <v>389338.78200000001</v>
      </c>
      <c r="C42" s="213">
        <v>6360.2366000000002</v>
      </c>
      <c r="D42" s="215">
        <v>3777.3245999999999</v>
      </c>
      <c r="E42" s="217">
        <v>38236.9925</v>
      </c>
      <c r="F42" s="217">
        <v>32404.371899999998</v>
      </c>
      <c r="G42" s="219">
        <v>2456.4540999999999</v>
      </c>
      <c r="H42" s="219">
        <v>91426.292031999998</v>
      </c>
      <c r="J42" s="14">
        <v>389338.78200000001</v>
      </c>
      <c r="K42" s="17">
        <v>6360.2366000000002</v>
      </c>
      <c r="L42" s="20">
        <v>3777.3245999999999</v>
      </c>
      <c r="M42" s="23">
        <v>38236.9925</v>
      </c>
      <c r="N42" s="23">
        <v>32404.371899999998</v>
      </c>
      <c r="O42" s="26">
        <v>2456.4540999999999</v>
      </c>
      <c r="P42" s="26">
        <v>91426.292031999998</v>
      </c>
      <c r="R42" s="5">
        <f t="shared" si="6"/>
        <v>0</v>
      </c>
      <c r="S42" s="5">
        <f t="shared" si="0"/>
        <v>0</v>
      </c>
      <c r="T42" s="5">
        <f t="shared" si="1"/>
        <v>0</v>
      </c>
      <c r="U42" s="5">
        <f t="shared" si="2"/>
        <v>0</v>
      </c>
      <c r="V42" s="5">
        <f t="shared" si="3"/>
        <v>0</v>
      </c>
      <c r="W42" s="5">
        <f t="shared" si="4"/>
        <v>0</v>
      </c>
      <c r="X42" s="5">
        <f t="shared" si="5"/>
        <v>0</v>
      </c>
    </row>
    <row r="43" spans="1:24">
      <c r="A43" t="s">
        <v>41</v>
      </c>
      <c r="B43" s="211">
        <v>124408.5287</v>
      </c>
      <c r="C43" s="213">
        <v>2056.0743000000002</v>
      </c>
      <c r="D43" s="215">
        <v>2429.0889000000002</v>
      </c>
      <c r="E43" s="217">
        <v>13309.437099999999</v>
      </c>
      <c r="F43" s="217">
        <v>11279.2101</v>
      </c>
      <c r="G43" s="219">
        <v>1158.6278</v>
      </c>
      <c r="H43" s="219">
        <v>29558.861558000001</v>
      </c>
      <c r="J43" s="14">
        <v>124408.5287</v>
      </c>
      <c r="K43" s="17">
        <v>2056.0743000000002</v>
      </c>
      <c r="L43" s="20">
        <v>2429.0889000000002</v>
      </c>
      <c r="M43" s="23">
        <v>13309.437099999999</v>
      </c>
      <c r="N43" s="23">
        <v>11279.2101</v>
      </c>
      <c r="O43" s="26">
        <v>1158.6278</v>
      </c>
      <c r="P43" s="26">
        <v>29558.861558000001</v>
      </c>
      <c r="R43" s="5">
        <f t="shared" si="6"/>
        <v>0</v>
      </c>
      <c r="S43" s="5">
        <f t="shared" si="0"/>
        <v>0</v>
      </c>
      <c r="T43" s="5">
        <f t="shared" si="1"/>
        <v>0</v>
      </c>
      <c r="U43" s="5">
        <f t="shared" si="2"/>
        <v>0</v>
      </c>
      <c r="V43" s="5">
        <f t="shared" si="3"/>
        <v>0</v>
      </c>
      <c r="W43" s="5">
        <f t="shared" si="4"/>
        <v>0</v>
      </c>
      <c r="X43" s="5">
        <f t="shared" si="5"/>
        <v>0</v>
      </c>
    </row>
    <row r="44" spans="1:24">
      <c r="A44" t="s">
        <v>42</v>
      </c>
      <c r="B44" s="211">
        <v>2171942.4153</v>
      </c>
      <c r="C44" s="213">
        <v>35825.9683</v>
      </c>
      <c r="D44" s="215">
        <v>38840.157500000001</v>
      </c>
      <c r="E44" s="217">
        <v>229178.41959999999</v>
      </c>
      <c r="F44" s="217">
        <v>194220.37609999999</v>
      </c>
      <c r="G44" s="219">
        <v>19136.688099999999</v>
      </c>
      <c r="H44" s="219">
        <v>515029.73371</v>
      </c>
      <c r="J44" s="14">
        <v>2171942.4153</v>
      </c>
      <c r="K44" s="17">
        <v>35825.9683</v>
      </c>
      <c r="L44" s="20">
        <v>38840.157500000001</v>
      </c>
      <c r="M44" s="23">
        <v>229178.41959999999</v>
      </c>
      <c r="N44" s="23">
        <v>194220.37609999999</v>
      </c>
      <c r="O44" s="26">
        <v>19136.688099999999</v>
      </c>
      <c r="P44" s="26">
        <v>515029.73371</v>
      </c>
      <c r="R44" s="5">
        <f t="shared" si="6"/>
        <v>0</v>
      </c>
      <c r="S44" s="5">
        <f t="shared" si="0"/>
        <v>0</v>
      </c>
      <c r="T44" s="5">
        <f t="shared" si="1"/>
        <v>0</v>
      </c>
      <c r="U44" s="5">
        <f t="shared" si="2"/>
        <v>0</v>
      </c>
      <c r="V44" s="5">
        <f t="shared" si="3"/>
        <v>0</v>
      </c>
      <c r="W44" s="5">
        <f t="shared" si="4"/>
        <v>0</v>
      </c>
      <c r="X44" s="5">
        <f t="shared" si="5"/>
        <v>0</v>
      </c>
    </row>
    <row r="45" spans="1:24">
      <c r="A45" t="s">
        <v>43</v>
      </c>
      <c r="B45" s="211">
        <v>79083.224799999996</v>
      </c>
      <c r="C45" s="213">
        <v>1296.5731000000001</v>
      </c>
      <c r="D45" s="215">
        <v>1008.1069</v>
      </c>
      <c r="E45" s="217">
        <v>7981.8076000000001</v>
      </c>
      <c r="F45" s="217">
        <v>6764.2624999999998</v>
      </c>
      <c r="G45" s="219">
        <v>572.60140000000001</v>
      </c>
      <c r="H45" s="219">
        <v>18622.002678000001</v>
      </c>
      <c r="J45" s="14">
        <v>79083.224799999996</v>
      </c>
      <c r="K45" s="17">
        <v>1296.5731000000001</v>
      </c>
      <c r="L45" s="20">
        <v>1008.1069</v>
      </c>
      <c r="M45" s="23">
        <v>7981.8076000000001</v>
      </c>
      <c r="N45" s="23">
        <v>6764.2624999999998</v>
      </c>
      <c r="O45" s="26">
        <v>572.60140000000001</v>
      </c>
      <c r="P45" s="26">
        <v>18622.002678000001</v>
      </c>
      <c r="R45" s="5">
        <f t="shared" si="6"/>
        <v>0</v>
      </c>
      <c r="S45" s="5">
        <f t="shared" si="0"/>
        <v>0</v>
      </c>
      <c r="T45" s="5">
        <f t="shared" si="1"/>
        <v>0</v>
      </c>
      <c r="U45" s="5">
        <f t="shared" si="2"/>
        <v>0</v>
      </c>
      <c r="V45" s="5">
        <f t="shared" si="3"/>
        <v>0</v>
      </c>
      <c r="W45" s="5">
        <f t="shared" si="4"/>
        <v>0</v>
      </c>
      <c r="X45" s="5">
        <f t="shared" si="5"/>
        <v>0</v>
      </c>
    </row>
    <row r="46" spans="1:24">
      <c r="A46" t="s">
        <v>44</v>
      </c>
      <c r="B46" s="211">
        <v>640.09289999999999</v>
      </c>
      <c r="C46" s="213">
        <v>10.492699999999999</v>
      </c>
      <c r="D46" s="215">
        <v>8.0724</v>
      </c>
      <c r="E46" s="217">
        <v>64.525700000000001</v>
      </c>
      <c r="F46" s="217">
        <v>54.682899999999997</v>
      </c>
      <c r="G46" s="219">
        <v>4.6079999999999997</v>
      </c>
      <c r="H46" s="219">
        <v>150.83303000000001</v>
      </c>
      <c r="J46" s="14">
        <v>640.09289999999999</v>
      </c>
      <c r="K46" s="17">
        <v>10.492699999999999</v>
      </c>
      <c r="L46" s="20">
        <v>8.0724</v>
      </c>
      <c r="M46" s="23">
        <v>64.525700000000001</v>
      </c>
      <c r="N46" s="23">
        <v>54.682899999999997</v>
      </c>
      <c r="O46" s="26">
        <v>4.6079999999999997</v>
      </c>
      <c r="P46" s="26">
        <v>150.83303000000001</v>
      </c>
      <c r="R46" s="5">
        <f t="shared" si="6"/>
        <v>0</v>
      </c>
      <c r="S46" s="5">
        <f t="shared" si="0"/>
        <v>0</v>
      </c>
      <c r="T46" s="5">
        <f t="shared" si="1"/>
        <v>0</v>
      </c>
      <c r="U46" s="5">
        <f t="shared" si="2"/>
        <v>0</v>
      </c>
      <c r="V46" s="5">
        <f t="shared" si="3"/>
        <v>0</v>
      </c>
      <c r="W46" s="5">
        <f t="shared" si="4"/>
        <v>0</v>
      </c>
      <c r="X46" s="5">
        <f t="shared" si="5"/>
        <v>0</v>
      </c>
    </row>
    <row r="47" spans="1:24">
      <c r="A47" t="s">
        <v>45</v>
      </c>
      <c r="B47" s="211">
        <v>164870.94589999999</v>
      </c>
      <c r="C47" s="213">
        <v>2718.3975999999998</v>
      </c>
      <c r="D47" s="215">
        <v>2890.0124000000001</v>
      </c>
      <c r="E47" s="217">
        <v>17344.432499999999</v>
      </c>
      <c r="F47" s="217">
        <v>14698.730799999999</v>
      </c>
      <c r="G47" s="219">
        <v>1434.8215</v>
      </c>
      <c r="H47" s="219">
        <v>39077.342049999999</v>
      </c>
      <c r="J47" s="14">
        <v>164870.94589999999</v>
      </c>
      <c r="K47" s="17">
        <v>2718.3975999999998</v>
      </c>
      <c r="L47" s="20">
        <v>2890.0124000000001</v>
      </c>
      <c r="M47" s="23">
        <v>17344.432499999999</v>
      </c>
      <c r="N47" s="23">
        <v>14698.730799999999</v>
      </c>
      <c r="O47" s="26">
        <v>1434.8215</v>
      </c>
      <c r="P47" s="26">
        <v>39077.342049999999</v>
      </c>
      <c r="R47" s="5">
        <f t="shared" si="6"/>
        <v>0</v>
      </c>
      <c r="S47" s="5">
        <f t="shared" si="0"/>
        <v>0</v>
      </c>
      <c r="T47" s="5">
        <f t="shared" si="1"/>
        <v>0</v>
      </c>
      <c r="U47" s="5">
        <f t="shared" si="2"/>
        <v>0</v>
      </c>
      <c r="V47" s="5">
        <f t="shared" si="3"/>
        <v>0</v>
      </c>
      <c r="W47" s="5">
        <f t="shared" si="4"/>
        <v>0</v>
      </c>
      <c r="X47" s="5">
        <f t="shared" si="5"/>
        <v>0</v>
      </c>
    </row>
    <row r="48" spans="1:24">
      <c r="A48" t="s">
        <v>46</v>
      </c>
      <c r="B48" s="211">
        <v>266747.44339999999</v>
      </c>
      <c r="C48" s="213">
        <v>4366.3856999999998</v>
      </c>
      <c r="D48" s="215">
        <v>3042.2561000000001</v>
      </c>
      <c r="E48" s="217">
        <v>26602.6502</v>
      </c>
      <c r="F48" s="217">
        <v>22544.655999999999</v>
      </c>
      <c r="G48" s="219">
        <v>1821.8893</v>
      </c>
      <c r="H48" s="219">
        <v>62650.709192000002</v>
      </c>
      <c r="J48" s="14">
        <v>266747.44339999999</v>
      </c>
      <c r="K48" s="17">
        <v>4366.3856999999998</v>
      </c>
      <c r="L48" s="20">
        <v>3042.2561000000001</v>
      </c>
      <c r="M48" s="23">
        <v>26602.6502</v>
      </c>
      <c r="N48" s="23">
        <v>22544.655999999999</v>
      </c>
      <c r="O48" s="26">
        <v>1821.8893</v>
      </c>
      <c r="P48" s="26">
        <v>62650.709192000002</v>
      </c>
      <c r="R48" s="5">
        <f t="shared" si="6"/>
        <v>0</v>
      </c>
      <c r="S48" s="5">
        <f t="shared" si="0"/>
        <v>0</v>
      </c>
      <c r="T48" s="5">
        <f t="shared" si="1"/>
        <v>0</v>
      </c>
      <c r="U48" s="5">
        <f t="shared" si="2"/>
        <v>0</v>
      </c>
      <c r="V48" s="5">
        <f t="shared" si="3"/>
        <v>0</v>
      </c>
      <c r="W48" s="5">
        <f t="shared" si="4"/>
        <v>0</v>
      </c>
      <c r="X48" s="5">
        <f t="shared" si="5"/>
        <v>0</v>
      </c>
    </row>
    <row r="49" spans="1:24">
      <c r="A49" t="s">
        <v>47</v>
      </c>
      <c r="B49" s="211">
        <v>86126.455100000006</v>
      </c>
      <c r="C49" s="213">
        <v>1415.3649</v>
      </c>
      <c r="D49" s="215">
        <v>1268.2306000000001</v>
      </c>
      <c r="E49" s="217">
        <v>8844.8094000000001</v>
      </c>
      <c r="F49" s="217">
        <v>7495.6244999999999</v>
      </c>
      <c r="G49" s="219">
        <v>675.69269999999995</v>
      </c>
      <c r="H49" s="219">
        <v>20345.916106000001</v>
      </c>
      <c r="J49" s="14">
        <v>86126.455100000006</v>
      </c>
      <c r="K49" s="17">
        <v>1415.3649</v>
      </c>
      <c r="L49" s="20">
        <v>1268.2306000000001</v>
      </c>
      <c r="M49" s="23">
        <v>8844.8094000000001</v>
      </c>
      <c r="N49" s="23">
        <v>7495.6244999999999</v>
      </c>
      <c r="O49" s="26">
        <v>675.69269999999995</v>
      </c>
      <c r="P49" s="26">
        <v>20345.916106000001</v>
      </c>
      <c r="R49" s="5">
        <f t="shared" si="6"/>
        <v>0</v>
      </c>
      <c r="S49" s="5">
        <f t="shared" si="0"/>
        <v>0</v>
      </c>
      <c r="T49" s="5">
        <f t="shared" si="1"/>
        <v>0</v>
      </c>
      <c r="U49" s="5">
        <f t="shared" si="2"/>
        <v>0</v>
      </c>
      <c r="V49" s="5">
        <f t="shared" si="3"/>
        <v>0</v>
      </c>
      <c r="W49" s="5">
        <f t="shared" si="4"/>
        <v>0</v>
      </c>
      <c r="X49" s="5">
        <f t="shared" si="5"/>
        <v>0</v>
      </c>
    </row>
    <row r="50" spans="1:24">
      <c r="A50" t="s">
        <v>48</v>
      </c>
      <c r="B50" s="211">
        <v>36247.810700000002</v>
      </c>
      <c r="C50" s="213">
        <v>596.30150000000003</v>
      </c>
      <c r="D50" s="215">
        <v>565.85509999999999</v>
      </c>
      <c r="E50" s="217">
        <v>3751.1100999999999</v>
      </c>
      <c r="F50" s="217">
        <v>3178.9104000000002</v>
      </c>
      <c r="G50" s="219">
        <v>294.19009999999997</v>
      </c>
      <c r="H50" s="219">
        <v>8571.0007831999992</v>
      </c>
      <c r="J50" s="14">
        <v>36247.810700000002</v>
      </c>
      <c r="K50" s="17">
        <v>596.30150000000003</v>
      </c>
      <c r="L50" s="20">
        <v>565.85509999999999</v>
      </c>
      <c r="M50" s="23">
        <v>3751.1100999999999</v>
      </c>
      <c r="N50" s="23">
        <v>3178.9104000000002</v>
      </c>
      <c r="O50" s="26">
        <v>294.19009999999997</v>
      </c>
      <c r="P50" s="26">
        <v>8571.0007831999992</v>
      </c>
      <c r="R50" s="5">
        <f t="shared" si="6"/>
        <v>0</v>
      </c>
      <c r="S50" s="5">
        <f t="shared" si="0"/>
        <v>0</v>
      </c>
      <c r="T50" s="5">
        <f t="shared" si="1"/>
        <v>0</v>
      </c>
      <c r="U50" s="5">
        <f t="shared" si="2"/>
        <v>0</v>
      </c>
      <c r="V50" s="5">
        <f t="shared" si="3"/>
        <v>0</v>
      </c>
      <c r="W50" s="5">
        <f t="shared" si="4"/>
        <v>0</v>
      </c>
      <c r="X50" s="5">
        <f t="shared" si="5"/>
        <v>0</v>
      </c>
    </row>
    <row r="51" spans="1:24">
      <c r="A51" t="s">
        <v>49</v>
      </c>
      <c r="B51" s="211">
        <v>874366.12179999996</v>
      </c>
      <c r="C51" s="213">
        <v>14274.641299999999</v>
      </c>
      <c r="D51" s="215">
        <v>8020.0609999999997</v>
      </c>
      <c r="E51" s="217">
        <v>85458.238599999997</v>
      </c>
      <c r="F51" s="217">
        <v>72422.5677</v>
      </c>
      <c r="G51" s="219">
        <v>5375.0676999999996</v>
      </c>
      <c r="H51" s="219">
        <v>205152.94114000001</v>
      </c>
      <c r="J51" s="14">
        <v>874366.12179999996</v>
      </c>
      <c r="K51" s="17">
        <v>14274.641299999999</v>
      </c>
      <c r="L51" s="20">
        <v>8020.0609999999997</v>
      </c>
      <c r="M51" s="23">
        <v>85458.238599999997</v>
      </c>
      <c r="N51" s="23">
        <v>72422.5677</v>
      </c>
      <c r="O51" s="26">
        <v>5375.0676999999996</v>
      </c>
      <c r="P51" s="26">
        <v>205152.94114000001</v>
      </c>
      <c r="R51" s="5">
        <f t="shared" si="6"/>
        <v>0</v>
      </c>
      <c r="S51" s="5">
        <f t="shared" si="0"/>
        <v>0</v>
      </c>
      <c r="T51" s="5">
        <f t="shared" si="1"/>
        <v>0</v>
      </c>
      <c r="U51" s="5">
        <f t="shared" si="2"/>
        <v>0</v>
      </c>
      <c r="V51" s="5">
        <f t="shared" si="3"/>
        <v>0</v>
      </c>
      <c r="W51" s="5">
        <f t="shared" si="4"/>
        <v>0</v>
      </c>
      <c r="X51" s="5">
        <f t="shared" si="5"/>
        <v>0</v>
      </c>
    </row>
    <row r="52" spans="1:24">
      <c r="R52" s="5"/>
      <c r="S52" s="5"/>
      <c r="T52" s="5"/>
      <c r="U52" s="5"/>
      <c r="V52" s="5"/>
      <c r="W52" s="5"/>
      <c r="X52" s="5"/>
    </row>
    <row r="53" spans="1:24">
      <c r="R53" s="5"/>
      <c r="S53" s="5"/>
      <c r="T53" s="5"/>
      <c r="U53" s="5"/>
      <c r="V53" s="5"/>
      <c r="W53" s="5"/>
      <c r="X53" s="5"/>
    </row>
    <row r="54" spans="1:24">
      <c r="A54" t="s">
        <v>50</v>
      </c>
      <c r="J54" s="13"/>
      <c r="K54" s="16"/>
      <c r="L54" s="19"/>
      <c r="M54" s="22"/>
      <c r="N54" s="22"/>
      <c r="O54" s="25"/>
      <c r="R54" s="5"/>
      <c r="S54" s="5"/>
      <c r="T54" s="5"/>
      <c r="U54" s="5"/>
      <c r="V54" s="5"/>
      <c r="W54" s="5"/>
      <c r="X54" s="5"/>
    </row>
    <row r="55" spans="1:24">
      <c r="A55" t="s">
        <v>51</v>
      </c>
      <c r="J55" s="14">
        <v>0</v>
      </c>
      <c r="K55" s="17">
        <v>0</v>
      </c>
      <c r="L55" s="20">
        <v>0</v>
      </c>
      <c r="M55" s="23">
        <v>0</v>
      </c>
      <c r="N55" s="23">
        <v>0</v>
      </c>
      <c r="O55" s="26">
        <v>0</v>
      </c>
      <c r="P55" s="26">
        <v>0</v>
      </c>
      <c r="R55" s="5"/>
      <c r="S55" s="5"/>
      <c r="T55" s="5"/>
      <c r="U55" s="5"/>
      <c r="V55" s="5"/>
      <c r="W55" s="5"/>
      <c r="X55" s="5"/>
    </row>
    <row r="56" spans="1:24">
      <c r="A56" t="s">
        <v>52</v>
      </c>
      <c r="J56" s="14">
        <v>0</v>
      </c>
      <c r="K56" s="17">
        <v>0</v>
      </c>
      <c r="L56" s="20">
        <v>0</v>
      </c>
      <c r="M56" s="23">
        <v>0</v>
      </c>
      <c r="N56" s="23">
        <v>0</v>
      </c>
      <c r="O56" s="26">
        <v>0</v>
      </c>
      <c r="P56" s="26">
        <v>0</v>
      </c>
      <c r="R56" s="5"/>
      <c r="S56" s="5"/>
      <c r="T56" s="5"/>
      <c r="U56" s="5"/>
      <c r="V56" s="5"/>
      <c r="W56" s="5"/>
      <c r="X56" s="5"/>
    </row>
    <row r="57" spans="1:24">
      <c r="A57" t="s">
        <v>53</v>
      </c>
      <c r="J57" s="14">
        <v>0</v>
      </c>
      <c r="K57" s="17">
        <v>0</v>
      </c>
      <c r="L57" s="20">
        <v>0</v>
      </c>
      <c r="M57" s="23">
        <v>0</v>
      </c>
      <c r="N57" s="23">
        <v>0</v>
      </c>
      <c r="O57" s="26">
        <v>0</v>
      </c>
      <c r="P57" s="26">
        <v>0</v>
      </c>
      <c r="R57" s="5"/>
      <c r="S57" s="5"/>
      <c r="T57" s="5"/>
      <c r="U57" s="5"/>
      <c r="V57" s="5"/>
      <c r="W57" s="5"/>
      <c r="X57" s="5"/>
    </row>
    <row r="58" spans="1:24">
      <c r="A58" t="s">
        <v>54</v>
      </c>
      <c r="J58" s="13"/>
      <c r="K58" s="16"/>
      <c r="L58" s="19"/>
      <c r="M58" s="22"/>
      <c r="N58" s="22"/>
      <c r="O58" s="25"/>
      <c r="R58" s="5"/>
      <c r="S58" s="5"/>
      <c r="T58" s="5"/>
      <c r="U58" s="5"/>
      <c r="V58" s="5"/>
      <c r="W58" s="5"/>
      <c r="X58" s="5"/>
    </row>
    <row r="59" spans="1:24">
      <c r="A59" t="s">
        <v>55</v>
      </c>
      <c r="J59" s="13"/>
      <c r="K59" s="16"/>
      <c r="L59" s="19"/>
      <c r="M59" s="22"/>
      <c r="N59" s="22"/>
      <c r="O59" s="25"/>
      <c r="R59" s="5"/>
      <c r="S59" s="5"/>
      <c r="T59" s="5"/>
      <c r="U59" s="5"/>
      <c r="V59" s="5"/>
      <c r="W59" s="5"/>
      <c r="X59" s="5"/>
    </row>
    <row r="60" spans="1:24">
      <c r="R60" s="5"/>
      <c r="S60" s="5"/>
      <c r="T60" s="5"/>
      <c r="U60" s="5"/>
      <c r="V60" s="5"/>
      <c r="W60" s="5"/>
      <c r="X60" s="5"/>
    </row>
    <row r="61" spans="1:24">
      <c r="A61" s="2" t="s">
        <v>56</v>
      </c>
      <c r="B61" s="1">
        <f t="shared" ref="B61:D61" si="7">SUM(B3:B60)</f>
        <v>22584125.203300007</v>
      </c>
      <c r="C61" s="1">
        <f t="shared" si="7"/>
        <v>362977.10190000007</v>
      </c>
      <c r="D61" s="1">
        <f t="shared" si="7"/>
        <v>347106.3280000001</v>
      </c>
      <c r="E61" s="1">
        <f t="shared" ref="E61:H61" si="8">SUM(E3:E60)</f>
        <v>2362543.8818000001</v>
      </c>
      <c r="F61" s="1">
        <f t="shared" si="8"/>
        <v>2005497.8626999999</v>
      </c>
      <c r="G61" s="1">
        <f t="shared" si="8"/>
        <v>177122.47040000005</v>
      </c>
      <c r="H61" s="1">
        <f t="shared" si="8"/>
        <v>5174593.4841940701</v>
      </c>
      <c r="J61" s="26">
        <f t="shared" ref="J61" si="9">SUM(J3:J60)</f>
        <v>22584125.203300007</v>
      </c>
      <c r="K61" s="26">
        <f t="shared" ref="K61" si="10">SUM(K3:K60)</f>
        <v>362977.10190000007</v>
      </c>
      <c r="L61" s="26">
        <f t="shared" ref="L61" si="11">SUM(L3:L60)</f>
        <v>347106.3280000001</v>
      </c>
      <c r="M61" s="26">
        <f t="shared" ref="M61" si="12">SUM(M3:M60)</f>
        <v>2362543.8818000001</v>
      </c>
      <c r="N61" s="26">
        <f t="shared" ref="N61" si="13">SUM(N3:N60)</f>
        <v>2005497.8626999999</v>
      </c>
      <c r="O61" s="26">
        <f t="shared" ref="O61" si="14">SUM(O3:O60)</f>
        <v>177122.47040000005</v>
      </c>
      <c r="P61" s="26">
        <f t="shared" ref="P61" si="15">SUM(P3:P60)</f>
        <v>5174593.4841940701</v>
      </c>
      <c r="R61" s="5">
        <f t="shared" si="6"/>
        <v>0</v>
      </c>
      <c r="S61" s="5">
        <f t="shared" si="0"/>
        <v>0</v>
      </c>
      <c r="T61" s="5">
        <f t="shared" si="1"/>
        <v>0</v>
      </c>
      <c r="U61" s="5">
        <f t="shared" si="2"/>
        <v>0</v>
      </c>
      <c r="V61" s="5">
        <f t="shared" si="3"/>
        <v>0</v>
      </c>
      <c r="W61" s="5">
        <f t="shared" si="4"/>
        <v>0</v>
      </c>
      <c r="X61" s="5">
        <f t="shared" si="5"/>
        <v>0</v>
      </c>
    </row>
    <row r="62" spans="1:24">
      <c r="A62" s="2" t="s">
        <v>57</v>
      </c>
      <c r="B62" s="1">
        <f t="shared" ref="B62:D62" si="16">B3+B4+B5+B6+B7+B8+B9+B10+B11+B12+B13+B14+B15+B16+B17+B18+B19+B20+B21+B22+B23+B24+B25+B26+B27+B28+B29+B30+B31+B32+B33+B34+B35+B36+B37+B38+B39+B40+B41+B42+B43+B44+B45+B46+B47+B48+B49+B50+B51</f>
        <v>22584125.203300007</v>
      </c>
      <c r="C62" s="1">
        <f t="shared" si="16"/>
        <v>362977.10190000007</v>
      </c>
      <c r="D62" s="1">
        <f t="shared" si="16"/>
        <v>347106.3280000001</v>
      </c>
      <c r="E62" s="1">
        <f t="shared" ref="E62:H62" si="17">E3+E4+E5+E6+E7+E8+E9+E10+E11+E12+E13+E14+E15+E16+E17+E18+E19+E20+E21+E22+E23+E24+E25+E26+E27+E28+E29+E30+E31+E32+E33+E34+E35+E36+E37+E38+E39+E40+E41+E42+E43+E44+E45+E46+E47+E48+E49+E50+E51</f>
        <v>2362543.8818000001</v>
      </c>
      <c r="F62" s="1">
        <f t="shared" si="17"/>
        <v>2005497.8626999999</v>
      </c>
      <c r="G62" s="1">
        <f t="shared" si="17"/>
        <v>177122.47040000005</v>
      </c>
      <c r="H62" s="1">
        <f t="shared" si="17"/>
        <v>5174593.4841940701</v>
      </c>
      <c r="J62" s="26">
        <f t="shared" ref="J62:P62" si="18">J3+J4+J5+J6+J7+J8+J9+J10+J11+J12+J13+J14+J15+J16+J17+J18+J19+J20+J21+J22+J23+J24+J25+J26+J27+J28+J29+J30+J31+J32+J33+J34+J35+J36+J37+J38+J39+J40+J41+J42+J43+J44+J45+J46+J47+J48+J49+J50+J51</f>
        <v>22584125.203300007</v>
      </c>
      <c r="K62" s="26">
        <f t="shared" si="18"/>
        <v>362977.10190000007</v>
      </c>
      <c r="L62" s="26">
        <f t="shared" si="18"/>
        <v>347106.3280000001</v>
      </c>
      <c r="M62" s="26">
        <f t="shared" si="18"/>
        <v>2362543.8818000001</v>
      </c>
      <c r="N62" s="26">
        <f t="shared" si="18"/>
        <v>2005497.8626999999</v>
      </c>
      <c r="O62" s="26">
        <f t="shared" si="18"/>
        <v>177122.47040000005</v>
      </c>
      <c r="P62" s="26">
        <f t="shared" si="18"/>
        <v>5174593.4841940701</v>
      </c>
      <c r="R62" s="5">
        <f t="shared" si="6"/>
        <v>0</v>
      </c>
      <c r="S62" s="5">
        <f t="shared" si="0"/>
        <v>0</v>
      </c>
      <c r="T62" s="5">
        <f t="shared" si="1"/>
        <v>0</v>
      </c>
      <c r="U62" s="5">
        <f t="shared" si="2"/>
        <v>0</v>
      </c>
      <c r="V62" s="5">
        <f t="shared" si="3"/>
        <v>0</v>
      </c>
      <c r="W62" s="5">
        <f t="shared" si="4"/>
        <v>0</v>
      </c>
      <c r="X62" s="5">
        <f t="shared" si="5"/>
        <v>0</v>
      </c>
    </row>
    <row r="63" spans="1:24">
      <c r="A63" s="2" t="s">
        <v>58</v>
      </c>
      <c r="B63" s="1">
        <f t="shared" ref="B63:D63" si="19">B3+B5+B8+B9+B11+B12+B14+B15+B16+B17+B18+B19+B20+B21+B22+B23+B24+B25+B26+B28+B30+B31+B33+B34+B35+B36+B37+B39+B40+B41+B42+B43+B44+B46+B47+B49+B50</f>
        <v>14170878.783199998</v>
      </c>
      <c r="C63" s="1">
        <f t="shared" si="19"/>
        <v>225158.80680000002</v>
      </c>
      <c r="D63" s="1">
        <f t="shared" si="19"/>
        <v>245938.96830000001</v>
      </c>
      <c r="E63" s="1">
        <f t="shared" ref="E63:H63" si="20">E3+E5+E8+E9+E11+E12+E14+E15+E16+E17+E18+E19+E20+E21+E22+E23+E24+E25+E26+E28+E30+E31+E33+E34+E35+E36+E37+E39+E40+E41+E42+E43+E44+E46+E47+E49+E50</f>
        <v>1518821.5616000001</v>
      </c>
      <c r="F63" s="1">
        <f t="shared" si="20"/>
        <v>1290475.3383999995</v>
      </c>
      <c r="G63" s="1">
        <f t="shared" si="20"/>
        <v>118064.90460000001</v>
      </c>
      <c r="H63" s="1">
        <f t="shared" si="20"/>
        <v>3195726.6311200703</v>
      </c>
      <c r="J63" s="26">
        <f t="shared" ref="J63:P63" si="21">J3+J5+J8+J9+J11+J12+J14+J15+J16+J17+J18+J19+J20+J21+J22+J23+J24+J25+J26+J28+J30+J31+J33+J34+J35+J36+J37+J39+J40+J41+J42+J43+J44+J46+J47+J49+J50</f>
        <v>14170878.783199998</v>
      </c>
      <c r="K63" s="26">
        <f t="shared" si="21"/>
        <v>225158.80680000002</v>
      </c>
      <c r="L63" s="26">
        <f t="shared" si="21"/>
        <v>245938.96830000001</v>
      </c>
      <c r="M63" s="26">
        <f t="shared" si="21"/>
        <v>1518821.5616000001</v>
      </c>
      <c r="N63" s="26">
        <f t="shared" si="21"/>
        <v>1290475.3383999995</v>
      </c>
      <c r="O63" s="26">
        <f t="shared" si="21"/>
        <v>118064.90460000001</v>
      </c>
      <c r="P63" s="26">
        <f t="shared" si="21"/>
        <v>3195726.6311200703</v>
      </c>
      <c r="R63" s="5">
        <f t="shared" si="6"/>
        <v>0</v>
      </c>
      <c r="S63" s="5">
        <f t="shared" si="0"/>
        <v>0</v>
      </c>
      <c r="T63" s="5">
        <f t="shared" si="1"/>
        <v>0</v>
      </c>
      <c r="U63" s="5">
        <f t="shared" si="2"/>
        <v>0</v>
      </c>
      <c r="V63" s="5">
        <f t="shared" si="3"/>
        <v>0</v>
      </c>
      <c r="W63" s="5">
        <f t="shared" si="4"/>
        <v>0</v>
      </c>
      <c r="X63" s="5">
        <f t="shared" si="5"/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X6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15"/>
  <cols>
    <col min="1" max="1" width="20" customWidth="1"/>
    <col min="2" max="8" width="10.7109375" style="1" customWidth="1"/>
    <col min="17" max="17" width="2" customWidth="1"/>
    <col min="19" max="19" width="9.7109375" bestFit="1" customWidth="1"/>
    <col min="20" max="20" width="11.7109375" customWidth="1"/>
    <col min="21" max="21" width="10.7109375" bestFit="1" customWidth="1"/>
    <col min="22" max="22" width="12.5703125" customWidth="1"/>
    <col min="23" max="23" width="10.7109375" bestFit="1" customWidth="1"/>
  </cols>
  <sheetData>
    <row r="1" spans="1:24">
      <c r="B1" s="326" t="s">
        <v>118</v>
      </c>
      <c r="C1" s="330"/>
      <c r="D1" s="333"/>
      <c r="E1" s="336"/>
      <c r="F1" s="336"/>
      <c r="G1" s="339"/>
      <c r="J1" s="326" t="s">
        <v>115</v>
      </c>
      <c r="K1" s="162"/>
      <c r="L1" s="164"/>
      <c r="M1" s="166"/>
      <c r="N1" s="166"/>
      <c r="O1" s="168"/>
      <c r="P1" s="170"/>
      <c r="R1" s="159" t="s">
        <v>61</v>
      </c>
    </row>
    <row r="2" spans="1:24">
      <c r="A2" s="2" t="s">
        <v>0</v>
      </c>
      <c r="B2" s="329" t="s">
        <v>62</v>
      </c>
      <c r="C2" s="332" t="s">
        <v>63</v>
      </c>
      <c r="D2" s="335" t="s">
        <v>64</v>
      </c>
      <c r="E2" s="338" t="s">
        <v>59</v>
      </c>
      <c r="F2" s="338" t="s">
        <v>60</v>
      </c>
      <c r="G2" s="341" t="s">
        <v>65</v>
      </c>
      <c r="H2" s="2" t="s">
        <v>66</v>
      </c>
      <c r="J2" s="161" t="s">
        <v>62</v>
      </c>
      <c r="K2" s="163" t="s">
        <v>63</v>
      </c>
      <c r="L2" s="165" t="s">
        <v>64</v>
      </c>
      <c r="M2" s="167" t="s">
        <v>59</v>
      </c>
      <c r="N2" s="167" t="s">
        <v>60</v>
      </c>
      <c r="O2" s="169" t="s">
        <v>65</v>
      </c>
      <c r="P2" s="171" t="s">
        <v>66</v>
      </c>
      <c r="R2" s="173" t="s">
        <v>62</v>
      </c>
      <c r="S2" s="173" t="s">
        <v>63</v>
      </c>
      <c r="T2" s="173" t="s">
        <v>64</v>
      </c>
      <c r="U2" s="173" t="s">
        <v>59</v>
      </c>
      <c r="V2" s="173" t="s">
        <v>60</v>
      </c>
      <c r="W2" s="173" t="s">
        <v>65</v>
      </c>
      <c r="X2" s="173" t="s">
        <v>66</v>
      </c>
    </row>
    <row r="3" spans="1:24">
      <c r="A3" t="s">
        <v>1</v>
      </c>
      <c r="B3" s="328">
        <v>11635.7912</v>
      </c>
      <c r="C3" s="331">
        <v>545.64319999999998</v>
      </c>
      <c r="D3" s="334">
        <v>62384.470200000003</v>
      </c>
      <c r="E3" s="337">
        <v>7780.8499000000002</v>
      </c>
      <c r="F3" s="337">
        <v>5367.7326000000003</v>
      </c>
      <c r="G3" s="340">
        <v>182146.46859999999</v>
      </c>
      <c r="H3" s="375">
        <v>1088.13482999999</v>
      </c>
      <c r="J3" s="342">
        <v>17672.581999999999</v>
      </c>
      <c r="K3" s="342">
        <v>1220.6654000000001</v>
      </c>
      <c r="L3" s="342">
        <v>37164.707000000002</v>
      </c>
      <c r="M3" s="342">
        <v>9574.1622000000007</v>
      </c>
      <c r="N3" s="342">
        <v>7662.7563</v>
      </c>
      <c r="O3" s="342">
        <v>78370.968999999997</v>
      </c>
      <c r="P3" s="342">
        <v>972.21216000000004</v>
      </c>
      <c r="R3" s="5">
        <f>(J3-B3)/B3</f>
        <v>0.51881223169422286</v>
      </c>
      <c r="S3" s="5">
        <f t="shared" ref="S3:S63" si="0">(K3-C3)/C3</f>
        <v>1.2371128239113034</v>
      </c>
      <c r="T3" s="5">
        <f t="shared" ref="T3:T63" si="1">(L3-D3)/D3</f>
        <v>-0.40426348286917085</v>
      </c>
      <c r="U3" s="5">
        <f t="shared" ref="U3:U63" si="2">(M3-E3)/E3</f>
        <v>0.23047768856201692</v>
      </c>
      <c r="V3" s="5">
        <f t="shared" ref="V3:W63" si="3">(N3-F3)/F3</f>
        <v>0.42755924540652407</v>
      </c>
      <c r="W3" s="5">
        <f t="shared" ref="W3:W63" si="4">(O3-G3)/G3</f>
        <v>-0.5697365444283996</v>
      </c>
      <c r="X3" s="5">
        <f t="shared" ref="X3:X63" si="5">(P3-H3)/H3</f>
        <v>-0.10653336958250936</v>
      </c>
    </row>
    <row r="4" spans="1:24">
      <c r="A4" t="s">
        <v>2</v>
      </c>
      <c r="B4" s="328">
        <v>9262.3660999999993</v>
      </c>
      <c r="C4" s="331">
        <v>365.45400000000001</v>
      </c>
      <c r="D4" s="334">
        <v>35123.377099999998</v>
      </c>
      <c r="E4" s="337">
        <v>3211.4050999999999</v>
      </c>
      <c r="F4" s="337">
        <v>2877.8948</v>
      </c>
      <c r="G4" s="340">
        <v>27824.214800000002</v>
      </c>
      <c r="H4" s="375">
        <v>435.0323381</v>
      </c>
      <c r="J4" s="342">
        <v>12077.456</v>
      </c>
      <c r="K4" s="342">
        <v>827.44512999999995</v>
      </c>
      <c r="L4" s="342">
        <v>16643.623</v>
      </c>
      <c r="M4" s="342">
        <v>6135.1229999999996</v>
      </c>
      <c r="N4" s="342">
        <v>4225.1913999999997</v>
      </c>
      <c r="O4" s="342">
        <v>18300.921999999999</v>
      </c>
      <c r="P4" s="342">
        <v>643.98883000000001</v>
      </c>
      <c r="R4" s="5">
        <f t="shared" ref="R4:R63" si="6">(J4-B4)/B4</f>
        <v>0.3039277296543052</v>
      </c>
      <c r="S4" s="5">
        <f t="shared" si="0"/>
        <v>1.2641567201344079</v>
      </c>
      <c r="T4" s="5">
        <f t="shared" si="1"/>
        <v>-0.52613830519161553</v>
      </c>
      <c r="U4" s="5">
        <f t="shared" si="2"/>
        <v>0.91041703209601299</v>
      </c>
      <c r="V4" s="5">
        <f t="shared" si="3"/>
        <v>0.46815352666817411</v>
      </c>
      <c r="W4" s="5">
        <f t="shared" si="4"/>
        <v>-0.3422663628948121</v>
      </c>
      <c r="X4" s="5">
        <f t="shared" si="5"/>
        <v>0.48032404398398448</v>
      </c>
    </row>
    <row r="5" spans="1:24">
      <c r="A5" t="s">
        <v>3</v>
      </c>
      <c r="B5" s="328">
        <v>5223.3278</v>
      </c>
      <c r="C5" s="331">
        <v>304.48099999999999</v>
      </c>
      <c r="D5" s="334">
        <v>37798.775300000001</v>
      </c>
      <c r="E5" s="337">
        <v>2393.7107000000001</v>
      </c>
      <c r="F5" s="337">
        <v>943.94740000000002</v>
      </c>
      <c r="G5" s="340">
        <v>73585.494099999996</v>
      </c>
      <c r="H5" s="375">
        <v>509.59924921877001</v>
      </c>
      <c r="J5" s="342">
        <v>12743.031000000001</v>
      </c>
      <c r="K5" s="342">
        <v>896.57799999999997</v>
      </c>
      <c r="L5" s="342">
        <v>39351.879000000001</v>
      </c>
      <c r="M5" s="342">
        <v>2343.81979</v>
      </c>
      <c r="N5" s="342">
        <v>2095.0662000000002</v>
      </c>
      <c r="O5" s="342">
        <v>27723.567999999999</v>
      </c>
      <c r="P5" s="342">
        <v>763.24579000000006</v>
      </c>
      <c r="R5" s="5">
        <f t="shared" si="6"/>
        <v>1.4396383853220931</v>
      </c>
      <c r="S5" s="5">
        <f t="shared" si="0"/>
        <v>1.9446106653617139</v>
      </c>
      <c r="T5" s="5">
        <f t="shared" si="1"/>
        <v>4.108873072403485E-2</v>
      </c>
      <c r="U5" s="5">
        <f t="shared" si="2"/>
        <v>-2.0842497800590554E-2</v>
      </c>
      <c r="V5" s="5">
        <f t="shared" si="3"/>
        <v>1.2194734579490343</v>
      </c>
      <c r="W5" s="5">
        <f t="shared" si="4"/>
        <v>-0.62324683228565836</v>
      </c>
      <c r="X5" s="5">
        <f t="shared" si="5"/>
        <v>0.49773727329872902</v>
      </c>
    </row>
    <row r="6" spans="1:24">
      <c r="A6" t="s">
        <v>4</v>
      </c>
      <c r="B6" s="328">
        <v>7822.4961999999996</v>
      </c>
      <c r="C6" s="331">
        <v>965.88750000000005</v>
      </c>
      <c r="D6" s="334">
        <v>5131.3292000000001</v>
      </c>
      <c r="E6" s="337">
        <v>1141.3240000000001</v>
      </c>
      <c r="F6" s="337">
        <v>1043.856</v>
      </c>
      <c r="G6" s="340">
        <v>1216.5873999999999</v>
      </c>
      <c r="H6" s="375">
        <v>400.97904204999901</v>
      </c>
      <c r="J6" s="342">
        <v>53644.862999999998</v>
      </c>
      <c r="K6" s="342">
        <v>3316.9472999999998</v>
      </c>
      <c r="L6" s="342">
        <v>19535.898000000001</v>
      </c>
      <c r="M6" s="342">
        <v>737.57280300000002</v>
      </c>
      <c r="N6" s="342">
        <v>645.28563999999994</v>
      </c>
      <c r="O6" s="342">
        <v>3580.6367</v>
      </c>
      <c r="P6" s="342">
        <v>1426.3878999999999</v>
      </c>
      <c r="R6" s="5">
        <f t="shared" si="6"/>
        <v>5.8577678567616305</v>
      </c>
      <c r="S6" s="5">
        <f t="shared" si="0"/>
        <v>2.4340927903094305</v>
      </c>
      <c r="T6" s="5">
        <f t="shared" si="1"/>
        <v>2.8071807983007599</v>
      </c>
      <c r="U6" s="5">
        <f t="shared" si="2"/>
        <v>-0.35375686220564889</v>
      </c>
      <c r="V6" s="5">
        <f t="shared" si="3"/>
        <v>-0.38182504100182407</v>
      </c>
      <c r="W6" s="5">
        <f t="shared" si="4"/>
        <v>1.9431808187393691</v>
      </c>
      <c r="X6" s="5">
        <f t="shared" si="5"/>
        <v>2.5572629749116422</v>
      </c>
    </row>
    <row r="7" spans="1:24">
      <c r="A7" t="s">
        <v>5</v>
      </c>
      <c r="B7" s="328">
        <v>15167.9836</v>
      </c>
      <c r="C7" s="331">
        <v>383.76190000000003</v>
      </c>
      <c r="D7" s="334">
        <v>50842.140800000001</v>
      </c>
      <c r="E7" s="337">
        <v>1098.5980999999999</v>
      </c>
      <c r="F7" s="337">
        <v>784.1318</v>
      </c>
      <c r="G7" s="340">
        <v>44661.991099999999</v>
      </c>
      <c r="H7" s="375">
        <v>557.19299999999896</v>
      </c>
      <c r="J7" s="342">
        <v>13228.561</v>
      </c>
      <c r="K7" s="342">
        <v>512.03479000000004</v>
      </c>
      <c r="L7" s="342">
        <v>28813.511999999999</v>
      </c>
      <c r="M7" s="342">
        <v>3566.27628</v>
      </c>
      <c r="N7" s="342">
        <v>2970.2988</v>
      </c>
      <c r="O7" s="342">
        <v>14752.742</v>
      </c>
      <c r="P7" s="342">
        <v>607.50061000000005</v>
      </c>
      <c r="R7" s="5">
        <f t="shared" si="6"/>
        <v>-0.12786291514713927</v>
      </c>
      <c r="S7" s="5">
        <f t="shared" si="0"/>
        <v>0.3342512375512004</v>
      </c>
      <c r="T7" s="5">
        <f t="shared" si="1"/>
        <v>-0.43327500481647702</v>
      </c>
      <c r="U7" s="5">
        <f t="shared" si="2"/>
        <v>2.2462064880687489</v>
      </c>
      <c r="V7" s="5">
        <f t="shared" si="3"/>
        <v>2.7880096177708897</v>
      </c>
      <c r="W7" s="5">
        <f t="shared" si="4"/>
        <v>-0.66968015449718721</v>
      </c>
      <c r="X7" s="5">
        <f t="shared" si="5"/>
        <v>9.0287584373818744E-2</v>
      </c>
    </row>
    <row r="8" spans="1:24">
      <c r="A8" t="s">
        <v>6</v>
      </c>
      <c r="B8" s="328">
        <v>570.56700000000001</v>
      </c>
      <c r="C8" s="331">
        <v>135.78</v>
      </c>
      <c r="D8" s="334">
        <v>1176.2453</v>
      </c>
      <c r="E8" s="337">
        <v>244.61529999999999</v>
      </c>
      <c r="F8" s="337">
        <v>213.7595</v>
      </c>
      <c r="G8" s="340">
        <v>698.91049999999996</v>
      </c>
      <c r="H8" s="375">
        <v>105.39999274900001</v>
      </c>
      <c r="J8" s="342">
        <v>4469.6836000000003</v>
      </c>
      <c r="K8" s="342">
        <v>349.06094000000002</v>
      </c>
      <c r="L8" s="342">
        <v>907.33618000000001</v>
      </c>
      <c r="M8" s="342">
        <v>16.889246199999999</v>
      </c>
      <c r="N8" s="342">
        <v>10.351474</v>
      </c>
      <c r="O8" s="342">
        <v>0</v>
      </c>
      <c r="P8" s="342">
        <v>111.74211</v>
      </c>
      <c r="R8" s="5">
        <f t="shared" si="6"/>
        <v>6.833757648093914</v>
      </c>
      <c r="S8" s="5">
        <f t="shared" si="0"/>
        <v>1.5707831786713802</v>
      </c>
      <c r="T8" s="5">
        <f t="shared" si="1"/>
        <v>-0.22861653092258905</v>
      </c>
      <c r="U8" s="5">
        <f t="shared" si="2"/>
        <v>-0.9309558878778228</v>
      </c>
      <c r="V8" s="5">
        <f t="shared" si="3"/>
        <v>-0.95157420371960078</v>
      </c>
      <c r="W8" s="5">
        <f t="shared" si="4"/>
        <v>-1</v>
      </c>
      <c r="X8" s="5">
        <f t="shared" si="5"/>
        <v>6.0171894566474364E-2</v>
      </c>
    </row>
    <row r="9" spans="1:24">
      <c r="A9" t="s">
        <v>7</v>
      </c>
      <c r="B9" s="328">
        <v>446.38780000000003</v>
      </c>
      <c r="C9" s="331">
        <v>75.244900000000001</v>
      </c>
      <c r="D9" s="334">
        <v>3480.3040999999998</v>
      </c>
      <c r="E9" s="337">
        <v>812.82889999999998</v>
      </c>
      <c r="F9" s="337">
        <v>807.19370000000004</v>
      </c>
      <c r="G9" s="340">
        <v>10508.1461</v>
      </c>
      <c r="H9" s="375">
        <v>75.970646298999895</v>
      </c>
      <c r="J9" s="342">
        <v>482.81698999999998</v>
      </c>
      <c r="K9" s="342">
        <v>31.728069000000001</v>
      </c>
      <c r="L9" s="342">
        <v>1009.3577</v>
      </c>
      <c r="M9" s="342">
        <v>239.61698999999999</v>
      </c>
      <c r="N9" s="342">
        <v>122.09171000000001</v>
      </c>
      <c r="O9" s="342">
        <v>862.68903</v>
      </c>
      <c r="P9" s="342">
        <v>18.382408000000002</v>
      </c>
      <c r="R9" s="5">
        <f t="shared" si="6"/>
        <v>8.1608838772027251E-2</v>
      </c>
      <c r="S9" s="5">
        <f t="shared" si="0"/>
        <v>-0.57833595366596269</v>
      </c>
      <c r="T9" s="5">
        <f t="shared" si="1"/>
        <v>-0.70998002732002641</v>
      </c>
      <c r="U9" s="5">
        <f t="shared" si="2"/>
        <v>-0.70520611410347245</v>
      </c>
      <c r="V9" s="5">
        <f t="shared" si="3"/>
        <v>-0.84874546221061931</v>
      </c>
      <c r="W9" s="5">
        <f t="shared" si="4"/>
        <v>-0.91790283254626626</v>
      </c>
      <c r="X9" s="5">
        <f t="shared" si="5"/>
        <v>-0.75803275481359189</v>
      </c>
    </row>
    <row r="10" spans="1:24">
      <c r="A10" t="s">
        <v>8</v>
      </c>
      <c r="B10" s="327"/>
      <c r="C10" s="330"/>
      <c r="D10" s="333"/>
      <c r="E10" s="336"/>
      <c r="F10" s="336"/>
      <c r="G10" s="339"/>
      <c r="H10" s="375"/>
      <c r="J10" s="350"/>
      <c r="K10" s="350"/>
      <c r="L10" s="350"/>
      <c r="M10" s="350"/>
      <c r="N10" s="350"/>
      <c r="O10" s="350"/>
      <c r="P10" s="350"/>
      <c r="R10" s="5"/>
      <c r="S10" s="5"/>
      <c r="T10" s="5"/>
      <c r="U10" s="5"/>
      <c r="V10" s="5"/>
      <c r="W10" s="5"/>
      <c r="X10" s="5"/>
    </row>
    <row r="11" spans="1:24">
      <c r="A11" t="s">
        <v>9</v>
      </c>
      <c r="B11" s="328">
        <v>30475.313200000001</v>
      </c>
      <c r="C11" s="331">
        <v>2800.9823000000001</v>
      </c>
      <c r="D11" s="334">
        <v>59892.892399999997</v>
      </c>
      <c r="E11" s="337">
        <v>10945.579900000001</v>
      </c>
      <c r="F11" s="337">
        <v>8991.3747000000003</v>
      </c>
      <c r="G11" s="340">
        <v>93529.696599999996</v>
      </c>
      <c r="H11" s="375">
        <v>1640.9402480000001</v>
      </c>
      <c r="J11" s="342">
        <v>69273.741999999998</v>
      </c>
      <c r="K11" s="342">
        <v>4082.8569000000002</v>
      </c>
      <c r="L11" s="342">
        <v>51542.641000000003</v>
      </c>
      <c r="M11" s="342">
        <v>13871.8999</v>
      </c>
      <c r="N11" s="342">
        <v>8894.6504000000004</v>
      </c>
      <c r="O11" s="342">
        <v>70588.960999999996</v>
      </c>
      <c r="P11" s="342">
        <v>2077.8276000000001</v>
      </c>
      <c r="R11" s="5">
        <f t="shared" si="6"/>
        <v>1.2731100922696996</v>
      </c>
      <c r="S11" s="5">
        <f t="shared" si="0"/>
        <v>0.45765180308351111</v>
      </c>
      <c r="T11" s="5">
        <f t="shared" si="1"/>
        <v>-0.13941973855982942</v>
      </c>
      <c r="U11" s="5">
        <f t="shared" si="2"/>
        <v>0.26735175538757883</v>
      </c>
      <c r="V11" s="5">
        <f t="shared" si="3"/>
        <v>-1.0757454029804792E-2</v>
      </c>
      <c r="W11" s="5">
        <f t="shared" si="4"/>
        <v>-0.24527755818679733</v>
      </c>
      <c r="X11" s="5">
        <f t="shared" si="5"/>
        <v>0.2662420843979445</v>
      </c>
    </row>
    <row r="12" spans="1:24">
      <c r="A12" t="s">
        <v>10</v>
      </c>
      <c r="B12" s="328">
        <v>11859.501</v>
      </c>
      <c r="C12" s="331">
        <v>896.54060000000004</v>
      </c>
      <c r="D12" s="334">
        <v>53420.655700000003</v>
      </c>
      <c r="E12" s="337">
        <v>8780.9997999999996</v>
      </c>
      <c r="F12" s="337">
        <v>6053.9151000000002</v>
      </c>
      <c r="G12" s="340">
        <v>185574.91130000001</v>
      </c>
      <c r="H12" s="375">
        <v>1100.2849999999901</v>
      </c>
      <c r="J12" s="342">
        <v>27573.418000000001</v>
      </c>
      <c r="K12" s="342">
        <v>1457.0491</v>
      </c>
      <c r="L12" s="342">
        <v>33905.211000000003</v>
      </c>
      <c r="M12" s="342">
        <v>7916.3536999999997</v>
      </c>
      <c r="N12" s="342">
        <v>6889.4614000000001</v>
      </c>
      <c r="O12" s="342">
        <v>31166.381000000001</v>
      </c>
      <c r="P12" s="342">
        <v>1268.7348999999999</v>
      </c>
      <c r="R12" s="5">
        <f t="shared" si="6"/>
        <v>1.325006591761323</v>
      </c>
      <c r="S12" s="5">
        <f t="shared" si="0"/>
        <v>0.62519031486136811</v>
      </c>
      <c r="T12" s="5">
        <f t="shared" si="1"/>
        <v>-0.3653164575439683</v>
      </c>
      <c r="U12" s="5">
        <f t="shared" si="2"/>
        <v>-9.8467841896545769E-2</v>
      </c>
      <c r="V12" s="5">
        <f t="shared" si="3"/>
        <v>0.13801751200640391</v>
      </c>
      <c r="W12" s="5">
        <f t="shared" si="4"/>
        <v>-0.8320549864113016</v>
      </c>
      <c r="X12" s="5">
        <f t="shared" si="5"/>
        <v>0.15309660678825157</v>
      </c>
    </row>
    <row r="13" spans="1:24">
      <c r="A13" t="s">
        <v>11</v>
      </c>
      <c r="B13" s="327"/>
      <c r="C13" s="330"/>
      <c r="D13" s="333"/>
      <c r="E13" s="336"/>
      <c r="F13" s="336"/>
      <c r="G13" s="339"/>
      <c r="H13" s="374"/>
      <c r="J13" s="342">
        <v>1613.8094000000001</v>
      </c>
      <c r="K13" s="342">
        <v>83.121589999999998</v>
      </c>
      <c r="L13" s="342">
        <v>775.67871000000002</v>
      </c>
      <c r="M13" s="342">
        <v>27.881592900000001</v>
      </c>
      <c r="N13" s="342">
        <v>25.866104</v>
      </c>
      <c r="O13" s="342">
        <v>138.96343999999999</v>
      </c>
      <c r="P13" s="342">
        <v>42.291027</v>
      </c>
      <c r="R13" s="5"/>
      <c r="S13" s="5"/>
      <c r="T13" s="5"/>
      <c r="U13" s="5"/>
      <c r="V13" s="5"/>
      <c r="W13" s="5"/>
      <c r="X13" s="5"/>
    </row>
    <row r="14" spans="1:24">
      <c r="A14" t="s">
        <v>12</v>
      </c>
      <c r="B14" s="328">
        <v>18957.335899999998</v>
      </c>
      <c r="C14" s="331">
        <v>242.39519999999999</v>
      </c>
      <c r="D14" s="334">
        <v>73054.793699999995</v>
      </c>
      <c r="E14" s="337">
        <v>10647.460300000001</v>
      </c>
      <c r="F14" s="337">
        <v>7499.3270000000002</v>
      </c>
      <c r="G14" s="340">
        <v>227197.88639999999</v>
      </c>
      <c r="H14" s="375">
        <v>1573.7311999999899</v>
      </c>
      <c r="J14" s="342">
        <v>23342.365000000002</v>
      </c>
      <c r="K14" s="342">
        <v>872.02782999999999</v>
      </c>
      <c r="L14" s="342">
        <v>37052.629000000001</v>
      </c>
      <c r="M14" s="342">
        <v>6590.1973799999996</v>
      </c>
      <c r="N14" s="342">
        <v>5773.4165000000003</v>
      </c>
      <c r="O14" s="342">
        <v>44153.671999999999</v>
      </c>
      <c r="P14" s="342">
        <v>2043.58</v>
      </c>
      <c r="R14" s="5">
        <f t="shared" si="6"/>
        <v>0.23131040791443716</v>
      </c>
      <c r="S14" s="5">
        <f t="shared" si="0"/>
        <v>2.5975457847350119</v>
      </c>
      <c r="T14" s="5">
        <f t="shared" si="1"/>
        <v>-0.49281043551834708</v>
      </c>
      <c r="U14" s="5">
        <f t="shared" si="2"/>
        <v>-0.38105452433572357</v>
      </c>
      <c r="V14" s="5">
        <f t="shared" si="3"/>
        <v>-0.23014205141341348</v>
      </c>
      <c r="W14" s="5">
        <f t="shared" si="4"/>
        <v>-0.80565984701871773</v>
      </c>
      <c r="X14" s="5">
        <f t="shared" si="5"/>
        <v>0.29855721231174231</v>
      </c>
    </row>
    <row r="15" spans="1:24">
      <c r="A15" t="s">
        <v>13</v>
      </c>
      <c r="B15" s="328">
        <v>13965.810299999999</v>
      </c>
      <c r="C15" s="331">
        <v>180.64609999999999</v>
      </c>
      <c r="D15" s="334">
        <v>120803.432</v>
      </c>
      <c r="E15" s="337">
        <v>15254.1199</v>
      </c>
      <c r="F15" s="337">
        <v>10033.8513</v>
      </c>
      <c r="G15" s="340">
        <v>381774.62089999998</v>
      </c>
      <c r="H15" s="375">
        <v>1735.42037824</v>
      </c>
      <c r="J15" s="342">
        <v>15360.716</v>
      </c>
      <c r="K15" s="342">
        <v>1039.953</v>
      </c>
      <c r="L15" s="342">
        <v>94213.672000000006</v>
      </c>
      <c r="M15" s="342">
        <v>17719.221000000001</v>
      </c>
      <c r="N15" s="342">
        <v>13245.867</v>
      </c>
      <c r="O15" s="342">
        <v>119155.3</v>
      </c>
      <c r="P15" s="342">
        <v>1680.8376000000001</v>
      </c>
      <c r="R15" s="5">
        <f t="shared" si="6"/>
        <v>9.988004061604655E-2</v>
      </c>
      <c r="S15" s="5">
        <f t="shared" si="0"/>
        <v>4.7568527634972471</v>
      </c>
      <c r="T15" s="5">
        <f t="shared" si="1"/>
        <v>-0.22010765389513101</v>
      </c>
      <c r="U15" s="5">
        <f t="shared" si="2"/>
        <v>0.16160231571275388</v>
      </c>
      <c r="V15" s="5">
        <f t="shared" si="3"/>
        <v>0.32011792919434634</v>
      </c>
      <c r="W15" s="5">
        <f t="shared" si="4"/>
        <v>-0.68789098730789944</v>
      </c>
      <c r="X15" s="5">
        <f t="shared" si="5"/>
        <v>-3.1452193903217726E-2</v>
      </c>
    </row>
    <row r="16" spans="1:24">
      <c r="A16" t="s">
        <v>14</v>
      </c>
      <c r="B16" s="328">
        <v>21962.766</v>
      </c>
      <c r="C16" s="331">
        <v>20.586500000000001</v>
      </c>
      <c r="D16" s="334">
        <v>39659.844599999997</v>
      </c>
      <c r="E16" s="337">
        <v>6359.3167999999996</v>
      </c>
      <c r="F16" s="337">
        <v>4636.1532999999999</v>
      </c>
      <c r="G16" s="340">
        <v>99494.247099999993</v>
      </c>
      <c r="H16" s="375">
        <v>607.95399999999904</v>
      </c>
      <c r="J16" s="342">
        <v>4797.8545000000004</v>
      </c>
      <c r="K16" s="342">
        <v>272.38037000000003</v>
      </c>
      <c r="L16" s="342">
        <v>23634.498</v>
      </c>
      <c r="M16" s="342">
        <v>2846.15425</v>
      </c>
      <c r="N16" s="342">
        <v>2386.2910000000002</v>
      </c>
      <c r="O16" s="342">
        <v>17549.646000000001</v>
      </c>
      <c r="P16" s="342">
        <v>534.03479000000004</v>
      </c>
      <c r="R16" s="5">
        <f t="shared" si="6"/>
        <v>-0.78154598104810657</v>
      </c>
      <c r="S16" s="5">
        <f t="shared" si="0"/>
        <v>12.231018871590607</v>
      </c>
      <c r="T16" s="5">
        <f t="shared" si="1"/>
        <v>-0.40406982835227745</v>
      </c>
      <c r="U16" s="5">
        <f t="shared" si="2"/>
        <v>-0.55244339297579892</v>
      </c>
      <c r="V16" s="5">
        <f t="shared" si="3"/>
        <v>-0.48528643347492412</v>
      </c>
      <c r="W16" s="5">
        <f t="shared" si="4"/>
        <v>-0.82361144979205547</v>
      </c>
      <c r="X16" s="5">
        <f t="shared" si="5"/>
        <v>-0.1215868470311884</v>
      </c>
    </row>
    <row r="17" spans="1:24">
      <c r="A17" t="s">
        <v>15</v>
      </c>
      <c r="B17" s="328">
        <v>21293.409800000001</v>
      </c>
      <c r="C17" s="331">
        <v>329.1515</v>
      </c>
      <c r="D17" s="334">
        <v>42982.002699999997</v>
      </c>
      <c r="E17" s="337">
        <v>2316.9117999999999</v>
      </c>
      <c r="F17" s="337">
        <v>1764.8109999999999</v>
      </c>
      <c r="G17" s="340">
        <v>39383.351699999999</v>
      </c>
      <c r="H17" s="375">
        <v>695.98456159999898</v>
      </c>
      <c r="J17" s="342">
        <v>6013.3739999999998</v>
      </c>
      <c r="K17" s="342">
        <v>351.90181999999999</v>
      </c>
      <c r="L17" s="342">
        <v>27787.710999999999</v>
      </c>
      <c r="M17" s="342">
        <v>3754.7765800000002</v>
      </c>
      <c r="N17" s="342">
        <v>3058.5513000000001</v>
      </c>
      <c r="O17" s="342">
        <v>14897.991</v>
      </c>
      <c r="P17" s="342">
        <v>774.70690999999999</v>
      </c>
      <c r="R17" s="5">
        <f t="shared" si="6"/>
        <v>-0.71759459586411567</v>
      </c>
      <c r="S17" s="5">
        <f t="shared" si="0"/>
        <v>6.9118080883726757E-2</v>
      </c>
      <c r="T17" s="5">
        <f t="shared" si="1"/>
        <v>-0.35350357697502072</v>
      </c>
      <c r="U17" s="5">
        <f t="shared" si="2"/>
        <v>0.62059538908645573</v>
      </c>
      <c r="V17" s="5">
        <f t="shared" si="3"/>
        <v>0.73307583644934227</v>
      </c>
      <c r="W17" s="5">
        <f t="shared" si="4"/>
        <v>-0.62171855982486113</v>
      </c>
      <c r="X17" s="5">
        <f t="shared" si="5"/>
        <v>0.11310933136077932</v>
      </c>
    </row>
    <row r="18" spans="1:24">
      <c r="A18" t="s">
        <v>16</v>
      </c>
      <c r="B18" s="328">
        <v>14505.764300000001</v>
      </c>
      <c r="C18" s="331">
        <v>747.86249999999995</v>
      </c>
      <c r="D18" s="334">
        <v>91740.128599999996</v>
      </c>
      <c r="E18" s="337">
        <v>13693.6325</v>
      </c>
      <c r="F18" s="337">
        <v>9369.4172999999992</v>
      </c>
      <c r="G18" s="340">
        <v>246187.37469999999</v>
      </c>
      <c r="H18" s="375">
        <v>1525.9088654</v>
      </c>
      <c r="J18" s="342">
        <v>22738.75</v>
      </c>
      <c r="K18" s="342">
        <v>705.83478000000002</v>
      </c>
      <c r="L18" s="342">
        <v>55790.144999999997</v>
      </c>
      <c r="M18" s="342">
        <v>11106.9246</v>
      </c>
      <c r="N18" s="342">
        <v>9010.5370999999996</v>
      </c>
      <c r="O18" s="342">
        <v>98542.687999999995</v>
      </c>
      <c r="P18" s="342">
        <v>1200.527</v>
      </c>
      <c r="R18" s="5">
        <f t="shared" si="6"/>
        <v>0.56756648803400167</v>
      </c>
      <c r="S18" s="5">
        <f t="shared" si="0"/>
        <v>-5.6197121797121712E-2</v>
      </c>
      <c r="T18" s="5">
        <f t="shared" si="1"/>
        <v>-0.39186759544176181</v>
      </c>
      <c r="U18" s="5">
        <f t="shared" si="2"/>
        <v>-0.18889859210110974</v>
      </c>
      <c r="V18" s="5">
        <f t="shared" si="3"/>
        <v>-3.8303363860205011E-2</v>
      </c>
      <c r="W18" s="5">
        <f t="shared" si="4"/>
        <v>-0.59972485136541809</v>
      </c>
      <c r="X18" s="5">
        <f t="shared" si="5"/>
        <v>-0.21323807258614014</v>
      </c>
    </row>
    <row r="19" spans="1:24">
      <c r="A19" t="s">
        <v>17</v>
      </c>
      <c r="B19" s="328">
        <v>65906.023199999996</v>
      </c>
      <c r="C19" s="331">
        <v>1597.559</v>
      </c>
      <c r="D19" s="334">
        <v>46889.475200000001</v>
      </c>
      <c r="E19" s="337">
        <v>7996.8017</v>
      </c>
      <c r="F19" s="337">
        <v>6044.3199000000004</v>
      </c>
      <c r="G19" s="340">
        <v>93296.830400000006</v>
      </c>
      <c r="H19" s="375">
        <v>1086.9759299999901</v>
      </c>
      <c r="J19" s="342">
        <v>24306.440999999999</v>
      </c>
      <c r="K19" s="342">
        <v>1047.8303000000001</v>
      </c>
      <c r="L19" s="342">
        <v>19888.342000000001</v>
      </c>
      <c r="M19" s="342">
        <v>1020.845954</v>
      </c>
      <c r="N19" s="342">
        <v>949.54132000000004</v>
      </c>
      <c r="O19" s="342">
        <v>12122.66</v>
      </c>
      <c r="P19" s="342">
        <v>677.80109000000004</v>
      </c>
      <c r="R19" s="5">
        <f t="shared" si="6"/>
        <v>-0.63119545346805261</v>
      </c>
      <c r="S19" s="5">
        <f t="shared" si="0"/>
        <v>-0.34410541332119809</v>
      </c>
      <c r="T19" s="5">
        <f t="shared" si="1"/>
        <v>-0.57584635112316207</v>
      </c>
      <c r="U19" s="5">
        <f t="shared" si="2"/>
        <v>-0.87234322016513177</v>
      </c>
      <c r="V19" s="5">
        <f t="shared" si="3"/>
        <v>-0.84290352997365336</v>
      </c>
      <c r="W19" s="5">
        <f t="shared" si="4"/>
        <v>-0.87006353862156494</v>
      </c>
      <c r="X19" s="5">
        <f t="shared" si="5"/>
        <v>-0.37643413134271864</v>
      </c>
    </row>
    <row r="20" spans="1:24">
      <c r="A20" t="s">
        <v>18</v>
      </c>
      <c r="B20" s="328">
        <v>2531.9167000000002</v>
      </c>
      <c r="C20" s="331">
        <v>109.5428</v>
      </c>
      <c r="D20" s="334">
        <v>2334.2275</v>
      </c>
      <c r="E20" s="337">
        <v>164.4341</v>
      </c>
      <c r="F20" s="337">
        <v>163.9479</v>
      </c>
      <c r="G20" s="340">
        <v>666.76279999999997</v>
      </c>
      <c r="H20" s="375">
        <v>85.786342207999994</v>
      </c>
      <c r="J20" s="342">
        <v>10319.525</v>
      </c>
      <c r="K20" s="342">
        <v>296.89693999999997</v>
      </c>
      <c r="L20" s="342">
        <v>3962.261</v>
      </c>
      <c r="M20" s="342">
        <v>297.400576</v>
      </c>
      <c r="N20" s="342">
        <v>286.39904999999999</v>
      </c>
      <c r="O20" s="342">
        <v>1181.0998999999999</v>
      </c>
      <c r="P20" s="342">
        <v>281.06992000000002</v>
      </c>
      <c r="R20" s="5">
        <f t="shared" si="6"/>
        <v>3.0757758736691452</v>
      </c>
      <c r="S20" s="5">
        <f t="shared" si="0"/>
        <v>1.710328200484194</v>
      </c>
      <c r="T20" s="5">
        <f t="shared" si="1"/>
        <v>0.6974613656980736</v>
      </c>
      <c r="U20" s="5">
        <f t="shared" si="2"/>
        <v>0.80863078886921869</v>
      </c>
      <c r="V20" s="5">
        <f t="shared" si="3"/>
        <v>0.74689062805927964</v>
      </c>
      <c r="W20" s="5">
        <f t="shared" si="4"/>
        <v>0.77139441492536776</v>
      </c>
      <c r="X20" s="5">
        <f t="shared" si="5"/>
        <v>2.276394735638803</v>
      </c>
    </row>
    <row r="21" spans="1:24">
      <c r="A21" t="s">
        <v>19</v>
      </c>
      <c r="B21" s="328">
        <v>3315.4643999999998</v>
      </c>
      <c r="C21" s="331">
        <v>90.737200000000001</v>
      </c>
      <c r="D21" s="334">
        <v>18073.402600000001</v>
      </c>
      <c r="E21" s="337">
        <v>2768.1390000000001</v>
      </c>
      <c r="F21" s="337">
        <v>2373.3717000000001</v>
      </c>
      <c r="G21" s="340">
        <v>31828.106</v>
      </c>
      <c r="H21" s="375">
        <v>285.00889999999902</v>
      </c>
      <c r="J21" s="342">
        <v>7332.3154000000004</v>
      </c>
      <c r="K21" s="342">
        <v>287.16187000000002</v>
      </c>
      <c r="L21" s="342">
        <v>11378.419</v>
      </c>
      <c r="M21" s="342">
        <v>2438.8325799999998</v>
      </c>
      <c r="N21" s="342">
        <v>2073.5520000000001</v>
      </c>
      <c r="O21" s="342">
        <v>5502.7494999999999</v>
      </c>
      <c r="P21" s="342">
        <v>328.55939000000001</v>
      </c>
      <c r="R21" s="5">
        <f t="shared" si="6"/>
        <v>1.2115500320256796</v>
      </c>
      <c r="S21" s="5">
        <f t="shared" si="0"/>
        <v>2.1647645067293242</v>
      </c>
      <c r="T21" s="5">
        <f t="shared" si="1"/>
        <v>-0.37043293662921012</v>
      </c>
      <c r="U21" s="5">
        <f t="shared" si="2"/>
        <v>-0.11896310842771997</v>
      </c>
      <c r="V21" s="5">
        <f t="shared" si="3"/>
        <v>-0.12632648312103831</v>
      </c>
      <c r="W21" s="5">
        <f t="shared" si="4"/>
        <v>-0.82711036905557633</v>
      </c>
      <c r="X21" s="5">
        <f t="shared" si="5"/>
        <v>0.15280396506916499</v>
      </c>
    </row>
    <row r="22" spans="1:24">
      <c r="A22" t="s">
        <v>20</v>
      </c>
      <c r="B22" s="328">
        <v>1418.1518000000001</v>
      </c>
      <c r="C22" s="331">
        <v>196.9196</v>
      </c>
      <c r="D22" s="334">
        <v>4604.5394999999999</v>
      </c>
      <c r="E22" s="337">
        <v>673.28160000000003</v>
      </c>
      <c r="F22" s="337">
        <v>647.47879999999998</v>
      </c>
      <c r="G22" s="340">
        <v>22375.268</v>
      </c>
      <c r="H22" s="375">
        <v>220.54649999999901</v>
      </c>
      <c r="J22" s="342">
        <v>9546.3682000000008</v>
      </c>
      <c r="K22" s="342">
        <v>669.56262000000004</v>
      </c>
      <c r="L22" s="342">
        <v>1917.4055000000001</v>
      </c>
      <c r="M22" s="342">
        <v>136.592386</v>
      </c>
      <c r="N22" s="342">
        <v>123.37609999999999</v>
      </c>
      <c r="O22" s="342">
        <v>889.55962999999997</v>
      </c>
      <c r="P22" s="342">
        <v>249.55542</v>
      </c>
      <c r="R22" s="5">
        <f t="shared" si="6"/>
        <v>5.7315559589601062</v>
      </c>
      <c r="S22" s="5">
        <f t="shared" si="0"/>
        <v>2.400182714163547</v>
      </c>
      <c r="T22" s="5">
        <f t="shared" si="1"/>
        <v>-0.58358365695418624</v>
      </c>
      <c r="U22" s="5">
        <f t="shared" si="2"/>
        <v>-0.79712443352083284</v>
      </c>
      <c r="V22" s="5">
        <f t="shared" si="3"/>
        <v>-0.80945152181044389</v>
      </c>
      <c r="W22" s="5">
        <f t="shared" si="4"/>
        <v>-0.96024362121606766</v>
      </c>
      <c r="X22" s="5">
        <f t="shared" si="5"/>
        <v>0.13153198985248513</v>
      </c>
    </row>
    <row r="23" spans="1:24">
      <c r="A23" t="s">
        <v>21</v>
      </c>
      <c r="B23" s="328">
        <v>12177.4437</v>
      </c>
      <c r="C23" s="331">
        <v>276.34429999999998</v>
      </c>
      <c r="D23" s="334">
        <v>74383.566300000006</v>
      </c>
      <c r="E23" s="337">
        <v>3325.0772999999999</v>
      </c>
      <c r="F23" s="337">
        <v>1753.7814000000001</v>
      </c>
      <c r="G23" s="340">
        <v>228249.5399</v>
      </c>
      <c r="H23" s="375">
        <v>1136.4319599999901</v>
      </c>
      <c r="J23" s="342">
        <v>23763.238000000001</v>
      </c>
      <c r="K23" s="342">
        <v>937.55913999999996</v>
      </c>
      <c r="L23" s="342">
        <v>73260.875</v>
      </c>
      <c r="M23" s="342">
        <v>8920.1347000000005</v>
      </c>
      <c r="N23" s="342">
        <v>6731.9027999999998</v>
      </c>
      <c r="O23" s="342">
        <v>120450.75</v>
      </c>
      <c r="P23" s="342">
        <v>1403.5449000000001</v>
      </c>
      <c r="R23" s="5">
        <f t="shared" si="6"/>
        <v>0.95141431858970549</v>
      </c>
      <c r="S23" s="5">
        <f t="shared" si="0"/>
        <v>2.3927211091381295</v>
      </c>
      <c r="T23" s="5">
        <f t="shared" si="1"/>
        <v>-1.5093270675837517E-2</v>
      </c>
      <c r="U23" s="5">
        <f t="shared" si="2"/>
        <v>1.6826849108139532</v>
      </c>
      <c r="V23" s="5">
        <f t="shared" si="3"/>
        <v>2.8385073533109657</v>
      </c>
      <c r="W23" s="5">
        <f t="shared" si="4"/>
        <v>-0.47228480700214548</v>
      </c>
      <c r="X23" s="5">
        <f t="shared" si="5"/>
        <v>0.23504525515105393</v>
      </c>
    </row>
    <row r="24" spans="1:24">
      <c r="A24" t="s">
        <v>22</v>
      </c>
      <c r="B24" s="328">
        <v>8040.1817000000001</v>
      </c>
      <c r="C24" s="331">
        <v>339.4606</v>
      </c>
      <c r="D24" s="334">
        <v>31625.9094</v>
      </c>
      <c r="E24" s="337">
        <v>5293.7537000000002</v>
      </c>
      <c r="F24" s="337">
        <v>2864.5016000000001</v>
      </c>
      <c r="G24" s="340">
        <v>40176.500999999997</v>
      </c>
      <c r="H24" s="375">
        <v>577.49043640000002</v>
      </c>
      <c r="J24" s="342">
        <v>7797.3130000000001</v>
      </c>
      <c r="K24" s="342">
        <v>339.11185</v>
      </c>
      <c r="L24" s="342">
        <v>26042.206999999999</v>
      </c>
      <c r="M24" s="342">
        <v>10836.742700000001</v>
      </c>
      <c r="N24" s="342">
        <v>7956.5165999999999</v>
      </c>
      <c r="O24" s="342">
        <v>20210.638999999999</v>
      </c>
      <c r="P24" s="342">
        <v>664.76220999999998</v>
      </c>
      <c r="R24" s="5">
        <f t="shared" si="6"/>
        <v>-3.0206867091075812E-2</v>
      </c>
      <c r="S24" s="5">
        <f t="shared" si="0"/>
        <v>-1.0273651787571089E-3</v>
      </c>
      <c r="T24" s="5">
        <f t="shared" si="1"/>
        <v>-0.17655468272479152</v>
      </c>
      <c r="U24" s="5">
        <f t="shared" si="2"/>
        <v>1.0470810154994556</v>
      </c>
      <c r="V24" s="5">
        <f t="shared" si="3"/>
        <v>1.7776268653506773</v>
      </c>
      <c r="W24" s="5">
        <f t="shared" si="4"/>
        <v>-0.4969537292458594</v>
      </c>
      <c r="X24" s="5">
        <f t="shared" si="5"/>
        <v>0.15112245692593768</v>
      </c>
    </row>
    <row r="25" spans="1:24">
      <c r="A25" t="s">
        <v>23</v>
      </c>
      <c r="B25" s="328">
        <v>5835.9411</v>
      </c>
      <c r="C25" s="331">
        <v>393.82389999999998</v>
      </c>
      <c r="D25" s="334">
        <v>26165.036700000001</v>
      </c>
      <c r="E25" s="337">
        <v>2034.6987999999999</v>
      </c>
      <c r="F25" s="337">
        <v>1578.1447000000001</v>
      </c>
      <c r="G25" s="340">
        <v>43256.915000000001</v>
      </c>
      <c r="H25" s="375">
        <v>467.55</v>
      </c>
      <c r="J25" s="342">
        <v>12678.02</v>
      </c>
      <c r="K25" s="342">
        <v>1013.9381</v>
      </c>
      <c r="L25" s="342">
        <v>15751.996999999999</v>
      </c>
      <c r="M25" s="342">
        <v>1158.54297</v>
      </c>
      <c r="N25" s="342">
        <v>855.44434000000001</v>
      </c>
      <c r="O25" s="342">
        <v>10252.89</v>
      </c>
      <c r="P25" s="342">
        <v>462.10129000000001</v>
      </c>
      <c r="R25" s="5">
        <f t="shared" si="6"/>
        <v>1.1724036933820323</v>
      </c>
      <c r="S25" s="5">
        <f t="shared" si="0"/>
        <v>1.5745976818572971</v>
      </c>
      <c r="T25" s="5">
        <f t="shared" si="1"/>
        <v>-0.39797535235255377</v>
      </c>
      <c r="U25" s="5">
        <f t="shared" si="2"/>
        <v>-0.43060713949406171</v>
      </c>
      <c r="V25" s="5">
        <f t="shared" si="3"/>
        <v>-0.45794302639041912</v>
      </c>
      <c r="W25" s="5">
        <f t="shared" si="4"/>
        <v>-0.76297685583911845</v>
      </c>
      <c r="X25" s="5">
        <f t="shared" si="5"/>
        <v>-1.1653748262217956E-2</v>
      </c>
    </row>
    <row r="26" spans="1:24">
      <c r="A26" t="s">
        <v>24</v>
      </c>
      <c r="B26" s="328">
        <v>30115.000100000001</v>
      </c>
      <c r="C26" s="331">
        <v>273.6515</v>
      </c>
      <c r="D26" s="334">
        <v>65899.887199999997</v>
      </c>
      <c r="E26" s="337">
        <v>9011.9012000000002</v>
      </c>
      <c r="F26" s="337">
        <v>6371.1706999999997</v>
      </c>
      <c r="G26" s="340">
        <v>204850.33420000001</v>
      </c>
      <c r="H26" s="375">
        <v>1522.0799999999899</v>
      </c>
      <c r="J26" s="342">
        <v>14867.486000000001</v>
      </c>
      <c r="K26" s="342">
        <v>805.84540000000004</v>
      </c>
      <c r="L26" s="342">
        <v>59555.332000000002</v>
      </c>
      <c r="M26" s="342">
        <v>5438.2619699999996</v>
      </c>
      <c r="N26" s="342">
        <v>4978.0087999999996</v>
      </c>
      <c r="O26" s="342">
        <v>68722.452999999994</v>
      </c>
      <c r="P26" s="342">
        <v>1845.8965000000001</v>
      </c>
      <c r="R26" s="5">
        <f t="shared" si="6"/>
        <v>-0.50630961478894365</v>
      </c>
      <c r="S26" s="5">
        <f t="shared" si="0"/>
        <v>1.9447870740704873</v>
      </c>
      <c r="T26" s="5">
        <f t="shared" si="1"/>
        <v>-9.6275660999917398E-2</v>
      </c>
      <c r="U26" s="5">
        <f t="shared" si="2"/>
        <v>-0.39654664989003657</v>
      </c>
      <c r="V26" s="5">
        <f t="shared" si="3"/>
        <v>-0.21866654742118274</v>
      </c>
      <c r="W26" s="5">
        <f t="shared" si="4"/>
        <v>-0.66452359832176444</v>
      </c>
      <c r="X26" s="5">
        <f t="shared" si="5"/>
        <v>0.21274604488595361</v>
      </c>
    </row>
    <row r="27" spans="1:24">
      <c r="A27" t="s">
        <v>25</v>
      </c>
      <c r="B27" s="328">
        <v>2444.2179999999998</v>
      </c>
      <c r="C27" s="331">
        <v>5.5151000000000003</v>
      </c>
      <c r="D27" s="334">
        <v>19501.4791</v>
      </c>
      <c r="E27" s="337">
        <v>2477.6779999999999</v>
      </c>
      <c r="F27" s="337">
        <v>2029.3886</v>
      </c>
      <c r="G27" s="340">
        <v>18916.5995</v>
      </c>
      <c r="H27" s="375">
        <v>333.44200000000001</v>
      </c>
      <c r="J27" s="342">
        <v>3053.6478999999999</v>
      </c>
      <c r="K27" s="342">
        <v>170.90676999999999</v>
      </c>
      <c r="L27" s="342">
        <v>15960.092000000001</v>
      </c>
      <c r="M27" s="342">
        <v>1860.5656039999999</v>
      </c>
      <c r="N27" s="342">
        <v>1833.9324999999999</v>
      </c>
      <c r="O27" s="342">
        <v>12425.087</v>
      </c>
      <c r="P27" s="342">
        <v>343.50348000000002</v>
      </c>
      <c r="R27" s="5">
        <f t="shared" si="6"/>
        <v>0.24933532933641767</v>
      </c>
      <c r="S27" s="5">
        <f t="shared" si="0"/>
        <v>29.988879621403058</v>
      </c>
      <c r="T27" s="5">
        <f t="shared" si="1"/>
        <v>-0.1815958205959875</v>
      </c>
      <c r="U27" s="5">
        <f t="shared" si="2"/>
        <v>-0.24906884429695869</v>
      </c>
      <c r="V27" s="5">
        <f t="shared" si="3"/>
        <v>-9.6312800811042348E-2</v>
      </c>
      <c r="W27" s="5">
        <f t="shared" si="4"/>
        <v>-0.3431648748497319</v>
      </c>
      <c r="X27" s="5">
        <f t="shared" si="5"/>
        <v>3.0174603079396168E-2</v>
      </c>
    </row>
    <row r="28" spans="1:24">
      <c r="A28" t="s">
        <v>26</v>
      </c>
      <c r="B28" s="328">
        <v>7756.1956</v>
      </c>
      <c r="C28" s="331">
        <v>126.2761</v>
      </c>
      <c r="D28" s="334">
        <v>36727.568500000001</v>
      </c>
      <c r="E28" s="337">
        <v>2080.6286</v>
      </c>
      <c r="F28" s="337">
        <v>1626.6651999999999</v>
      </c>
      <c r="G28" s="340">
        <v>73123.888200000001</v>
      </c>
      <c r="H28" s="375">
        <v>504.49242530014999</v>
      </c>
      <c r="J28" s="342">
        <v>5976.0068000000001</v>
      </c>
      <c r="K28" s="342">
        <v>274.82465000000002</v>
      </c>
      <c r="L28" s="342">
        <v>37530.402000000002</v>
      </c>
      <c r="M28" s="342">
        <v>2198.7042099999999</v>
      </c>
      <c r="N28" s="342">
        <v>1894.5577000000001</v>
      </c>
      <c r="O28" s="342">
        <v>25251.41</v>
      </c>
      <c r="P28" s="342">
        <v>569.13073999999995</v>
      </c>
      <c r="R28" s="5">
        <f t="shared" si="6"/>
        <v>-0.22951829631527085</v>
      </c>
      <c r="S28" s="5">
        <f t="shared" si="0"/>
        <v>1.1763789822460469</v>
      </c>
      <c r="T28" s="5">
        <f t="shared" si="1"/>
        <v>2.1859151933785126E-2</v>
      </c>
      <c r="U28" s="5">
        <f t="shared" si="2"/>
        <v>5.6749969696657958E-2</v>
      </c>
      <c r="V28" s="5">
        <f t="shared" si="3"/>
        <v>0.16468816078440737</v>
      </c>
      <c r="W28" s="5">
        <f t="shared" si="4"/>
        <v>-0.65467632231295925</v>
      </c>
      <c r="X28" s="5">
        <f t="shared" si="5"/>
        <v>0.12812544145017263</v>
      </c>
    </row>
    <row r="29" spans="1:24">
      <c r="A29" t="s">
        <v>27</v>
      </c>
      <c r="B29" s="328">
        <v>27184.201499999999</v>
      </c>
      <c r="C29" s="331">
        <v>129.565</v>
      </c>
      <c r="D29" s="334">
        <v>6994.1027000000004</v>
      </c>
      <c r="E29" s="337">
        <v>675.86760000000004</v>
      </c>
      <c r="F29" s="337">
        <v>499.47669999999999</v>
      </c>
      <c r="G29" s="340">
        <v>5257.2923000000001</v>
      </c>
      <c r="H29" s="375">
        <v>193.3137758</v>
      </c>
      <c r="J29" s="342">
        <v>6951.3671999999997</v>
      </c>
      <c r="K29" s="342">
        <v>531.18895999999995</v>
      </c>
      <c r="L29" s="342">
        <v>7745.3770000000004</v>
      </c>
      <c r="M29" s="342">
        <v>410.85219899999998</v>
      </c>
      <c r="N29" s="342">
        <v>335.91788000000003</v>
      </c>
      <c r="O29" s="342">
        <v>3278.2743999999998</v>
      </c>
      <c r="P29" s="342">
        <v>235.10379</v>
      </c>
      <c r="R29" s="5">
        <f t="shared" si="6"/>
        <v>-0.74428650405640939</v>
      </c>
      <c r="S29" s="5">
        <f t="shared" si="0"/>
        <v>3.0997874425963801</v>
      </c>
      <c r="T29" s="5">
        <f t="shared" si="1"/>
        <v>0.10741539440077139</v>
      </c>
      <c r="U29" s="5">
        <f t="shared" si="2"/>
        <v>-0.39211141501678737</v>
      </c>
      <c r="V29" s="5">
        <f t="shared" si="3"/>
        <v>-0.32746036001278933</v>
      </c>
      <c r="W29" s="5">
        <f t="shared" si="4"/>
        <v>-0.37643292156306396</v>
      </c>
      <c r="X29" s="5">
        <f t="shared" si="5"/>
        <v>0.21617711426440411</v>
      </c>
    </row>
    <row r="30" spans="1:24">
      <c r="A30" t="s">
        <v>28</v>
      </c>
      <c r="B30" s="328">
        <v>1198.2402999999999</v>
      </c>
      <c r="C30" s="331">
        <v>154.7002</v>
      </c>
      <c r="D30" s="334">
        <v>3940.3438999999998</v>
      </c>
      <c r="E30" s="337">
        <v>391.60570000000001</v>
      </c>
      <c r="F30" s="337">
        <v>295.31849999999997</v>
      </c>
      <c r="G30" s="340">
        <v>24144.249599999999</v>
      </c>
      <c r="H30" s="375">
        <v>73.0987551999999</v>
      </c>
      <c r="J30" s="342">
        <v>5264.4696999999996</v>
      </c>
      <c r="K30" s="342">
        <v>248.63728</v>
      </c>
      <c r="L30" s="342">
        <v>1514.5286000000001</v>
      </c>
      <c r="M30" s="342">
        <v>102.3846332</v>
      </c>
      <c r="N30" s="342">
        <v>95.990882999999997</v>
      </c>
      <c r="O30" s="342">
        <v>353.68741</v>
      </c>
      <c r="P30" s="342">
        <v>138.98022</v>
      </c>
      <c r="R30" s="5">
        <f t="shared" si="6"/>
        <v>3.3935007861110997</v>
      </c>
      <c r="S30" s="5">
        <f t="shared" si="0"/>
        <v>0.60722015873282653</v>
      </c>
      <c r="T30" s="5">
        <f t="shared" si="1"/>
        <v>-0.61563542715142194</v>
      </c>
      <c r="U30" s="5">
        <f t="shared" si="2"/>
        <v>-0.73855172894572274</v>
      </c>
      <c r="V30" s="5">
        <f t="shared" si="3"/>
        <v>-0.67495811132726191</v>
      </c>
      <c r="W30" s="5">
        <f t="shared" si="4"/>
        <v>-0.98535107050914528</v>
      </c>
      <c r="X30" s="5">
        <f t="shared" si="5"/>
        <v>0.90126657587734393</v>
      </c>
    </row>
    <row r="31" spans="1:24">
      <c r="A31" t="s">
        <v>29</v>
      </c>
      <c r="B31" s="328">
        <v>1083.6977999999999</v>
      </c>
      <c r="C31" s="331">
        <v>226.9083</v>
      </c>
      <c r="D31" s="334">
        <v>5170.6153000000004</v>
      </c>
      <c r="E31" s="337">
        <v>752.34540000000004</v>
      </c>
      <c r="F31" s="337">
        <v>749.33370000000002</v>
      </c>
      <c r="G31" s="340">
        <v>3525.2287000000001</v>
      </c>
      <c r="H31" s="375">
        <v>176.94589999999999</v>
      </c>
      <c r="J31" s="342">
        <v>7407.8125</v>
      </c>
      <c r="K31" s="342">
        <v>426.15955000000002</v>
      </c>
      <c r="L31" s="342">
        <v>6597.6147000000001</v>
      </c>
      <c r="M31" s="342">
        <v>1564.8805199999999</v>
      </c>
      <c r="N31" s="342">
        <v>1264.7384</v>
      </c>
      <c r="O31" s="342">
        <v>7005.2416999999996</v>
      </c>
      <c r="P31" s="342">
        <v>263.73723999999999</v>
      </c>
      <c r="R31" s="5">
        <f t="shared" si="6"/>
        <v>5.8356810358016791</v>
      </c>
      <c r="S31" s="5">
        <f t="shared" si="0"/>
        <v>0.87811353749510279</v>
      </c>
      <c r="T31" s="5">
        <f t="shared" si="1"/>
        <v>0.2759825121779993</v>
      </c>
      <c r="U31" s="5">
        <f t="shared" si="2"/>
        <v>1.080002775321016</v>
      </c>
      <c r="V31" s="5">
        <f t="shared" si="3"/>
        <v>0.68781732357693226</v>
      </c>
      <c r="W31" s="5">
        <f t="shared" si="4"/>
        <v>0.98717368322798438</v>
      </c>
      <c r="X31" s="5">
        <f t="shared" si="5"/>
        <v>0.49049647378096917</v>
      </c>
    </row>
    <row r="32" spans="1:24">
      <c r="A32" t="s">
        <v>30</v>
      </c>
      <c r="B32" s="328">
        <v>17109.777300000002</v>
      </c>
      <c r="C32" s="331">
        <v>227.01339999999999</v>
      </c>
      <c r="D32" s="334">
        <v>22909.3073</v>
      </c>
      <c r="E32" s="337">
        <v>512.66520000000003</v>
      </c>
      <c r="F32" s="337">
        <v>504.91699999999997</v>
      </c>
      <c r="G32" s="340">
        <v>5997.9059999999999</v>
      </c>
      <c r="H32" s="375">
        <v>284.50599999999997</v>
      </c>
      <c r="J32" s="342">
        <v>3307.8344999999999</v>
      </c>
      <c r="K32" s="342">
        <v>216.65833000000001</v>
      </c>
      <c r="L32" s="342">
        <v>6553.8217999999997</v>
      </c>
      <c r="M32" s="342">
        <v>2093.3521000000001</v>
      </c>
      <c r="N32" s="342">
        <v>1990.1751999999999</v>
      </c>
      <c r="O32" s="342">
        <v>4212.5303000000004</v>
      </c>
      <c r="P32" s="342">
        <v>176.53809999999999</v>
      </c>
      <c r="R32" s="5">
        <f t="shared" si="6"/>
        <v>-0.80666992667403092</v>
      </c>
      <c r="S32" s="5">
        <f t="shared" si="0"/>
        <v>-4.5614355804547153E-2</v>
      </c>
      <c r="T32" s="5">
        <f t="shared" si="1"/>
        <v>-0.71392317916133585</v>
      </c>
      <c r="U32" s="5">
        <f t="shared" si="2"/>
        <v>3.0832732551380513</v>
      </c>
      <c r="V32" s="5">
        <f t="shared" si="3"/>
        <v>2.9415888155875125</v>
      </c>
      <c r="W32" s="5">
        <f t="shared" si="4"/>
        <v>-0.29766650227596092</v>
      </c>
      <c r="X32" s="5">
        <f t="shared" si="5"/>
        <v>-0.3794925238835033</v>
      </c>
    </row>
    <row r="33" spans="1:24">
      <c r="A33" t="s">
        <v>31</v>
      </c>
      <c r="B33" s="328">
        <v>9361.4141</v>
      </c>
      <c r="C33" s="331">
        <v>918.75549999999998</v>
      </c>
      <c r="D33" s="334">
        <v>21226.022499999999</v>
      </c>
      <c r="E33" s="337">
        <v>1802.4422</v>
      </c>
      <c r="F33" s="337">
        <v>1110.9993999999999</v>
      </c>
      <c r="G33" s="340">
        <v>39948.714699999997</v>
      </c>
      <c r="H33" s="375">
        <v>670.91672367329897</v>
      </c>
      <c r="J33" s="342">
        <v>19989.721000000001</v>
      </c>
      <c r="K33" s="342">
        <v>1214.9136000000001</v>
      </c>
      <c r="L33" s="342">
        <v>12125.547</v>
      </c>
      <c r="M33" s="342">
        <v>862.44039999999995</v>
      </c>
      <c r="N33" s="342">
        <v>675.11608999999999</v>
      </c>
      <c r="O33" s="342">
        <v>3625.6176999999998</v>
      </c>
      <c r="P33" s="342">
        <v>636.44542999999999</v>
      </c>
      <c r="R33" s="5">
        <f t="shared" si="6"/>
        <v>1.1353313491388017</v>
      </c>
      <c r="S33" s="5">
        <f t="shared" si="0"/>
        <v>0.32234702268449017</v>
      </c>
      <c r="T33" s="5">
        <f t="shared" si="1"/>
        <v>-0.42874144225560862</v>
      </c>
      <c r="U33" s="5">
        <f t="shared" si="2"/>
        <v>-0.5215156413892218</v>
      </c>
      <c r="V33" s="5">
        <f t="shared" si="3"/>
        <v>-0.3923344243030194</v>
      </c>
      <c r="W33" s="5">
        <f t="shared" si="4"/>
        <v>-0.90924319525103514</v>
      </c>
      <c r="X33" s="5">
        <f t="shared" si="5"/>
        <v>-5.1379392489379484E-2</v>
      </c>
    </row>
    <row r="34" spans="1:24">
      <c r="A34" t="s">
        <v>32</v>
      </c>
      <c r="B34" s="328">
        <v>32149.531999999999</v>
      </c>
      <c r="C34" s="331">
        <v>194.6704</v>
      </c>
      <c r="D34" s="334">
        <v>45833.704299999998</v>
      </c>
      <c r="E34" s="337">
        <v>9036.5763999999999</v>
      </c>
      <c r="F34" s="337">
        <v>7086.2105000000001</v>
      </c>
      <c r="G34" s="340">
        <v>77373.176800000001</v>
      </c>
      <c r="H34" s="375">
        <v>826.85999999999899</v>
      </c>
      <c r="J34" s="342">
        <v>28672.213</v>
      </c>
      <c r="K34" s="342">
        <v>1206.865</v>
      </c>
      <c r="L34" s="342">
        <v>36927.828000000001</v>
      </c>
      <c r="M34" s="342">
        <v>7826.3289000000004</v>
      </c>
      <c r="N34" s="342">
        <v>6738.9984999999997</v>
      </c>
      <c r="O34" s="342">
        <v>32282.273000000001</v>
      </c>
      <c r="P34" s="342">
        <v>1238.7606000000001</v>
      </c>
      <c r="R34" s="5">
        <f t="shared" si="6"/>
        <v>-0.10816079686634317</v>
      </c>
      <c r="S34" s="5">
        <f t="shared" si="0"/>
        <v>5.1995300775053632</v>
      </c>
      <c r="T34" s="5">
        <f t="shared" si="1"/>
        <v>-0.19430845566632493</v>
      </c>
      <c r="U34" s="5">
        <f t="shared" si="2"/>
        <v>-0.13392765649610394</v>
      </c>
      <c r="V34" s="5">
        <f t="shared" si="3"/>
        <v>-4.8998262188231695E-2</v>
      </c>
      <c r="W34" s="5">
        <f t="shared" si="4"/>
        <v>-0.58277177782882505</v>
      </c>
      <c r="X34" s="5">
        <f t="shared" si="5"/>
        <v>0.49815035193382384</v>
      </c>
    </row>
    <row r="35" spans="1:24">
      <c r="A35" t="s">
        <v>33</v>
      </c>
      <c r="B35" s="328">
        <v>6700.6261999999997</v>
      </c>
      <c r="C35" s="331">
        <v>182.0514</v>
      </c>
      <c r="D35" s="334">
        <v>51105.368000000002</v>
      </c>
      <c r="E35" s="337">
        <v>3390.3009000000002</v>
      </c>
      <c r="F35" s="337">
        <v>2483.3011999999999</v>
      </c>
      <c r="G35" s="340">
        <v>92614.224100000007</v>
      </c>
      <c r="H35" s="375">
        <v>702.8</v>
      </c>
      <c r="J35" s="342">
        <v>10062.083000000001</v>
      </c>
      <c r="K35" s="342">
        <v>292.21564000000001</v>
      </c>
      <c r="L35" s="342">
        <v>50342.120999999999</v>
      </c>
      <c r="M35" s="342">
        <v>2666.5876899999998</v>
      </c>
      <c r="N35" s="342">
        <v>2342.8368999999998</v>
      </c>
      <c r="O35" s="342">
        <v>14866.304</v>
      </c>
      <c r="P35" s="342">
        <v>712.70410000000004</v>
      </c>
      <c r="R35" s="5">
        <f t="shared" si="6"/>
        <v>0.50166308336973053</v>
      </c>
      <c r="S35" s="5">
        <f t="shared" si="0"/>
        <v>0.60512712343876518</v>
      </c>
      <c r="T35" s="5">
        <f t="shared" si="1"/>
        <v>-1.4934771627121498E-2</v>
      </c>
      <c r="U35" s="5">
        <f t="shared" si="2"/>
        <v>-0.21346577526496255</v>
      </c>
      <c r="V35" s="5">
        <f t="shared" si="3"/>
        <v>-5.6563537278522681E-2</v>
      </c>
      <c r="W35" s="5">
        <f t="shared" si="4"/>
        <v>-0.83948141719625979</v>
      </c>
      <c r="X35" s="5">
        <f t="shared" si="5"/>
        <v>1.4092344906090048E-2</v>
      </c>
    </row>
    <row r="36" spans="1:24">
      <c r="A36" t="s">
        <v>34</v>
      </c>
      <c r="B36" s="328">
        <v>19603.213299999999</v>
      </c>
      <c r="C36" s="331">
        <v>310.94299999999998</v>
      </c>
      <c r="D36" s="334">
        <v>103046.0609</v>
      </c>
      <c r="E36" s="337">
        <v>36976.825199999999</v>
      </c>
      <c r="F36" s="337">
        <v>33597.974499999997</v>
      </c>
      <c r="G36" s="340">
        <v>591414.96970000002</v>
      </c>
      <c r="H36" s="375">
        <v>1455.5087529999901</v>
      </c>
      <c r="J36" s="342">
        <v>21105.796999999999</v>
      </c>
      <c r="K36" s="342">
        <v>1067.1184000000001</v>
      </c>
      <c r="L36" s="342">
        <v>62774.133000000002</v>
      </c>
      <c r="M36" s="342">
        <v>19106.713500000002</v>
      </c>
      <c r="N36" s="342">
        <v>14778.652</v>
      </c>
      <c r="O36" s="342">
        <v>105077.49</v>
      </c>
      <c r="P36" s="342">
        <v>1258.7239999999999</v>
      </c>
      <c r="R36" s="5">
        <f t="shared" si="6"/>
        <v>7.6649867396994517E-2</v>
      </c>
      <c r="S36" s="5">
        <f t="shared" si="0"/>
        <v>2.4318778682909734</v>
      </c>
      <c r="T36" s="5">
        <f t="shared" si="1"/>
        <v>-0.39081482152997077</v>
      </c>
      <c r="U36" s="5">
        <f t="shared" si="2"/>
        <v>-0.48327869154110065</v>
      </c>
      <c r="V36" s="5">
        <f t="shared" si="3"/>
        <v>-0.5601326502584254</v>
      </c>
      <c r="W36" s="5">
        <f t="shared" si="4"/>
        <v>-0.8223286602750326</v>
      </c>
      <c r="X36" s="5">
        <f t="shared" si="5"/>
        <v>-0.13519997910997891</v>
      </c>
    </row>
    <row r="37" spans="1:24">
      <c r="A37" t="s">
        <v>35</v>
      </c>
      <c r="B37" s="328">
        <v>12472.932699999999</v>
      </c>
      <c r="C37" s="331">
        <v>800.2903</v>
      </c>
      <c r="D37" s="334">
        <v>82156.820800000001</v>
      </c>
      <c r="E37" s="337">
        <v>5606.3712999999998</v>
      </c>
      <c r="F37" s="337">
        <v>3507.5832</v>
      </c>
      <c r="G37" s="340">
        <v>95697.777400000006</v>
      </c>
      <c r="H37" s="375">
        <v>1026.922</v>
      </c>
      <c r="J37" s="342">
        <v>27747.482</v>
      </c>
      <c r="K37" s="342">
        <v>1006.6767</v>
      </c>
      <c r="L37" s="342">
        <v>51463.538999999997</v>
      </c>
      <c r="M37" s="342">
        <v>2211.3330700000001</v>
      </c>
      <c r="N37" s="342">
        <v>1985.2170000000001</v>
      </c>
      <c r="O37" s="342">
        <v>19628.348000000002</v>
      </c>
      <c r="P37" s="342">
        <v>970.13660000000004</v>
      </c>
      <c r="R37" s="5">
        <f t="shared" si="6"/>
        <v>1.2246157072586468</v>
      </c>
      <c r="S37" s="5">
        <f t="shared" si="0"/>
        <v>0.25788941837730633</v>
      </c>
      <c r="T37" s="5">
        <f t="shared" si="1"/>
        <v>-0.37359383555893394</v>
      </c>
      <c r="U37" s="5">
        <f t="shared" si="2"/>
        <v>-0.60556785277493119</v>
      </c>
      <c r="V37" s="5">
        <f t="shared" si="3"/>
        <v>-0.43402140824485641</v>
      </c>
      <c r="W37" s="5">
        <f t="shared" si="4"/>
        <v>-0.79489233153287431</v>
      </c>
      <c r="X37" s="5">
        <f t="shared" si="5"/>
        <v>-5.5296702183807514E-2</v>
      </c>
    </row>
    <row r="38" spans="1:24">
      <c r="A38" t="s">
        <v>36</v>
      </c>
      <c r="B38" s="328">
        <v>1644.2934</v>
      </c>
      <c r="C38" s="331">
        <v>123.5052</v>
      </c>
      <c r="D38" s="334">
        <v>4854.7267000000002</v>
      </c>
      <c r="E38" s="337">
        <v>762.60410000000002</v>
      </c>
      <c r="F38" s="337">
        <v>388.26100000000002</v>
      </c>
      <c r="G38" s="340">
        <v>13135.9692</v>
      </c>
      <c r="H38" s="375">
        <v>103.581999999999</v>
      </c>
      <c r="J38" s="342">
        <v>6356.3231999999998</v>
      </c>
      <c r="K38" s="342">
        <v>280.26758000000001</v>
      </c>
      <c r="L38" s="342">
        <v>2614.3490999999999</v>
      </c>
      <c r="M38" s="342">
        <v>133.7407226</v>
      </c>
      <c r="N38" s="342">
        <v>126.18120999999999</v>
      </c>
      <c r="O38" s="342">
        <v>587.39502000000005</v>
      </c>
      <c r="P38" s="342">
        <v>168.70889</v>
      </c>
      <c r="R38" s="5">
        <f t="shared" si="6"/>
        <v>2.865686744227034</v>
      </c>
      <c r="S38" s="5">
        <f t="shared" si="0"/>
        <v>1.2692775688796909</v>
      </c>
      <c r="T38" s="5">
        <f t="shared" si="1"/>
        <v>-0.46148377415354819</v>
      </c>
      <c r="U38" s="5">
        <f t="shared" si="2"/>
        <v>-0.82462627384248255</v>
      </c>
      <c r="V38" s="5">
        <f t="shared" si="3"/>
        <v>-0.67500931074715198</v>
      </c>
      <c r="W38" s="5">
        <f t="shared" si="4"/>
        <v>-0.95528346549411824</v>
      </c>
      <c r="X38" s="5">
        <f t="shared" si="5"/>
        <v>0.62874717615031206</v>
      </c>
    </row>
    <row r="39" spans="1:24">
      <c r="A39" t="s">
        <v>37</v>
      </c>
      <c r="B39" s="328">
        <v>21239.968499999999</v>
      </c>
      <c r="C39" s="331">
        <v>553.18859999999995</v>
      </c>
      <c r="D39" s="334">
        <v>147565.14189999999</v>
      </c>
      <c r="E39" s="337">
        <v>12465.6402</v>
      </c>
      <c r="F39" s="337">
        <v>7675.1868999999997</v>
      </c>
      <c r="G39" s="340">
        <v>336722.31410000002</v>
      </c>
      <c r="H39" s="375">
        <v>592.63764000000003</v>
      </c>
      <c r="J39" s="342">
        <v>29542.52</v>
      </c>
      <c r="K39" s="342">
        <v>1753.1487999999999</v>
      </c>
      <c r="L39" s="342">
        <v>104749.53</v>
      </c>
      <c r="M39" s="342">
        <v>11622.351699999999</v>
      </c>
      <c r="N39" s="342">
        <v>10227.460999999999</v>
      </c>
      <c r="O39" s="342">
        <v>65793.023000000001</v>
      </c>
      <c r="P39" s="342">
        <v>1582.079</v>
      </c>
      <c r="R39" s="5">
        <f t="shared" si="6"/>
        <v>0.39089283489285787</v>
      </c>
      <c r="S39" s="5">
        <f t="shared" si="0"/>
        <v>2.1691701528194907</v>
      </c>
      <c r="T39" s="5">
        <f t="shared" si="1"/>
        <v>-0.29014719430835983</v>
      </c>
      <c r="U39" s="5">
        <f t="shared" si="2"/>
        <v>-6.7649032578366936E-2</v>
      </c>
      <c r="V39" s="5">
        <f t="shared" si="3"/>
        <v>0.33253575883604863</v>
      </c>
      <c r="W39" s="5">
        <f t="shared" si="4"/>
        <v>-0.80460747552221701</v>
      </c>
      <c r="X39" s="5">
        <f t="shared" si="5"/>
        <v>1.6695553795739331</v>
      </c>
    </row>
    <row r="40" spans="1:24">
      <c r="A40" t="s">
        <v>38</v>
      </c>
      <c r="B40" s="328">
        <v>267.20209999999997</v>
      </c>
      <c r="C40" s="331">
        <v>71.221299999999999</v>
      </c>
      <c r="D40" s="334">
        <v>373.72</v>
      </c>
      <c r="E40" s="337">
        <v>12.2822</v>
      </c>
      <c r="F40" s="337">
        <v>12.2822</v>
      </c>
      <c r="G40" s="340">
        <v>5.6734</v>
      </c>
      <c r="H40" s="375">
        <v>24.544</v>
      </c>
      <c r="J40" s="342">
        <v>2151.8312999999998</v>
      </c>
      <c r="K40" s="342">
        <v>168.04778999999999</v>
      </c>
      <c r="L40" s="342">
        <v>304.17432000000002</v>
      </c>
      <c r="M40" s="342">
        <v>8.1309573999999998</v>
      </c>
      <c r="N40" s="342">
        <v>4.9834899999999998</v>
      </c>
      <c r="O40" s="342">
        <v>0</v>
      </c>
      <c r="P40" s="342">
        <v>53.795791999999999</v>
      </c>
      <c r="R40" s="5">
        <f t="shared" si="6"/>
        <v>7.0531975609473134</v>
      </c>
      <c r="S40" s="5">
        <f t="shared" si="0"/>
        <v>1.3595159032480451</v>
      </c>
      <c r="T40" s="5">
        <f t="shared" si="1"/>
        <v>-0.18609033501016803</v>
      </c>
      <c r="U40" s="5">
        <f t="shared" si="2"/>
        <v>-0.33798851997199197</v>
      </c>
      <c r="V40" s="5">
        <f t="shared" si="3"/>
        <v>-0.59425102994577517</v>
      </c>
      <c r="W40" s="5">
        <f t="shared" si="4"/>
        <v>-1</v>
      </c>
      <c r="X40" s="5">
        <f t="shared" si="5"/>
        <v>1.1918102998696218</v>
      </c>
    </row>
    <row r="41" spans="1:24">
      <c r="A41" t="s">
        <v>39</v>
      </c>
      <c r="B41" s="328">
        <v>16320.9103</v>
      </c>
      <c r="C41" s="331">
        <v>257.98829999999998</v>
      </c>
      <c r="D41" s="334">
        <v>24274.5887</v>
      </c>
      <c r="E41" s="337">
        <v>10457.768400000001</v>
      </c>
      <c r="F41" s="337">
        <v>8309.1589999999997</v>
      </c>
      <c r="G41" s="340">
        <v>68245.157999999996</v>
      </c>
      <c r="H41" s="375">
        <v>542.73556776999897</v>
      </c>
      <c r="J41" s="342">
        <v>5781.9818999999998</v>
      </c>
      <c r="K41" s="342">
        <v>263.43903</v>
      </c>
      <c r="L41" s="342">
        <v>10658.513000000001</v>
      </c>
      <c r="M41" s="342">
        <v>5695.5424000000003</v>
      </c>
      <c r="N41" s="342">
        <v>3681.1343000000002</v>
      </c>
      <c r="O41" s="342">
        <v>16170.013999999999</v>
      </c>
      <c r="P41" s="342">
        <v>328.58981</v>
      </c>
      <c r="R41" s="5">
        <f t="shared" si="6"/>
        <v>-0.64573165382815689</v>
      </c>
      <c r="S41" s="5">
        <f t="shared" si="0"/>
        <v>2.1127818587122059E-2</v>
      </c>
      <c r="T41" s="5">
        <f t="shared" si="1"/>
        <v>-0.56091890446737003</v>
      </c>
      <c r="U41" s="5">
        <f t="shared" si="2"/>
        <v>-0.45537688518709213</v>
      </c>
      <c r="V41" s="5">
        <f t="shared" si="3"/>
        <v>-0.55697871469302729</v>
      </c>
      <c r="W41" s="5">
        <f t="shared" si="4"/>
        <v>-0.76305990822088809</v>
      </c>
      <c r="X41" s="5">
        <f t="shared" si="5"/>
        <v>-0.39456739245943406</v>
      </c>
    </row>
    <row r="42" spans="1:24">
      <c r="A42" t="s">
        <v>40</v>
      </c>
      <c r="B42" s="328">
        <v>508.70499999999998</v>
      </c>
      <c r="C42" s="331">
        <v>24.373799999999999</v>
      </c>
      <c r="D42" s="334">
        <v>10592.3879</v>
      </c>
      <c r="E42" s="337">
        <v>140.82810000000001</v>
      </c>
      <c r="F42" s="337">
        <v>130.428</v>
      </c>
      <c r="G42" s="340">
        <v>11141.469499999999</v>
      </c>
      <c r="H42" s="375">
        <v>93.7</v>
      </c>
      <c r="J42" s="342">
        <v>1013.9891</v>
      </c>
      <c r="K42" s="342">
        <v>70.108322000000001</v>
      </c>
      <c r="L42" s="342">
        <v>13269.611999999999</v>
      </c>
      <c r="M42" s="342">
        <v>212.54603950000001</v>
      </c>
      <c r="N42" s="342">
        <v>203.81540000000001</v>
      </c>
      <c r="O42" s="342">
        <v>11323.633</v>
      </c>
      <c r="P42" s="342">
        <v>123.19217999999999</v>
      </c>
      <c r="R42" s="5">
        <f t="shared" si="6"/>
        <v>0.9932752774201159</v>
      </c>
      <c r="S42" s="5">
        <f t="shared" si="0"/>
        <v>1.8763804577045844</v>
      </c>
      <c r="T42" s="5">
        <f t="shared" si="1"/>
        <v>0.25274981668675478</v>
      </c>
      <c r="U42" s="5">
        <f t="shared" si="2"/>
        <v>0.50925873103450237</v>
      </c>
      <c r="V42" s="5">
        <f t="shared" si="3"/>
        <v>0.56266599196491562</v>
      </c>
      <c r="W42" s="5">
        <f t="shared" si="4"/>
        <v>1.6350042514589352E-2</v>
      </c>
      <c r="X42" s="5">
        <f t="shared" si="5"/>
        <v>0.31475112059765198</v>
      </c>
    </row>
    <row r="43" spans="1:24">
      <c r="A43" t="s">
        <v>41</v>
      </c>
      <c r="B43" s="328">
        <v>5304.7727999999997</v>
      </c>
      <c r="C43" s="331">
        <v>223.57859999999999</v>
      </c>
      <c r="D43" s="334">
        <v>26877.3442</v>
      </c>
      <c r="E43" s="337">
        <v>5143.4277000000002</v>
      </c>
      <c r="F43" s="337">
        <v>4126.7615999999998</v>
      </c>
      <c r="G43" s="340">
        <v>120319.01790000001</v>
      </c>
      <c r="H43" s="375">
        <v>690.77719249999905</v>
      </c>
      <c r="J43" s="342">
        <v>7000.7061000000003</v>
      </c>
      <c r="K43" s="342">
        <v>429.33861999999999</v>
      </c>
      <c r="L43" s="342">
        <v>15544.723</v>
      </c>
      <c r="M43" s="342">
        <v>7221.4435999999996</v>
      </c>
      <c r="N43" s="342">
        <v>5449.8032000000003</v>
      </c>
      <c r="O43" s="342">
        <v>39715.035000000003</v>
      </c>
      <c r="P43" s="342">
        <v>638.89349000000004</v>
      </c>
      <c r="R43" s="5">
        <f t="shared" si="6"/>
        <v>0.31969951663151353</v>
      </c>
      <c r="S43" s="5">
        <f t="shared" si="0"/>
        <v>0.92030283757032205</v>
      </c>
      <c r="T43" s="5">
        <f t="shared" si="1"/>
        <v>-0.42164215019428891</v>
      </c>
      <c r="U43" s="5">
        <f t="shared" si="2"/>
        <v>0.40401382525509194</v>
      </c>
      <c r="V43" s="5">
        <f t="shared" si="3"/>
        <v>0.32060044369900131</v>
      </c>
      <c r="W43" s="5">
        <f t="shared" si="4"/>
        <v>-0.66991888985490133</v>
      </c>
      <c r="X43" s="5">
        <f t="shared" si="5"/>
        <v>-7.5109171326612781E-2</v>
      </c>
    </row>
    <row r="44" spans="1:24">
      <c r="A44" t="s">
        <v>42</v>
      </c>
      <c r="B44" s="328">
        <v>169255.0729</v>
      </c>
      <c r="C44" s="331">
        <v>4195.4544999999998</v>
      </c>
      <c r="D44" s="334">
        <v>141393.5183</v>
      </c>
      <c r="E44" s="337">
        <v>19725.270400000001</v>
      </c>
      <c r="F44" s="337">
        <v>12736.282300000001</v>
      </c>
      <c r="G44" s="340">
        <v>426445.10200000001</v>
      </c>
      <c r="H44" s="375">
        <v>3099.3721999999998</v>
      </c>
      <c r="J44" s="342">
        <v>85525.366999999998</v>
      </c>
      <c r="K44" s="342">
        <v>5446.0663999999997</v>
      </c>
      <c r="L44" s="342">
        <v>141170.89000000001</v>
      </c>
      <c r="M44" s="342">
        <v>34301.091999999997</v>
      </c>
      <c r="N44" s="342">
        <v>23681.833999999999</v>
      </c>
      <c r="O44" s="342">
        <v>144519.59</v>
      </c>
      <c r="P44" s="342">
        <v>5171.6181999999999</v>
      </c>
      <c r="R44" s="5">
        <f t="shared" si="6"/>
        <v>-0.49469539946651725</v>
      </c>
      <c r="S44" s="5">
        <f t="shared" si="0"/>
        <v>0.29808734667483583</v>
      </c>
      <c r="T44" s="5">
        <f t="shared" si="1"/>
        <v>-1.5745297427822908E-3</v>
      </c>
      <c r="U44" s="5">
        <f t="shared" si="2"/>
        <v>0.73894153562528575</v>
      </c>
      <c r="V44" s="5">
        <f t="shared" si="3"/>
        <v>0.85939926912581055</v>
      </c>
      <c r="W44" s="5">
        <f t="shared" si="4"/>
        <v>-0.66110622604829439</v>
      </c>
      <c r="X44" s="5">
        <f t="shared" si="5"/>
        <v>0.66860185427229435</v>
      </c>
    </row>
    <row r="45" spans="1:24">
      <c r="A45" t="s">
        <v>43</v>
      </c>
      <c r="B45" s="328">
        <v>13392.8001</v>
      </c>
      <c r="C45" s="331">
        <v>11.154299999999999</v>
      </c>
      <c r="D45" s="334">
        <v>50652.347999999998</v>
      </c>
      <c r="E45" s="337">
        <v>2694.7860000000001</v>
      </c>
      <c r="F45" s="337">
        <v>2368.8742000000002</v>
      </c>
      <c r="G45" s="340">
        <v>22116.526099999999</v>
      </c>
      <c r="H45" s="375">
        <v>245.397145999999</v>
      </c>
      <c r="J45" s="342">
        <v>5425.0780999999997</v>
      </c>
      <c r="K45" s="342">
        <v>365.07506999999998</v>
      </c>
      <c r="L45" s="342">
        <v>49218.245999999999</v>
      </c>
      <c r="M45" s="342">
        <v>4301.6806999999999</v>
      </c>
      <c r="N45" s="342">
        <v>3232.0933</v>
      </c>
      <c r="O45" s="342">
        <v>14502.182000000001</v>
      </c>
      <c r="P45" s="342">
        <v>443.2645</v>
      </c>
      <c r="R45" s="5">
        <f t="shared" si="6"/>
        <v>-0.59492577657453427</v>
      </c>
      <c r="S45" s="5"/>
      <c r="T45" s="5">
        <f t="shared" si="1"/>
        <v>-2.8312646039626809E-2</v>
      </c>
      <c r="U45" s="5">
        <f t="shared" si="2"/>
        <v>0.59629770230363366</v>
      </c>
      <c r="V45" s="5">
        <f t="shared" si="3"/>
        <v>0.36440056631120377</v>
      </c>
      <c r="W45" s="5">
        <f t="shared" si="4"/>
        <v>-0.34428300654323823</v>
      </c>
      <c r="X45" s="5">
        <f t="shared" si="5"/>
        <v>0.80631481345753631</v>
      </c>
    </row>
    <row r="46" spans="1:24">
      <c r="A46" t="s">
        <v>44</v>
      </c>
      <c r="B46" s="328">
        <v>920.69910000000004</v>
      </c>
      <c r="C46" s="331">
        <v>13.1715</v>
      </c>
      <c r="D46" s="334">
        <v>116.82640000000001</v>
      </c>
      <c r="E46" s="337">
        <v>0.7</v>
      </c>
      <c r="F46" s="337">
        <v>0.47499999999999998</v>
      </c>
      <c r="G46" s="340">
        <v>1.4717</v>
      </c>
      <c r="H46" s="375">
        <v>15.26</v>
      </c>
      <c r="J46" s="342">
        <v>2225.5830000000001</v>
      </c>
      <c r="K46" s="342">
        <v>29.629100999999999</v>
      </c>
      <c r="L46" s="342">
        <v>453.24869000000001</v>
      </c>
      <c r="M46" s="342">
        <v>81.604248100000007</v>
      </c>
      <c r="N46" s="342">
        <v>79.508194000000003</v>
      </c>
      <c r="O46" s="342">
        <v>313.82375999999999</v>
      </c>
      <c r="P46" s="342">
        <v>62.177577999999997</v>
      </c>
      <c r="R46" s="5">
        <f t="shared" si="6"/>
        <v>1.4172750902004791</v>
      </c>
      <c r="S46" s="5">
        <f t="shared" si="0"/>
        <v>1.2494857077781572</v>
      </c>
      <c r="T46" s="5">
        <f t="shared" si="1"/>
        <v>2.8796769394588893</v>
      </c>
      <c r="U46" s="5"/>
      <c r="V46" s="5"/>
      <c r="W46" s="5"/>
      <c r="X46" s="5">
        <f t="shared" si="5"/>
        <v>3.0745463958060286</v>
      </c>
    </row>
    <row r="47" spans="1:24">
      <c r="A47" t="s">
        <v>45</v>
      </c>
      <c r="B47" s="328">
        <v>4406.7857000000004</v>
      </c>
      <c r="C47" s="331">
        <v>204.81309999999999</v>
      </c>
      <c r="D47" s="334">
        <v>36177.721799999999</v>
      </c>
      <c r="E47" s="337">
        <v>6019.9877999999999</v>
      </c>
      <c r="F47" s="337">
        <v>1225.9721999999999</v>
      </c>
      <c r="G47" s="340">
        <v>71676.873699999996</v>
      </c>
      <c r="H47" s="375">
        <v>735.39006229999904</v>
      </c>
      <c r="J47" s="342">
        <v>35600.633000000002</v>
      </c>
      <c r="K47" s="342">
        <v>887.45074</v>
      </c>
      <c r="L47" s="342">
        <v>23519.145</v>
      </c>
      <c r="M47" s="342">
        <v>2735.9580299999998</v>
      </c>
      <c r="N47" s="342">
        <v>2342.2561000000001</v>
      </c>
      <c r="O47" s="342">
        <v>7743.2372999999998</v>
      </c>
      <c r="P47" s="342">
        <v>726.89342999999997</v>
      </c>
      <c r="R47" s="5">
        <f t="shared" si="6"/>
        <v>7.0785941099881482</v>
      </c>
      <c r="S47" s="5">
        <f t="shared" si="0"/>
        <v>3.3329784081194029</v>
      </c>
      <c r="T47" s="5">
        <f t="shared" si="1"/>
        <v>-0.34989977727121552</v>
      </c>
      <c r="U47" s="5">
        <f t="shared" si="2"/>
        <v>-0.5455210008897361</v>
      </c>
      <c r="V47" s="5">
        <f t="shared" si="3"/>
        <v>0.91052953729293384</v>
      </c>
      <c r="W47" s="5">
        <f t="shared" si="4"/>
        <v>-0.89197021437613289</v>
      </c>
      <c r="X47" s="5">
        <f t="shared" si="5"/>
        <v>-1.1553912318892495E-2</v>
      </c>
    </row>
    <row r="48" spans="1:24">
      <c r="A48" t="s">
        <v>46</v>
      </c>
      <c r="B48" s="328">
        <v>546.28060000000005</v>
      </c>
      <c r="C48" s="331">
        <v>60.314599999999999</v>
      </c>
      <c r="D48" s="334">
        <v>6965.3266000000003</v>
      </c>
      <c r="E48" s="337">
        <v>261.71280000000002</v>
      </c>
      <c r="F48" s="337">
        <v>226.6148</v>
      </c>
      <c r="G48" s="340">
        <v>1160.8279</v>
      </c>
      <c r="H48" s="375">
        <v>32.757499999999901</v>
      </c>
      <c r="J48" s="342">
        <v>4889.0282999999999</v>
      </c>
      <c r="K48" s="342">
        <v>164.84487999999999</v>
      </c>
      <c r="L48" s="342">
        <v>2322.6754999999998</v>
      </c>
      <c r="M48" s="342">
        <v>128.61974190000001</v>
      </c>
      <c r="N48" s="342">
        <v>123.21314</v>
      </c>
      <c r="O48" s="342">
        <v>598.15917999999999</v>
      </c>
      <c r="P48" s="342">
        <v>132.06432000000001</v>
      </c>
      <c r="R48" s="5">
        <f t="shared" si="6"/>
        <v>7.949664879184799</v>
      </c>
      <c r="S48" s="5">
        <f t="shared" si="0"/>
        <v>1.7330841952031513</v>
      </c>
      <c r="T48" s="5">
        <f t="shared" si="1"/>
        <v>-0.6665374599950562</v>
      </c>
      <c r="U48" s="5">
        <f t="shared" si="2"/>
        <v>-0.50854623121222964</v>
      </c>
      <c r="V48" s="5">
        <f t="shared" si="3"/>
        <v>-0.45628820359482258</v>
      </c>
      <c r="W48" s="5">
        <f t="shared" si="4"/>
        <v>-0.48471329815556641</v>
      </c>
      <c r="X48" s="5">
        <f t="shared" si="5"/>
        <v>3.0315750591467725</v>
      </c>
    </row>
    <row r="49" spans="1:24">
      <c r="A49" t="s">
        <v>47</v>
      </c>
      <c r="B49" s="328">
        <v>10316.1569</v>
      </c>
      <c r="C49" s="331">
        <v>63.3322</v>
      </c>
      <c r="D49" s="334">
        <v>56136.633800000003</v>
      </c>
      <c r="E49" s="337">
        <v>11113.709000000001</v>
      </c>
      <c r="F49" s="337">
        <v>9184.7690999999995</v>
      </c>
      <c r="G49" s="340">
        <v>94664.288100000005</v>
      </c>
      <c r="H49" s="375">
        <v>1010.9924129999901</v>
      </c>
      <c r="J49" s="342">
        <v>9066.9287000000004</v>
      </c>
      <c r="K49" s="342">
        <v>557.38598999999999</v>
      </c>
      <c r="L49" s="342">
        <v>48814.449000000001</v>
      </c>
      <c r="M49" s="342">
        <v>16189.9236</v>
      </c>
      <c r="N49" s="342">
        <v>11970.22</v>
      </c>
      <c r="O49" s="342">
        <v>78062.741999999998</v>
      </c>
      <c r="P49" s="342">
        <v>1034.4994999999999</v>
      </c>
      <c r="R49" s="5">
        <f t="shared" si="6"/>
        <v>-0.12109433891995182</v>
      </c>
      <c r="S49" s="5">
        <f t="shared" si="0"/>
        <v>7.8009889124331693</v>
      </c>
      <c r="T49" s="5">
        <f t="shared" si="1"/>
        <v>-0.13043505291191868</v>
      </c>
      <c r="U49" s="5">
        <f t="shared" si="2"/>
        <v>0.45675252069313665</v>
      </c>
      <c r="V49" s="5">
        <f t="shared" si="3"/>
        <v>0.30326847302018728</v>
      </c>
      <c r="W49" s="5">
        <f t="shared" si="4"/>
        <v>-0.17537285108469544</v>
      </c>
      <c r="X49" s="5">
        <f t="shared" si="5"/>
        <v>2.3251496942747165E-2</v>
      </c>
    </row>
    <row r="50" spans="1:24">
      <c r="A50" t="s">
        <v>48</v>
      </c>
      <c r="B50" s="328">
        <v>11732.101199999999</v>
      </c>
      <c r="C50" s="331">
        <v>988.17409999999995</v>
      </c>
      <c r="D50" s="334">
        <v>31409.566800000001</v>
      </c>
      <c r="E50" s="337">
        <v>4477.0065999999997</v>
      </c>
      <c r="F50" s="337">
        <v>3598.2393999999999</v>
      </c>
      <c r="G50" s="340">
        <v>91908.982199999999</v>
      </c>
      <c r="H50" s="375">
        <v>665.96864871499895</v>
      </c>
      <c r="J50" s="342">
        <v>12067.565000000001</v>
      </c>
      <c r="K50" s="342">
        <v>502.57117</v>
      </c>
      <c r="L50" s="342">
        <v>21037.861000000001</v>
      </c>
      <c r="M50" s="342">
        <v>4361.1260300000004</v>
      </c>
      <c r="N50" s="342">
        <v>3768.2329</v>
      </c>
      <c r="O50" s="342">
        <v>16523.599999999999</v>
      </c>
      <c r="P50" s="342">
        <v>861.56830000000002</v>
      </c>
      <c r="R50" s="5">
        <f t="shared" si="6"/>
        <v>2.8593667432735868E-2</v>
      </c>
      <c r="S50" s="5">
        <f t="shared" si="0"/>
        <v>-0.49141434692530395</v>
      </c>
      <c r="T50" s="5">
        <f t="shared" si="1"/>
        <v>-0.33020849558485471</v>
      </c>
      <c r="U50" s="5">
        <f t="shared" si="2"/>
        <v>-2.588349322513828E-2</v>
      </c>
      <c r="V50" s="5">
        <f t="shared" si="3"/>
        <v>4.7243521373258275E-2</v>
      </c>
      <c r="W50" s="5">
        <f t="shared" si="4"/>
        <v>-0.82021778933376099</v>
      </c>
      <c r="X50" s="5">
        <f t="shared" si="5"/>
        <v>0.29370699606117323</v>
      </c>
    </row>
    <row r="51" spans="1:24">
      <c r="A51" t="s">
        <v>49</v>
      </c>
      <c r="B51" s="328">
        <v>14012.483200000001</v>
      </c>
      <c r="C51" s="331">
        <v>304.64519999999999</v>
      </c>
      <c r="D51" s="334">
        <v>52631.811500000003</v>
      </c>
      <c r="E51" s="337">
        <v>6087.3356999999996</v>
      </c>
      <c r="F51" s="337">
        <v>3157.4490000000001</v>
      </c>
      <c r="G51" s="340">
        <v>55074.109900000003</v>
      </c>
      <c r="H51" s="375">
        <v>751.88109999999995</v>
      </c>
      <c r="J51" s="342">
        <v>6255.5928000000004</v>
      </c>
      <c r="K51" s="342">
        <v>375.3356</v>
      </c>
      <c r="L51" s="342">
        <v>49665.035000000003</v>
      </c>
      <c r="M51" s="342">
        <v>5305.0415199999998</v>
      </c>
      <c r="N51" s="342">
        <v>4326.0106999999998</v>
      </c>
      <c r="O51" s="342">
        <v>21596.942999999999</v>
      </c>
      <c r="P51" s="342">
        <v>750.6712</v>
      </c>
      <c r="R51" s="5">
        <f t="shared" si="6"/>
        <v>-0.55357000535065759</v>
      </c>
      <c r="S51" s="5">
        <f t="shared" si="0"/>
        <v>0.23204173248093196</v>
      </c>
      <c r="T51" s="5">
        <f t="shared" si="1"/>
        <v>-5.6368504435763148E-2</v>
      </c>
      <c r="U51" s="5">
        <f t="shared" si="2"/>
        <v>-0.12851175268681173</v>
      </c>
      <c r="V51" s="5">
        <f t="shared" si="3"/>
        <v>0.37009677749347647</v>
      </c>
      <c r="W51" s="5">
        <f t="shared" si="4"/>
        <v>-0.60785670364506428</v>
      </c>
      <c r="X51" s="5">
        <f t="shared" si="5"/>
        <v>-1.6091640021273948E-3</v>
      </c>
    </row>
    <row r="52" spans="1:24">
      <c r="B52" s="327"/>
      <c r="C52" s="330"/>
      <c r="D52" s="333"/>
      <c r="E52" s="336"/>
      <c r="F52" s="336"/>
      <c r="G52" s="339"/>
      <c r="H52" s="375"/>
      <c r="J52" s="350"/>
      <c r="K52" s="350"/>
      <c r="L52" s="350"/>
      <c r="M52" s="350"/>
      <c r="N52" s="350"/>
      <c r="O52" s="350"/>
      <c r="P52" s="350"/>
      <c r="R52" s="5"/>
      <c r="S52" s="5"/>
      <c r="T52" s="5"/>
      <c r="U52" s="5"/>
      <c r="V52" s="5"/>
      <c r="W52" s="5"/>
      <c r="X52" s="5"/>
    </row>
    <row r="53" spans="1:24">
      <c r="B53" s="327"/>
      <c r="C53" s="330"/>
      <c r="D53" s="333"/>
      <c r="E53" s="336"/>
      <c r="F53" s="336"/>
      <c r="G53" s="339"/>
      <c r="H53" s="375"/>
      <c r="J53" s="350"/>
      <c r="K53" s="350"/>
      <c r="L53" s="350"/>
      <c r="M53" s="350"/>
      <c r="N53" s="350"/>
      <c r="O53" s="350"/>
      <c r="P53" s="350"/>
      <c r="R53" s="5"/>
      <c r="S53" s="5"/>
      <c r="T53" s="5"/>
      <c r="U53" s="5"/>
      <c r="V53" s="5"/>
      <c r="W53" s="5"/>
      <c r="X53" s="5"/>
    </row>
    <row r="54" spans="1:24">
      <c r="A54" t="s">
        <v>50</v>
      </c>
      <c r="B54" s="328">
        <v>5029.2610999999997</v>
      </c>
      <c r="C54" s="331">
        <v>300.52800000000002</v>
      </c>
      <c r="D54" s="334">
        <v>65141.654000000002</v>
      </c>
      <c r="E54" s="337">
        <v>7622.6935999999996</v>
      </c>
      <c r="F54" s="337">
        <v>5065.2295999999997</v>
      </c>
      <c r="G54" s="340">
        <v>17642.500899999999</v>
      </c>
      <c r="H54" s="375">
        <v>87.3158999999999</v>
      </c>
      <c r="J54" s="342">
        <v>4382.0508</v>
      </c>
      <c r="K54" s="342">
        <v>262.92307</v>
      </c>
      <c r="L54" s="342">
        <v>33365.112999999998</v>
      </c>
      <c r="M54" s="342">
        <v>6781.9341999999997</v>
      </c>
      <c r="N54" s="342">
        <v>5063.1265000000003</v>
      </c>
      <c r="O54" s="342">
        <v>19203.511999999999</v>
      </c>
      <c r="P54" s="342">
        <v>525.84613000000002</v>
      </c>
      <c r="R54" s="5">
        <f t="shared" si="6"/>
        <v>-0.12868894398821326</v>
      </c>
      <c r="S54" s="5">
        <f t="shared" si="0"/>
        <v>-0.12512953867859242</v>
      </c>
      <c r="T54" s="5">
        <f t="shared" si="1"/>
        <v>-0.48780678795782501</v>
      </c>
      <c r="U54" s="5">
        <f t="shared" si="2"/>
        <v>-0.11029689032758708</v>
      </c>
      <c r="V54" s="5">
        <f t="shared" si="3"/>
        <v>-4.1520329108069622E-4</v>
      </c>
      <c r="W54" s="376">
        <f t="shared" si="3"/>
        <v>8.8480148525881597E-2</v>
      </c>
      <c r="X54" s="5">
        <f t="shared" si="5"/>
        <v>5.0223410627388674</v>
      </c>
    </row>
    <row r="55" spans="1:24">
      <c r="A55" t="s">
        <v>51</v>
      </c>
      <c r="B55" s="327"/>
      <c r="C55" s="330"/>
      <c r="D55" s="333"/>
      <c r="E55" s="336"/>
      <c r="F55" s="336"/>
      <c r="G55" s="339"/>
      <c r="J55" s="350"/>
      <c r="K55" s="350"/>
      <c r="L55" s="350"/>
      <c r="M55" s="350"/>
      <c r="N55" s="350"/>
      <c r="O55" s="350"/>
      <c r="P55" s="350"/>
      <c r="R55" s="5"/>
      <c r="S55" s="5"/>
      <c r="T55" s="5"/>
      <c r="U55" s="5"/>
      <c r="V55" s="5"/>
      <c r="W55" s="5"/>
      <c r="X55" s="5"/>
    </row>
    <row r="56" spans="1:24">
      <c r="A56" t="s">
        <v>52</v>
      </c>
      <c r="B56" s="327"/>
      <c r="C56" s="330"/>
      <c r="D56" s="333"/>
      <c r="E56" s="336"/>
      <c r="F56" s="336"/>
      <c r="G56" s="339"/>
      <c r="J56" s="350"/>
      <c r="K56" s="350"/>
      <c r="L56" s="350"/>
      <c r="M56" s="350"/>
      <c r="N56" s="350"/>
      <c r="O56" s="350"/>
      <c r="P56" s="350"/>
      <c r="R56" s="5"/>
      <c r="S56" s="5"/>
      <c r="T56" s="5"/>
      <c r="U56" s="5"/>
      <c r="V56" s="5"/>
      <c r="W56" s="5"/>
      <c r="X56" s="5"/>
    </row>
    <row r="57" spans="1:24">
      <c r="A57" t="s">
        <v>53</v>
      </c>
      <c r="B57" s="327"/>
      <c r="C57" s="330"/>
      <c r="D57" s="333"/>
      <c r="E57" s="336"/>
      <c r="F57" s="336"/>
      <c r="G57" s="339"/>
      <c r="J57" s="350"/>
      <c r="K57" s="350"/>
      <c r="L57" s="350"/>
      <c r="M57" s="350"/>
      <c r="N57" s="350"/>
      <c r="O57" s="350"/>
      <c r="P57" s="350"/>
      <c r="R57" s="5"/>
      <c r="S57" s="5"/>
      <c r="T57" s="5"/>
      <c r="U57" s="5"/>
      <c r="V57" s="5"/>
      <c r="W57" s="5"/>
      <c r="X57" s="5"/>
    </row>
    <row r="58" spans="1:24">
      <c r="A58" t="s">
        <v>54</v>
      </c>
      <c r="B58" s="327"/>
      <c r="C58" s="330"/>
      <c r="D58" s="333"/>
      <c r="E58" s="336"/>
      <c r="F58" s="336"/>
      <c r="G58" s="339"/>
      <c r="J58" s="350"/>
      <c r="K58" s="350"/>
      <c r="L58" s="350"/>
      <c r="M58" s="350"/>
      <c r="N58" s="350"/>
      <c r="O58" s="350"/>
      <c r="P58" s="350"/>
      <c r="R58" s="5"/>
      <c r="S58" s="5"/>
      <c r="T58" s="5"/>
      <c r="U58" s="5"/>
      <c r="V58" s="5"/>
      <c r="W58" s="5"/>
      <c r="X58" s="5"/>
    </row>
    <row r="59" spans="1:24">
      <c r="A59" t="s">
        <v>55</v>
      </c>
      <c r="B59" s="327"/>
      <c r="C59" s="330"/>
      <c r="D59" s="333"/>
      <c r="E59" s="336"/>
      <c r="F59" s="336"/>
      <c r="G59" s="339"/>
      <c r="J59" s="350"/>
      <c r="K59" s="350"/>
      <c r="L59" s="350"/>
      <c r="M59" s="350"/>
      <c r="N59" s="350"/>
      <c r="O59" s="350"/>
      <c r="P59" s="350"/>
      <c r="R59" s="5"/>
      <c r="S59" s="5"/>
      <c r="T59" s="5"/>
      <c r="U59" s="5"/>
      <c r="V59" s="5"/>
      <c r="W59" s="5"/>
      <c r="X59" s="5"/>
    </row>
    <row r="60" spans="1:24">
      <c r="R60" s="5"/>
      <c r="S60" s="5"/>
      <c r="T60" s="5"/>
      <c r="U60" s="5"/>
      <c r="V60" s="5"/>
      <c r="W60" s="5"/>
      <c r="X60" s="5"/>
    </row>
    <row r="61" spans="1:24">
      <c r="A61" s="2" t="s">
        <v>56</v>
      </c>
      <c r="B61" s="328">
        <f t="shared" ref="B61:G61" si="7">SUM(B3:B60)</f>
        <v>724450.48460000008</v>
      </c>
      <c r="C61" s="340">
        <f t="shared" si="7"/>
        <v>21944.588099999997</v>
      </c>
      <c r="D61" s="340">
        <f t="shared" si="7"/>
        <v>2001241.1459999995</v>
      </c>
      <c r="E61" s="340">
        <f t="shared" si="7"/>
        <v>266638.49950000003</v>
      </c>
      <c r="F61" s="340">
        <f t="shared" si="7"/>
        <v>193881.23499999999</v>
      </c>
      <c r="G61" s="340">
        <f t="shared" si="7"/>
        <v>4636758.4702000003</v>
      </c>
      <c r="H61" s="1">
        <f t="shared" ref="H61" si="8">SUM(H3:H60)</f>
        <v>32375.521123523125</v>
      </c>
      <c r="J61" s="172">
        <f t="shared" ref="J61" si="9">SUM(J3:J60)</f>
        <v>752467.34198999987</v>
      </c>
      <c r="K61" s="172">
        <f t="shared" ref="K61" si="10">SUM(K3:K60)</f>
        <v>39629.288281999994</v>
      </c>
      <c r="L61" s="172">
        <f t="shared" ref="L61" si="11">SUM(L3:L60)</f>
        <v>1486127.9058000001</v>
      </c>
      <c r="M61" s="172">
        <f t="shared" ref="M61" si="12">SUM(M3:M60)</f>
        <v>256679.10146380003</v>
      </c>
      <c r="N61" s="172">
        <f t="shared" ref="N61" si="13">SUM(N3:N60)</f>
        <v>199186.42982500003</v>
      </c>
      <c r="O61" s="172">
        <f t="shared" ref="O61" si="14">SUM(O3:O60)</f>
        <v>1443777.0829700003</v>
      </c>
      <c r="P61" s="172">
        <f t="shared" ref="P61" si="15">SUM(P3:P60)</f>
        <v>39226.916974999993</v>
      </c>
      <c r="R61" s="5">
        <f t="shared" si="6"/>
        <v>3.8673253708249068E-2</v>
      </c>
      <c r="S61" s="5">
        <f t="shared" si="0"/>
        <v>0.80587979603043902</v>
      </c>
      <c r="T61" s="5">
        <f t="shared" si="1"/>
        <v>-0.25739688654192777</v>
      </c>
      <c r="U61" s="5">
        <f t="shared" si="2"/>
        <v>-3.7351687977827071E-2</v>
      </c>
      <c r="V61" s="5">
        <f t="shared" si="3"/>
        <v>2.7363116523370829E-2</v>
      </c>
      <c r="W61" s="5">
        <f t="shared" si="4"/>
        <v>-0.68862361663886174</v>
      </c>
      <c r="X61" s="5">
        <f t="shared" si="5"/>
        <v>0.21162272030576953</v>
      </c>
    </row>
    <row r="62" spans="1:24">
      <c r="A62" s="2" t="s">
        <v>57</v>
      </c>
      <c r="B62" s="328">
        <f t="shared" ref="B62:G62" si="16">B3+B4+B5+B6+B7+B8+B9+B10+B11+B12+B13+B14+B15+B16+B17+B18+B19+B20+B21+B22+B23+B24+B25+B26+B27+B28+B29+B30+B31+B32+B33+B34+B35+B36+B37+B38+B39+B40+B41+B42+B43+B44+B45+B46+B47+B48+B49+B50+B51</f>
        <v>719421.22350000008</v>
      </c>
      <c r="C62" s="340">
        <f t="shared" si="16"/>
        <v>21644.060099999999</v>
      </c>
      <c r="D62" s="340">
        <f t="shared" si="16"/>
        <v>1936099.4919999994</v>
      </c>
      <c r="E62" s="340">
        <f t="shared" si="16"/>
        <v>259015.80590000001</v>
      </c>
      <c r="F62" s="340">
        <f t="shared" si="16"/>
        <v>188816.00539999999</v>
      </c>
      <c r="G62" s="340">
        <f t="shared" si="16"/>
        <v>4619115.9693</v>
      </c>
      <c r="H62" s="1">
        <f t="shared" ref="H62" si="17">H3+H4+H5+H6+H7+H8+H9+H10+H11+H12+H13+H14+H15+H16+H17+H18+H19+H20+H21+H22+H23+H24+H25+H26+H27+H28+H29+H30+H31+H32+H33+H34+H35+H36+H37+H38+H39+H40+H41+H42+H43+H44+H45+H46+H47+H48+H49+H50+H51</f>
        <v>32288.205223523124</v>
      </c>
      <c r="J62" s="172">
        <f t="shared" ref="J62:P62" si="18">J3+J4+J5+J6+J7+J8+J9+J10+J11+J12+J13+J14+J15+J16+J17+J18+J19+J20+J21+J22+J23+J24+J25+J26+J27+J28+J29+J30+J31+J32+J33+J34+J35+J36+J37+J38+J39+J40+J41+J42+J43+J44+J45+J46+J47+J48+J49+J50+J51</f>
        <v>748085.2911899999</v>
      </c>
      <c r="K62" s="172">
        <f t="shared" si="18"/>
        <v>39366.365211999997</v>
      </c>
      <c r="L62" s="172">
        <f t="shared" si="18"/>
        <v>1452762.7928000002</v>
      </c>
      <c r="M62" s="172">
        <f t="shared" si="18"/>
        <v>249897.16726380005</v>
      </c>
      <c r="N62" s="172">
        <f t="shared" si="18"/>
        <v>194123.30332500002</v>
      </c>
      <c r="O62" s="172">
        <f t="shared" si="18"/>
        <v>1424573.5709700002</v>
      </c>
      <c r="P62" s="172">
        <f t="shared" si="18"/>
        <v>38701.070844999995</v>
      </c>
      <c r="R62" s="5">
        <f t="shared" si="6"/>
        <v>3.9843233357154104E-2</v>
      </c>
      <c r="S62" s="5">
        <f t="shared" si="0"/>
        <v>0.81880687034314781</v>
      </c>
      <c r="T62" s="5">
        <f t="shared" si="1"/>
        <v>-0.24964455659285889</v>
      </c>
      <c r="U62" s="5">
        <f t="shared" si="2"/>
        <v>-3.5204950541591486E-2</v>
      </c>
      <c r="V62" s="5">
        <f t="shared" si="3"/>
        <v>2.8108305298360163E-2</v>
      </c>
      <c r="W62" s="5">
        <f t="shared" si="4"/>
        <v>-0.69159172871213148</v>
      </c>
      <c r="X62" s="5">
        <f t="shared" si="5"/>
        <v>0.19861325759924453</v>
      </c>
    </row>
    <row r="63" spans="1:24">
      <c r="A63" s="2" t="s">
        <v>58</v>
      </c>
      <c r="B63" s="328">
        <f t="shared" ref="B63:G63" si="19">B3+B5+B8+B9+B11+B12+B14+B15+B16+B17+B18+B19+B20+B21+B22+B23+B24+B25+B26+B28+B30+B31+B33+B34+B35+B36+B37+B39+B40+B41+B42+B43+B44+B46+B47+B49+B50</f>
        <v>610834.32349999994</v>
      </c>
      <c r="C63" s="340">
        <f t="shared" si="19"/>
        <v>19067.243899999998</v>
      </c>
      <c r="D63" s="340">
        <f t="shared" si="19"/>
        <v>1680493.5429999996</v>
      </c>
      <c r="E63" s="340">
        <f t="shared" si="19"/>
        <v>240091.82930000001</v>
      </c>
      <c r="F63" s="340">
        <f t="shared" si="19"/>
        <v>174935.14149999997</v>
      </c>
      <c r="G63" s="340">
        <f t="shared" si="19"/>
        <v>4423753.9451000001</v>
      </c>
      <c r="H63" s="1">
        <f t="shared" ref="H63" si="20">H3+H5+H8+H9+H11+H12+H14+H15+H16+H17+H18+H19+H20+H21+H22+H23+H24+H25+H26+H28+H30+H31+H33+H34+H35+H36+H37+H39+H40+H41+H42+H43+H44+H46+H47+H49+H50</f>
        <v>28950.121321573126</v>
      </c>
      <c r="J63" s="172">
        <f t="shared" ref="J63:P63" si="21">J3+J5+J8+J9+J11+J12+J14+J15+J16+J17+J18+J19+J20+J21+J22+J23+J24+J25+J26+J28+J30+J31+J33+J34+J35+J36+J37+J39+J40+J41+J42+J43+J44+J46+J47+J49+J50</f>
        <v>631281.72979000013</v>
      </c>
      <c r="K63" s="172">
        <f t="shared" si="21"/>
        <v>32522.539211999992</v>
      </c>
      <c r="L63" s="172">
        <f t="shared" si="21"/>
        <v>1252914.4846900003</v>
      </c>
      <c r="M63" s="172">
        <f t="shared" si="21"/>
        <v>225196.46100040001</v>
      </c>
      <c r="N63" s="172">
        <f t="shared" si="21"/>
        <v>174289.13745100002</v>
      </c>
      <c r="O63" s="172">
        <f t="shared" si="21"/>
        <v>1330599.7359300002</v>
      </c>
      <c r="P63" s="172">
        <f t="shared" si="21"/>
        <v>33731.048198000004</v>
      </c>
      <c r="R63" s="5">
        <f t="shared" si="6"/>
        <v>3.3474553579175531E-2</v>
      </c>
      <c r="S63" s="5">
        <f t="shared" si="0"/>
        <v>0.70567594260437383</v>
      </c>
      <c r="T63" s="5">
        <f t="shared" si="1"/>
        <v>-0.25443659696941745</v>
      </c>
      <c r="U63" s="5">
        <f t="shared" si="2"/>
        <v>-6.2040296594133196E-2</v>
      </c>
      <c r="V63" s="5">
        <f t="shared" si="3"/>
        <v>-3.6928203416461752E-3</v>
      </c>
      <c r="W63" s="5">
        <f t="shared" si="4"/>
        <v>-0.69921479529758934</v>
      </c>
      <c r="X63" s="5">
        <f t="shared" si="5"/>
        <v>0.16514358690663639</v>
      </c>
    </row>
  </sheetData>
  <conditionalFormatting sqref="R1:X1048576">
    <cfRule type="cellIs" dxfId="6" priority="2" operator="greaterThan">
      <formula>0.5</formula>
    </cfRule>
    <cfRule type="cellIs" dxfId="5" priority="1" operator="lessThan">
      <formula>-0.5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X6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9" sqref="A9"/>
    </sheetView>
  </sheetViews>
  <sheetFormatPr defaultRowHeight="15"/>
  <cols>
    <col min="1" max="1" width="18.42578125" customWidth="1"/>
    <col min="7" max="15" width="9.140625" style="423"/>
    <col min="17" max="17" width="2.140625" customWidth="1"/>
    <col min="23" max="23" width="13.140625" customWidth="1"/>
  </cols>
  <sheetData>
    <row r="1" spans="1:24">
      <c r="A1" s="324"/>
      <c r="B1" s="3" t="s">
        <v>118</v>
      </c>
      <c r="C1" s="325"/>
      <c r="D1" s="325"/>
      <c r="E1" s="325"/>
      <c r="F1" s="325"/>
      <c r="G1" s="422"/>
      <c r="H1" s="422"/>
      <c r="J1" s="424" t="s">
        <v>115</v>
      </c>
      <c r="P1" s="324"/>
      <c r="Q1" s="324"/>
      <c r="R1" s="326" t="s">
        <v>61</v>
      </c>
      <c r="S1" s="324"/>
      <c r="T1" s="324"/>
      <c r="U1" s="324"/>
      <c r="V1" s="324"/>
      <c r="W1" s="324"/>
      <c r="X1" s="324"/>
    </row>
    <row r="2" spans="1:24">
      <c r="A2" s="326" t="s">
        <v>0</v>
      </c>
      <c r="B2" s="326" t="s">
        <v>62</v>
      </c>
      <c r="C2" s="326" t="s">
        <v>63</v>
      </c>
      <c r="D2" s="326" t="s">
        <v>64</v>
      </c>
      <c r="E2" s="326" t="s">
        <v>59</v>
      </c>
      <c r="F2" s="326" t="s">
        <v>60</v>
      </c>
      <c r="G2" s="424" t="s">
        <v>65</v>
      </c>
      <c r="H2" s="424" t="s">
        <v>66</v>
      </c>
      <c r="J2" s="424" t="s">
        <v>62</v>
      </c>
      <c r="K2" s="424" t="s">
        <v>63</v>
      </c>
      <c r="L2" s="424" t="s">
        <v>64</v>
      </c>
      <c r="M2" s="424" t="s">
        <v>59</v>
      </c>
      <c r="N2" s="424" t="s">
        <v>60</v>
      </c>
      <c r="O2" s="424" t="s">
        <v>65</v>
      </c>
      <c r="P2" s="326" t="s">
        <v>66</v>
      </c>
      <c r="Q2" s="324"/>
      <c r="R2" s="326" t="s">
        <v>62</v>
      </c>
      <c r="S2" s="326" t="s">
        <v>63</v>
      </c>
      <c r="T2" s="326" t="s">
        <v>64</v>
      </c>
      <c r="U2" s="326" t="s">
        <v>59</v>
      </c>
      <c r="V2" s="326" t="s">
        <v>60</v>
      </c>
      <c r="W2" s="326" t="s">
        <v>65</v>
      </c>
      <c r="X2" s="326" t="s">
        <v>66</v>
      </c>
    </row>
    <row r="3" spans="1:24">
      <c r="A3" s="324" t="s">
        <v>1</v>
      </c>
      <c r="B3" s="373">
        <v>108.91</v>
      </c>
      <c r="C3" s="373">
        <v>2.3763961999999998</v>
      </c>
      <c r="D3" s="370">
        <v>707.11009999999999</v>
      </c>
      <c r="E3" s="363">
        <v>52.521087000000001</v>
      </c>
      <c r="F3" s="363">
        <v>32.249088</v>
      </c>
      <c r="G3" s="422">
        <v>3999.9389000000001</v>
      </c>
      <c r="H3" s="422">
        <v>9.7324999999999893</v>
      </c>
      <c r="J3" s="422">
        <v>78.633200000000002</v>
      </c>
      <c r="K3" s="422">
        <v>6.1409000000000002</v>
      </c>
      <c r="L3" s="422">
        <v>62.0015</v>
      </c>
      <c r="M3" s="422">
        <v>0.29709999999999998</v>
      </c>
      <c r="N3" s="422">
        <v>0.18210000000000001</v>
      </c>
      <c r="O3" s="422">
        <v>0</v>
      </c>
      <c r="P3" s="365">
        <v>1.9658</v>
      </c>
      <c r="R3" s="383">
        <f>(J3-B3)/B3</f>
        <v>-0.2779983472592048</v>
      </c>
      <c r="S3" s="383">
        <f t="shared" ref="S3:S50" si="0">(K3-C3)/C3</f>
        <v>1.584122967373875</v>
      </c>
      <c r="T3" s="383">
        <f t="shared" ref="T3:T50" si="1">(L3-D3)/D3</f>
        <v>-0.91231704935341762</v>
      </c>
      <c r="U3" s="383">
        <f t="shared" ref="U3:U50" si="2">(M3-E3)/E3</f>
        <v>-0.99434322446525147</v>
      </c>
      <c r="V3" s="383">
        <f t="shared" ref="V3:V50" si="3">(N3-F3)/F3</f>
        <v>-0.99435332868948112</v>
      </c>
      <c r="W3" s="383">
        <f t="shared" ref="W3:W50" si="4">(O3-G3)/G3</f>
        <v>-1</v>
      </c>
      <c r="X3" s="383">
        <f t="shared" ref="X3:X50" si="5">(P3-H3)/H3</f>
        <v>-0.7980169535062932</v>
      </c>
    </row>
    <row r="4" spans="1:24">
      <c r="A4" s="324" t="s">
        <v>2</v>
      </c>
      <c r="B4" s="373">
        <v>26.036932</v>
      </c>
      <c r="C4" s="373">
        <v>0.88532102000000001</v>
      </c>
      <c r="D4" s="370">
        <v>105.4362</v>
      </c>
      <c r="E4" s="363">
        <v>2.3666550874999999</v>
      </c>
      <c r="F4" s="363">
        <v>2.3636550999999999</v>
      </c>
      <c r="G4" s="422">
        <v>3.2761999999999998</v>
      </c>
      <c r="H4" s="422">
        <v>2.521255</v>
      </c>
      <c r="J4" s="422">
        <v>23.6738</v>
      </c>
      <c r="K4" s="422">
        <v>0.90190000000000003</v>
      </c>
      <c r="L4" s="422">
        <v>37.291200000000003</v>
      </c>
      <c r="M4" s="422">
        <v>0.15010000000000001</v>
      </c>
      <c r="N4" s="422">
        <v>0.1241</v>
      </c>
      <c r="O4" s="422">
        <v>0</v>
      </c>
      <c r="P4" s="365">
        <v>1.5501</v>
      </c>
      <c r="R4" s="383">
        <f t="shared" ref="R4:R50" si="6">(J4-B4)/B4</f>
        <v>-9.0760770124529266E-2</v>
      </c>
      <c r="S4" s="383">
        <f t="shared" si="0"/>
        <v>1.8726517981014414E-2</v>
      </c>
      <c r="T4" s="383">
        <f t="shared" si="1"/>
        <v>-0.64631502273412733</v>
      </c>
      <c r="U4" s="383">
        <f t="shared" si="2"/>
        <v>-0.93657715448576107</v>
      </c>
      <c r="V4" s="383">
        <f t="shared" si="3"/>
        <v>-0.94749657003680454</v>
      </c>
      <c r="W4" s="383">
        <f t="shared" si="4"/>
        <v>-1</v>
      </c>
      <c r="X4" s="383">
        <f t="shared" si="5"/>
        <v>-0.3851871389446922</v>
      </c>
    </row>
    <row r="5" spans="1:24">
      <c r="A5" s="324" t="s">
        <v>3</v>
      </c>
      <c r="B5" s="373">
        <v>138.49121</v>
      </c>
      <c r="C5" s="373">
        <v>7.6148911000000004</v>
      </c>
      <c r="D5" s="370">
        <v>512.93060000000003</v>
      </c>
      <c r="E5" s="363">
        <v>31.295227000000001</v>
      </c>
      <c r="F5" s="363">
        <v>31.295227000000001</v>
      </c>
      <c r="G5" s="422">
        <v>1.8324</v>
      </c>
      <c r="H5" s="422">
        <v>18.1792499999999</v>
      </c>
      <c r="J5" s="422">
        <v>82.502099999999999</v>
      </c>
      <c r="K5" s="422">
        <v>5.1897000000000002</v>
      </c>
      <c r="L5" s="422">
        <v>221.352</v>
      </c>
      <c r="M5" s="422">
        <v>0.39190000000000003</v>
      </c>
      <c r="N5" s="422">
        <v>0.28270000000000001</v>
      </c>
      <c r="O5" s="422">
        <v>0</v>
      </c>
      <c r="P5" s="365">
        <v>3.3308</v>
      </c>
      <c r="R5" s="383">
        <f t="shared" si="6"/>
        <v>-0.40427915966652322</v>
      </c>
      <c r="S5" s="383">
        <f t="shared" si="0"/>
        <v>-0.31848007649117926</v>
      </c>
      <c r="T5" s="383">
        <f t="shared" si="1"/>
        <v>-0.56845623949906676</v>
      </c>
      <c r="U5" s="383">
        <f t="shared" si="2"/>
        <v>-0.98747732361871032</v>
      </c>
      <c r="V5" s="383">
        <f t="shared" si="3"/>
        <v>-0.99096667360808732</v>
      </c>
      <c r="W5" s="383">
        <f t="shared" si="4"/>
        <v>-1</v>
      </c>
      <c r="X5" s="383">
        <f t="shared" si="5"/>
        <v>-0.8167801201919761</v>
      </c>
    </row>
    <row r="6" spans="1:24">
      <c r="A6" s="324" t="s">
        <v>4</v>
      </c>
      <c r="B6" s="373">
        <v>909.73662999999999</v>
      </c>
      <c r="C6" s="373">
        <v>44.312877999999998</v>
      </c>
      <c r="D6" s="370">
        <v>411.37430000000001</v>
      </c>
      <c r="E6" s="363">
        <v>105.7169385</v>
      </c>
      <c r="F6" s="363">
        <v>97.394195999999994</v>
      </c>
      <c r="G6" s="422">
        <v>10.174899999999999</v>
      </c>
      <c r="H6" s="422">
        <v>59.288226399999999</v>
      </c>
      <c r="J6" s="422">
        <v>538.99570000000006</v>
      </c>
      <c r="K6" s="422">
        <v>20.7623</v>
      </c>
      <c r="L6" s="422">
        <v>110.1516</v>
      </c>
      <c r="M6" s="422">
        <v>3.4016999999999999</v>
      </c>
      <c r="N6" s="422">
        <v>2.8083</v>
      </c>
      <c r="O6" s="422">
        <v>0</v>
      </c>
      <c r="P6" s="365">
        <v>35.0595</v>
      </c>
      <c r="R6" s="383">
        <f t="shared" si="6"/>
        <v>-0.40752556044709326</v>
      </c>
      <c r="S6" s="383">
        <f t="shared" si="0"/>
        <v>-0.53146126053920484</v>
      </c>
      <c r="T6" s="383">
        <f t="shared" si="1"/>
        <v>-0.73223509587254243</v>
      </c>
      <c r="U6" s="383">
        <f t="shared" si="2"/>
        <v>-0.96782256421472135</v>
      </c>
      <c r="V6" s="383">
        <f t="shared" si="3"/>
        <v>-0.97116563290896718</v>
      </c>
      <c r="W6" s="383">
        <f t="shared" si="4"/>
        <v>-1</v>
      </c>
      <c r="X6" s="383">
        <f t="shared" si="5"/>
        <v>-0.40865999661612412</v>
      </c>
    </row>
    <row r="7" spans="1:24">
      <c r="A7" s="324" t="s">
        <v>5</v>
      </c>
      <c r="B7" s="373">
        <v>28.65</v>
      </c>
      <c r="C7" s="373">
        <v>0</v>
      </c>
      <c r="D7" s="370">
        <v>4.5669000000000004</v>
      </c>
      <c r="E7" s="363">
        <v>7.7799997000000003</v>
      </c>
      <c r="F7" s="363">
        <v>7.7799997000000003</v>
      </c>
      <c r="G7" s="422">
        <v>7.9200000000000007E-2</v>
      </c>
      <c r="H7" s="422">
        <v>1.1599999999999899</v>
      </c>
      <c r="J7" s="422">
        <v>37.501399999999997</v>
      </c>
      <c r="K7" s="422">
        <v>2.9287999999999998</v>
      </c>
      <c r="L7" s="422">
        <v>22.383500000000002</v>
      </c>
      <c r="M7" s="422">
        <v>0.14169999999999999</v>
      </c>
      <c r="N7" s="422">
        <v>8.6900000000000005E-2</v>
      </c>
      <c r="O7" s="422">
        <v>0</v>
      </c>
      <c r="P7" s="365">
        <v>0.93759999999999999</v>
      </c>
      <c r="R7" s="383">
        <f t="shared" si="6"/>
        <v>0.30894938917975562</v>
      </c>
      <c r="S7" s="383"/>
      <c r="T7" s="383">
        <f t="shared" si="1"/>
        <v>3.901245921741225</v>
      </c>
      <c r="U7" s="383">
        <f t="shared" si="2"/>
        <v>-0.9817866316884305</v>
      </c>
      <c r="V7" s="383">
        <f t="shared" si="3"/>
        <v>-0.98883033375952445</v>
      </c>
      <c r="W7" s="383">
        <f t="shared" si="4"/>
        <v>-1</v>
      </c>
      <c r="X7" s="383">
        <f t="shared" si="5"/>
        <v>-0.19172413793102747</v>
      </c>
    </row>
    <row r="8" spans="1:24">
      <c r="A8" s="324" t="s">
        <v>6</v>
      </c>
      <c r="B8" s="373">
        <v>121.86102</v>
      </c>
      <c r="C8" s="373">
        <v>11.309046</v>
      </c>
      <c r="D8" s="370">
        <v>284.08839999999998</v>
      </c>
      <c r="E8" s="363">
        <v>22.3114861</v>
      </c>
      <c r="F8" s="363">
        <v>19.318096000000001</v>
      </c>
      <c r="G8" s="422">
        <v>209.8135</v>
      </c>
      <c r="H8" s="422">
        <v>16.688256555999899</v>
      </c>
      <c r="J8" s="422">
        <v>46.6708</v>
      </c>
      <c r="K8" s="422">
        <v>2.2461000000000002</v>
      </c>
      <c r="L8" s="422">
        <v>109.4285</v>
      </c>
      <c r="M8" s="422">
        <v>0.26590000000000003</v>
      </c>
      <c r="N8" s="422">
        <v>0.2104</v>
      </c>
      <c r="O8" s="422">
        <v>0</v>
      </c>
      <c r="P8" s="365">
        <v>2.5819999999999999</v>
      </c>
      <c r="R8" s="383">
        <f t="shared" si="6"/>
        <v>-0.61701617137292952</v>
      </c>
      <c r="S8" s="383">
        <f t="shared" si="0"/>
        <v>-0.80138908268655018</v>
      </c>
      <c r="T8" s="383">
        <f t="shared" si="1"/>
        <v>-0.61480827798671123</v>
      </c>
      <c r="U8" s="383">
        <f t="shared" si="2"/>
        <v>-0.98808237161754997</v>
      </c>
      <c r="V8" s="383">
        <f t="shared" si="3"/>
        <v>-0.98910865749916554</v>
      </c>
      <c r="W8" s="383">
        <f t="shared" si="4"/>
        <v>-1</v>
      </c>
      <c r="X8" s="383">
        <f t="shared" si="5"/>
        <v>-0.84528042271307846</v>
      </c>
    </row>
    <row r="9" spans="1:24">
      <c r="A9" s="324" t="s">
        <v>7</v>
      </c>
      <c r="B9" s="373">
        <v>44.60078</v>
      </c>
      <c r="C9" s="373">
        <v>3.9766173</v>
      </c>
      <c r="D9" s="370">
        <v>132.27549999999999</v>
      </c>
      <c r="E9" s="363">
        <v>3.9011102200000001</v>
      </c>
      <c r="F9" s="363">
        <v>3.6488166</v>
      </c>
      <c r="G9" s="422">
        <v>55.570500000000003</v>
      </c>
      <c r="H9" s="422">
        <v>6.3140646</v>
      </c>
      <c r="J9" s="422">
        <v>6.1078000000000001</v>
      </c>
      <c r="K9" s="422">
        <v>0.47699999999999998</v>
      </c>
      <c r="L9" s="422">
        <v>5.5502000000000002</v>
      </c>
      <c r="M9" s="422">
        <v>2.3099999999999999E-2</v>
      </c>
      <c r="N9" s="422">
        <v>1.41E-2</v>
      </c>
      <c r="O9" s="422">
        <v>0</v>
      </c>
      <c r="P9" s="365">
        <v>0.1527</v>
      </c>
      <c r="R9" s="383">
        <f t="shared" si="6"/>
        <v>-0.86305620664033234</v>
      </c>
      <c r="S9" s="383">
        <f t="shared" si="0"/>
        <v>-0.88004880429404164</v>
      </c>
      <c r="T9" s="383">
        <f t="shared" si="1"/>
        <v>-0.95804060464711904</v>
      </c>
      <c r="U9" s="383">
        <f t="shared" si="2"/>
        <v>-0.99407860873000409</v>
      </c>
      <c r="V9" s="383">
        <f t="shared" si="3"/>
        <v>-0.99613573343203932</v>
      </c>
      <c r="W9" s="383">
        <f t="shared" si="4"/>
        <v>-1</v>
      </c>
      <c r="X9" s="383">
        <f t="shared" si="5"/>
        <v>-0.97581589520005851</v>
      </c>
    </row>
    <row r="10" spans="1:24">
      <c r="A10" s="324" t="s">
        <v>8</v>
      </c>
      <c r="B10" s="373">
        <v>0</v>
      </c>
      <c r="C10" s="373">
        <v>0</v>
      </c>
      <c r="D10" s="370">
        <v>204.3417</v>
      </c>
      <c r="E10" s="363">
        <v>0</v>
      </c>
      <c r="F10" s="363">
        <v>0</v>
      </c>
      <c r="G10" s="422">
        <v>723.10519999999997</v>
      </c>
      <c r="H10" s="422"/>
      <c r="P10" s="358"/>
      <c r="R10" s="383"/>
      <c r="S10" s="383"/>
      <c r="T10" s="383"/>
      <c r="U10" s="383"/>
      <c r="V10" s="383"/>
      <c r="W10" s="383">
        <f t="shared" si="4"/>
        <v>-1</v>
      </c>
      <c r="X10" s="383"/>
    </row>
    <row r="11" spans="1:24">
      <c r="A11" s="324" t="s">
        <v>9</v>
      </c>
      <c r="B11" s="373">
        <v>235.3364</v>
      </c>
      <c r="C11" s="373">
        <v>35.689754000000001</v>
      </c>
      <c r="D11" s="370">
        <v>1294.4917</v>
      </c>
      <c r="E11" s="363">
        <v>95.542816500000001</v>
      </c>
      <c r="F11" s="363">
        <v>87.200539000000006</v>
      </c>
      <c r="G11" s="422">
        <v>1677.2256</v>
      </c>
      <c r="H11" s="422">
        <v>32.607199999999999</v>
      </c>
      <c r="J11" s="422">
        <v>320.6388</v>
      </c>
      <c r="K11" s="422">
        <v>27.468900000000001</v>
      </c>
      <c r="L11" s="422">
        <v>312.47320000000002</v>
      </c>
      <c r="M11" s="422">
        <v>2.4470000000000001</v>
      </c>
      <c r="N11" s="422">
        <v>1.9979</v>
      </c>
      <c r="O11" s="422">
        <v>0</v>
      </c>
      <c r="P11" s="365">
        <v>10.1951</v>
      </c>
      <c r="R11" s="383">
        <f t="shared" si="6"/>
        <v>0.36247006412947597</v>
      </c>
      <c r="S11" s="383">
        <f t="shared" si="0"/>
        <v>-0.23034213124584718</v>
      </c>
      <c r="T11" s="383">
        <f t="shared" si="1"/>
        <v>-0.7586132070217213</v>
      </c>
      <c r="U11" s="383">
        <f t="shared" si="2"/>
        <v>-0.97438844604293195</v>
      </c>
      <c r="V11" s="383">
        <f t="shared" si="3"/>
        <v>-0.97708844437303299</v>
      </c>
      <c r="W11" s="383">
        <f t="shared" si="4"/>
        <v>-1</v>
      </c>
      <c r="X11" s="383">
        <f t="shared" si="5"/>
        <v>-0.68733592580779701</v>
      </c>
    </row>
    <row r="12" spans="1:24">
      <c r="A12" s="324" t="s">
        <v>10</v>
      </c>
      <c r="B12" s="373">
        <v>38.455798999999999</v>
      </c>
      <c r="C12" s="373">
        <v>1.1409657</v>
      </c>
      <c r="D12" s="370">
        <v>828.75160000000005</v>
      </c>
      <c r="E12" s="363">
        <v>23.966897500000002</v>
      </c>
      <c r="F12" s="363">
        <v>19.077857999999999</v>
      </c>
      <c r="G12" s="422">
        <v>1281.2282</v>
      </c>
      <c r="H12" s="422">
        <v>5.0476999999999901</v>
      </c>
      <c r="J12" s="422">
        <v>251.5985</v>
      </c>
      <c r="K12" s="422">
        <v>19.648599999999998</v>
      </c>
      <c r="L12" s="422">
        <v>196.02539999999999</v>
      </c>
      <c r="M12" s="422">
        <v>0.95069999999999999</v>
      </c>
      <c r="N12" s="422">
        <v>0.5827</v>
      </c>
      <c r="O12" s="422">
        <v>0</v>
      </c>
      <c r="P12" s="365">
        <v>6.29</v>
      </c>
      <c r="R12" s="383">
        <f t="shared" si="6"/>
        <v>5.5425373166736174</v>
      </c>
      <c r="S12" s="383">
        <f t="shared" si="0"/>
        <v>16.221026013314862</v>
      </c>
      <c r="T12" s="383">
        <f t="shared" si="1"/>
        <v>-0.76346905393606479</v>
      </c>
      <c r="U12" s="383">
        <f t="shared" si="2"/>
        <v>-0.96033278817168555</v>
      </c>
      <c r="V12" s="383">
        <f t="shared" si="3"/>
        <v>-0.96945673880159922</v>
      </c>
      <c r="W12" s="383">
        <f t="shared" si="4"/>
        <v>-1</v>
      </c>
      <c r="X12" s="383">
        <f t="shared" si="5"/>
        <v>0.24611209065515233</v>
      </c>
    </row>
    <row r="13" spans="1:24">
      <c r="A13" s="324" t="s">
        <v>11</v>
      </c>
      <c r="B13" s="348"/>
      <c r="C13" s="348"/>
      <c r="D13" s="371"/>
      <c r="E13" s="372"/>
      <c r="F13" s="372"/>
      <c r="H13" s="422"/>
      <c r="P13" s="358"/>
      <c r="R13" s="383"/>
      <c r="S13" s="383"/>
      <c r="T13" s="383"/>
      <c r="U13" s="383"/>
      <c r="V13" s="383"/>
      <c r="W13" s="383"/>
      <c r="X13" s="383"/>
    </row>
    <row r="14" spans="1:24">
      <c r="A14" s="324" t="s">
        <v>12</v>
      </c>
      <c r="B14" s="373">
        <v>198.95026999999999</v>
      </c>
      <c r="C14" s="373">
        <v>5.0700393000000004</v>
      </c>
      <c r="D14" s="370">
        <v>279.8646</v>
      </c>
      <c r="E14" s="363">
        <v>29.971999029999999</v>
      </c>
      <c r="F14" s="363">
        <v>28.979053</v>
      </c>
      <c r="G14" s="422">
        <v>5.8901000000000003</v>
      </c>
      <c r="H14" s="422">
        <v>14.196399999999899</v>
      </c>
      <c r="J14" s="422">
        <v>237.3963</v>
      </c>
      <c r="K14" s="422">
        <v>18.5395</v>
      </c>
      <c r="L14" s="422">
        <v>234.07669999999999</v>
      </c>
      <c r="M14" s="422">
        <v>0.89700000000000002</v>
      </c>
      <c r="N14" s="422">
        <v>0.54979999999999996</v>
      </c>
      <c r="O14" s="422">
        <v>0</v>
      </c>
      <c r="P14" s="365">
        <v>5.9348999999999998</v>
      </c>
      <c r="R14" s="383">
        <f t="shared" si="6"/>
        <v>0.19324442233730071</v>
      </c>
      <c r="S14" s="383">
        <f t="shared" si="0"/>
        <v>2.6566777697364197</v>
      </c>
      <c r="T14" s="383">
        <f t="shared" si="1"/>
        <v>-0.16360733011606329</v>
      </c>
      <c r="U14" s="383">
        <f t="shared" si="2"/>
        <v>-0.97007206629420484</v>
      </c>
      <c r="V14" s="383">
        <f t="shared" si="3"/>
        <v>-0.98102767540402369</v>
      </c>
      <c r="W14" s="383">
        <f t="shared" si="4"/>
        <v>-1</v>
      </c>
      <c r="X14" s="383">
        <f t="shared" si="5"/>
        <v>-0.58194330957143758</v>
      </c>
    </row>
    <row r="15" spans="1:24">
      <c r="A15" s="324" t="s">
        <v>13</v>
      </c>
      <c r="B15" s="373">
        <v>96.980957000000004</v>
      </c>
      <c r="C15" s="373">
        <v>6.9913597000000003</v>
      </c>
      <c r="D15" s="370">
        <v>161.5642</v>
      </c>
      <c r="E15" s="363">
        <v>11.511460980000001</v>
      </c>
      <c r="F15" s="363">
        <v>11.410605</v>
      </c>
      <c r="G15" s="422">
        <v>1.7257</v>
      </c>
      <c r="H15" s="422">
        <v>7.0876852999999898</v>
      </c>
      <c r="J15" s="422">
        <v>98.012500000000003</v>
      </c>
      <c r="K15" s="422">
        <v>7.6543000000000001</v>
      </c>
      <c r="L15" s="422">
        <v>89.594399999999993</v>
      </c>
      <c r="M15" s="422">
        <v>0.37040000000000001</v>
      </c>
      <c r="N15" s="422">
        <v>0.22700000000000001</v>
      </c>
      <c r="O15" s="422">
        <v>0</v>
      </c>
      <c r="P15" s="365">
        <v>2.4502999999999999</v>
      </c>
      <c r="R15" s="383">
        <f t="shared" si="6"/>
        <v>1.0636552081044108E-2</v>
      </c>
      <c r="S15" s="383">
        <f t="shared" si="0"/>
        <v>9.4822799633667798E-2</v>
      </c>
      <c r="T15" s="383">
        <f t="shared" si="1"/>
        <v>-0.44545635728707228</v>
      </c>
      <c r="U15" s="383">
        <f t="shared" si="2"/>
        <v>-0.96782337179932831</v>
      </c>
      <c r="V15" s="383">
        <f t="shared" si="3"/>
        <v>-0.98010622574350792</v>
      </c>
      <c r="W15" s="383">
        <f t="shared" si="4"/>
        <v>-1</v>
      </c>
      <c r="X15" s="383">
        <f t="shared" si="5"/>
        <v>-0.65428769812903464</v>
      </c>
    </row>
    <row r="16" spans="1:24">
      <c r="A16" s="324" t="s">
        <v>14</v>
      </c>
      <c r="B16" s="373">
        <v>101.5615</v>
      </c>
      <c r="C16" s="373">
        <v>6.37568</v>
      </c>
      <c r="D16" s="370">
        <v>477.6823</v>
      </c>
      <c r="E16" s="363">
        <v>42.503843199999999</v>
      </c>
      <c r="F16" s="363">
        <v>34.569786000000001</v>
      </c>
      <c r="G16" s="422">
        <v>346.80419999999998</v>
      </c>
      <c r="H16" s="422">
        <v>3.2770000000000001</v>
      </c>
      <c r="J16" s="422">
        <v>193.00309999999999</v>
      </c>
      <c r="K16" s="422">
        <v>15.0726</v>
      </c>
      <c r="L16" s="422">
        <v>37.984699999999997</v>
      </c>
      <c r="M16" s="422">
        <v>0.72929999999999995</v>
      </c>
      <c r="N16" s="422">
        <v>0.44700000000000001</v>
      </c>
      <c r="O16" s="422">
        <v>0</v>
      </c>
      <c r="P16" s="365">
        <v>4.8250999999999999</v>
      </c>
      <c r="R16" s="383">
        <f t="shared" si="6"/>
        <v>0.9003569265912772</v>
      </c>
      <c r="S16" s="383">
        <f t="shared" si="0"/>
        <v>1.3640772435253963</v>
      </c>
      <c r="T16" s="383">
        <f t="shared" si="1"/>
        <v>-0.92048124872954273</v>
      </c>
      <c r="U16" s="383">
        <f t="shared" si="2"/>
        <v>-0.98284155160820841</v>
      </c>
      <c r="V16" s="383">
        <f t="shared" si="3"/>
        <v>-0.98706963358118549</v>
      </c>
      <c r="W16" s="383">
        <f t="shared" si="4"/>
        <v>-1</v>
      </c>
      <c r="X16" s="383">
        <f t="shared" si="5"/>
        <v>0.47241379310344822</v>
      </c>
    </row>
    <row r="17" spans="1:24">
      <c r="A17" s="324" t="s">
        <v>15</v>
      </c>
      <c r="B17" s="373">
        <v>190.06452999999999</v>
      </c>
      <c r="C17" s="373">
        <v>5.5209321999999998</v>
      </c>
      <c r="D17" s="370">
        <v>559.1694</v>
      </c>
      <c r="E17" s="363">
        <v>20.418130999999999</v>
      </c>
      <c r="F17" s="363">
        <v>20.418130999999999</v>
      </c>
      <c r="G17" s="422">
        <v>1.7212000000000001</v>
      </c>
      <c r="H17" s="422">
        <v>11.813717</v>
      </c>
      <c r="J17" s="422">
        <v>95.384299999999996</v>
      </c>
      <c r="K17" s="422">
        <v>5.1040000000000001</v>
      </c>
      <c r="L17" s="422">
        <v>235.3057</v>
      </c>
      <c r="M17" s="422">
        <v>0.51049999999999995</v>
      </c>
      <c r="N17" s="422">
        <v>0.39240000000000003</v>
      </c>
      <c r="O17" s="422">
        <v>0</v>
      </c>
      <c r="P17" s="365">
        <v>4.7576000000000001</v>
      </c>
      <c r="R17" s="383">
        <f t="shared" si="6"/>
        <v>-0.49814781327162938</v>
      </c>
      <c r="S17" s="383">
        <f t="shared" si="0"/>
        <v>-7.5518442338415204E-2</v>
      </c>
      <c r="T17" s="383">
        <f t="shared" si="1"/>
        <v>-0.57918709428663295</v>
      </c>
      <c r="U17" s="383">
        <f t="shared" si="2"/>
        <v>-0.97499771159270154</v>
      </c>
      <c r="V17" s="383">
        <f t="shared" si="3"/>
        <v>-0.98078178654059966</v>
      </c>
      <c r="W17" s="383">
        <f t="shared" si="4"/>
        <v>-1</v>
      </c>
      <c r="X17" s="383">
        <f t="shared" si="5"/>
        <v>-0.59728170227880018</v>
      </c>
    </row>
    <row r="18" spans="1:24">
      <c r="A18" s="324" t="s">
        <v>16</v>
      </c>
      <c r="B18" s="373">
        <v>111.78601</v>
      </c>
      <c r="C18" s="373">
        <v>8.1291170000000008</v>
      </c>
      <c r="D18" s="370">
        <v>240.28579999999999</v>
      </c>
      <c r="E18" s="363">
        <v>47.860447000000001</v>
      </c>
      <c r="F18" s="363">
        <v>23.505313999999998</v>
      </c>
      <c r="G18" s="422">
        <v>209.1045</v>
      </c>
      <c r="H18" s="422">
        <v>27.051146999999901</v>
      </c>
      <c r="J18" s="422">
        <v>3966.4203000000002</v>
      </c>
      <c r="K18" s="422">
        <v>8.5363000000000007</v>
      </c>
      <c r="L18" s="422">
        <v>1314.2971</v>
      </c>
      <c r="M18" s="422">
        <v>68.611199999999997</v>
      </c>
      <c r="N18" s="422">
        <v>52.819899999999997</v>
      </c>
      <c r="O18" s="422">
        <v>376.69119999999998</v>
      </c>
      <c r="P18" s="365">
        <v>11.5777</v>
      </c>
      <c r="R18" s="383">
        <f t="shared" si="6"/>
        <v>34.482260257790756</v>
      </c>
      <c r="S18" s="383">
        <f t="shared" si="0"/>
        <v>5.0089450059582097E-2</v>
      </c>
      <c r="T18" s="383">
        <f t="shared" si="1"/>
        <v>4.4697243865430254</v>
      </c>
      <c r="U18" s="383">
        <f t="shared" si="2"/>
        <v>0.43356788957696102</v>
      </c>
      <c r="V18" s="383">
        <f t="shared" si="3"/>
        <v>1.2471471770170779</v>
      </c>
      <c r="W18" s="383">
        <f t="shared" si="4"/>
        <v>0.80144951447721102</v>
      </c>
      <c r="X18" s="383">
        <f t="shared" si="5"/>
        <v>-0.57200705759352677</v>
      </c>
    </row>
    <row r="19" spans="1:24">
      <c r="A19" s="324" t="s">
        <v>17</v>
      </c>
      <c r="B19" s="373">
        <v>362.38254000000001</v>
      </c>
      <c r="C19" s="373">
        <v>19.363934</v>
      </c>
      <c r="D19" s="370">
        <v>578.63940000000002</v>
      </c>
      <c r="E19" s="363">
        <v>79.427475000000001</v>
      </c>
      <c r="F19" s="363">
        <v>79.427475000000001</v>
      </c>
      <c r="G19" s="422">
        <v>3.2789999999999999</v>
      </c>
      <c r="H19" s="422">
        <v>30.613059999999901</v>
      </c>
      <c r="J19" s="422">
        <v>458.59769999999997</v>
      </c>
      <c r="K19" s="422">
        <v>32.216700000000003</v>
      </c>
      <c r="L19" s="422">
        <v>194.68530000000001</v>
      </c>
      <c r="M19" s="422">
        <v>1.9631000000000001</v>
      </c>
      <c r="N19" s="422">
        <v>1.3252999999999999</v>
      </c>
      <c r="O19" s="422">
        <v>0</v>
      </c>
      <c r="P19" s="365">
        <v>15.1065</v>
      </c>
      <c r="R19" s="383">
        <f t="shared" si="6"/>
        <v>0.26550716267952634</v>
      </c>
      <c r="S19" s="383">
        <f t="shared" si="0"/>
        <v>0.66374766615089698</v>
      </c>
      <c r="T19" s="383">
        <f t="shared" si="1"/>
        <v>-0.66354641595439234</v>
      </c>
      <c r="U19" s="383">
        <f t="shared" si="2"/>
        <v>-0.97528437105674082</v>
      </c>
      <c r="V19" s="383">
        <f t="shared" si="3"/>
        <v>-0.98331433801716595</v>
      </c>
      <c r="W19" s="383">
        <f t="shared" si="4"/>
        <v>-1</v>
      </c>
      <c r="X19" s="383">
        <f t="shared" si="5"/>
        <v>-0.50653413935098124</v>
      </c>
    </row>
    <row r="20" spans="1:24">
      <c r="A20" s="324" t="s">
        <v>18</v>
      </c>
      <c r="B20" s="373">
        <v>24.195305000000001</v>
      </c>
      <c r="C20" s="373">
        <v>3.8712358</v>
      </c>
      <c r="D20" s="370">
        <v>106.4363</v>
      </c>
      <c r="E20" s="363">
        <v>5.2620449000000002</v>
      </c>
      <c r="F20" s="363">
        <v>2.7894429999999999</v>
      </c>
      <c r="G20" s="422">
        <v>452.39400000000001</v>
      </c>
      <c r="H20" s="422">
        <v>3.28900399999999</v>
      </c>
      <c r="P20" s="358"/>
      <c r="R20" s="383">
        <f t="shared" si="6"/>
        <v>-1</v>
      </c>
      <c r="S20" s="383">
        <f t="shared" si="0"/>
        <v>-1</v>
      </c>
      <c r="T20" s="383">
        <f t="shared" si="1"/>
        <v>-1</v>
      </c>
      <c r="U20" s="383">
        <f t="shared" si="2"/>
        <v>-1</v>
      </c>
      <c r="V20" s="383">
        <f t="shared" si="3"/>
        <v>-1</v>
      </c>
      <c r="W20" s="383">
        <f t="shared" si="4"/>
        <v>-1</v>
      </c>
      <c r="X20" s="383">
        <f t="shared" si="5"/>
        <v>-1</v>
      </c>
    </row>
    <row r="21" spans="1:24">
      <c r="A21" s="324" t="s">
        <v>19</v>
      </c>
      <c r="B21" s="373">
        <v>45.447395</v>
      </c>
      <c r="C21" s="373">
        <v>13.534019000000001</v>
      </c>
      <c r="D21" s="370">
        <v>426.47460000000001</v>
      </c>
      <c r="E21" s="363">
        <v>32.827641800000002</v>
      </c>
      <c r="F21" s="363">
        <v>28.130790999999999</v>
      </c>
      <c r="G21" s="422">
        <v>438.3426</v>
      </c>
      <c r="H21" s="422">
        <v>3.4847950000000001</v>
      </c>
      <c r="J21" s="422">
        <v>64.0505</v>
      </c>
      <c r="K21" s="422">
        <v>5.0019999999999998</v>
      </c>
      <c r="L21" s="422">
        <v>37.730899999999998</v>
      </c>
      <c r="M21" s="422">
        <v>0.24199999999999999</v>
      </c>
      <c r="N21" s="422">
        <v>0.14829999999999999</v>
      </c>
      <c r="O21" s="422">
        <v>0</v>
      </c>
      <c r="P21" s="365">
        <v>1.6012999999999999</v>
      </c>
      <c r="R21" s="383">
        <f t="shared" si="6"/>
        <v>0.40933270212737166</v>
      </c>
      <c r="S21" s="383">
        <f t="shared" si="0"/>
        <v>-0.63041281381384207</v>
      </c>
      <c r="T21" s="383">
        <f t="shared" si="1"/>
        <v>-0.91152837707099077</v>
      </c>
      <c r="U21" s="383">
        <f t="shared" si="2"/>
        <v>-0.99262816374461604</v>
      </c>
      <c r="V21" s="383">
        <f t="shared" si="3"/>
        <v>-0.99472819658714895</v>
      </c>
      <c r="W21" s="383">
        <f t="shared" si="4"/>
        <v>-1</v>
      </c>
      <c r="X21" s="383">
        <f t="shared" si="5"/>
        <v>-0.54048946925141939</v>
      </c>
    </row>
    <row r="22" spans="1:24">
      <c r="A22" s="324" t="s">
        <v>20</v>
      </c>
      <c r="B22" s="373">
        <v>212.93512000000001</v>
      </c>
      <c r="C22" s="373">
        <v>5.6816000999999998</v>
      </c>
      <c r="D22" s="370">
        <v>247.22980000000001</v>
      </c>
      <c r="E22" s="363">
        <v>18.54333145</v>
      </c>
      <c r="F22" s="363">
        <v>17.570633000000001</v>
      </c>
      <c r="G22" s="422">
        <v>372.87329999999997</v>
      </c>
      <c r="H22" s="422">
        <v>9.7663999999999902</v>
      </c>
      <c r="J22" s="422">
        <v>43.308300000000003</v>
      </c>
      <c r="K22" s="422">
        <v>2.1194000000000002</v>
      </c>
      <c r="L22" s="422">
        <v>49.2699</v>
      </c>
      <c r="M22" s="422">
        <v>0.2445</v>
      </c>
      <c r="N22" s="422">
        <v>0.19259999999999999</v>
      </c>
      <c r="O22" s="422">
        <v>0</v>
      </c>
      <c r="P22" s="365">
        <v>2.3605</v>
      </c>
      <c r="R22" s="383">
        <f t="shared" si="6"/>
        <v>-0.79661269592352824</v>
      </c>
      <c r="S22" s="383">
        <f t="shared" si="0"/>
        <v>-0.62697128226254428</v>
      </c>
      <c r="T22" s="383">
        <f t="shared" si="1"/>
        <v>-0.80071213098097394</v>
      </c>
      <c r="U22" s="383">
        <f t="shared" si="2"/>
        <v>-0.98681466700526466</v>
      </c>
      <c r="V22" s="383">
        <f t="shared" si="3"/>
        <v>-0.98903852809400783</v>
      </c>
      <c r="W22" s="383">
        <f t="shared" si="4"/>
        <v>-1</v>
      </c>
      <c r="X22" s="383">
        <f t="shared" si="5"/>
        <v>-0.75830398099606788</v>
      </c>
    </row>
    <row r="23" spans="1:24">
      <c r="A23" s="324" t="s">
        <v>21</v>
      </c>
      <c r="B23" s="373">
        <v>549.6087</v>
      </c>
      <c r="C23" s="373">
        <v>9.6102352</v>
      </c>
      <c r="D23" s="370">
        <v>544.70540000000005</v>
      </c>
      <c r="E23" s="363">
        <v>52.899166909999998</v>
      </c>
      <c r="F23" s="363">
        <v>51.933117000000003</v>
      </c>
      <c r="G23" s="422">
        <v>127.0659</v>
      </c>
      <c r="H23" s="422">
        <v>28.220244999999899</v>
      </c>
      <c r="J23" s="422">
        <v>322.96210000000002</v>
      </c>
      <c r="K23" s="422">
        <v>4.1985000000000001</v>
      </c>
      <c r="L23" s="422">
        <v>178.64410000000001</v>
      </c>
      <c r="M23" s="422">
        <v>50.724699999999999</v>
      </c>
      <c r="N23" s="422">
        <v>46.976700000000001</v>
      </c>
      <c r="O23" s="422">
        <v>1174.9514999999999</v>
      </c>
      <c r="P23" s="365">
        <v>5.8066000000000004</v>
      </c>
      <c r="R23" s="383">
        <f t="shared" si="6"/>
        <v>-0.4123781155574866</v>
      </c>
      <c r="S23" s="383">
        <f t="shared" si="0"/>
        <v>-0.56312203472397848</v>
      </c>
      <c r="T23" s="383">
        <f t="shared" si="1"/>
        <v>-0.67203537912420186</v>
      </c>
      <c r="U23" s="383">
        <f t="shared" si="2"/>
        <v>-4.1105881945164263E-2</v>
      </c>
      <c r="V23" s="383">
        <f t="shared" si="3"/>
        <v>-9.5438465594121794E-2</v>
      </c>
      <c r="W23" s="383">
        <f t="shared" si="4"/>
        <v>8.2467884774750733</v>
      </c>
      <c r="X23" s="383">
        <f t="shared" si="5"/>
        <v>-0.79423991535154925</v>
      </c>
    </row>
    <row r="24" spans="1:24">
      <c r="A24" s="324" t="s">
        <v>22</v>
      </c>
      <c r="B24" s="373">
        <v>285.93432999999999</v>
      </c>
      <c r="C24" s="373">
        <v>8.8229895000000003</v>
      </c>
      <c r="D24" s="370">
        <v>183.74109999999999</v>
      </c>
      <c r="E24" s="363">
        <v>45.648133999999999</v>
      </c>
      <c r="F24" s="363">
        <v>22.879163999999999</v>
      </c>
      <c r="G24" s="422">
        <v>214.51060000000001</v>
      </c>
      <c r="H24" s="422">
        <v>4.9331231149999901</v>
      </c>
      <c r="J24" s="422">
        <v>51.176499999999997</v>
      </c>
      <c r="K24" s="422">
        <v>3.9965999999999999</v>
      </c>
      <c r="L24" s="422">
        <v>18.1553</v>
      </c>
      <c r="M24" s="422">
        <v>0.19339999999999999</v>
      </c>
      <c r="N24" s="422">
        <v>0.11849999999999999</v>
      </c>
      <c r="O24" s="422">
        <v>0</v>
      </c>
      <c r="P24" s="365">
        <v>1.2794000000000001</v>
      </c>
      <c r="R24" s="383">
        <f t="shared" si="6"/>
        <v>-0.82102009227083717</v>
      </c>
      <c r="S24" s="383">
        <f t="shared" si="0"/>
        <v>-0.547024282415841</v>
      </c>
      <c r="T24" s="383">
        <f t="shared" si="1"/>
        <v>-0.9011908604008575</v>
      </c>
      <c r="U24" s="383">
        <f t="shared" si="2"/>
        <v>-0.99576324412296902</v>
      </c>
      <c r="V24" s="383">
        <f t="shared" si="3"/>
        <v>-0.99482061494904273</v>
      </c>
      <c r="W24" s="383">
        <f t="shared" si="4"/>
        <v>-1</v>
      </c>
      <c r="X24" s="383">
        <f t="shared" si="5"/>
        <v>-0.74065111083285773</v>
      </c>
    </row>
    <row r="25" spans="1:24">
      <c r="A25" s="324" t="s">
        <v>23</v>
      </c>
      <c r="B25" s="373">
        <v>206.28</v>
      </c>
      <c r="C25" s="373">
        <v>8.6290150000000008</v>
      </c>
      <c r="D25" s="370">
        <v>314.69560000000001</v>
      </c>
      <c r="E25" s="363">
        <v>25.81779701</v>
      </c>
      <c r="F25" s="363">
        <v>25.757797</v>
      </c>
      <c r="G25" s="422">
        <v>1.1950000000000001</v>
      </c>
      <c r="H25" s="422">
        <v>10.15</v>
      </c>
      <c r="J25" s="422">
        <v>157.59129999999999</v>
      </c>
      <c r="K25" s="422">
        <v>11.9024</v>
      </c>
      <c r="L25" s="422">
        <v>109.15049999999999</v>
      </c>
      <c r="M25" s="422">
        <v>0.62129999999999996</v>
      </c>
      <c r="N25" s="422">
        <v>0.39460000000000001</v>
      </c>
      <c r="O25" s="422">
        <v>0</v>
      </c>
      <c r="P25" s="365">
        <v>4.3493000000000004</v>
      </c>
      <c r="R25" s="383">
        <f t="shared" si="6"/>
        <v>-0.23603209230172587</v>
      </c>
      <c r="S25" s="383">
        <f t="shared" si="0"/>
        <v>0.37934631009448921</v>
      </c>
      <c r="T25" s="383">
        <f t="shared" si="1"/>
        <v>-0.6531553030928936</v>
      </c>
      <c r="U25" s="383">
        <f t="shared" si="2"/>
        <v>-0.97593520470552331</v>
      </c>
      <c r="V25" s="383">
        <f t="shared" si="3"/>
        <v>-0.98468036688075455</v>
      </c>
      <c r="W25" s="383">
        <f t="shared" si="4"/>
        <v>-1</v>
      </c>
      <c r="X25" s="383">
        <f t="shared" si="5"/>
        <v>-0.57149753694581273</v>
      </c>
    </row>
    <row r="26" spans="1:24">
      <c r="A26" s="324" t="s">
        <v>24</v>
      </c>
      <c r="B26" s="373">
        <v>27.278504999999999</v>
      </c>
      <c r="C26" s="373">
        <v>11.4199</v>
      </c>
      <c r="D26" s="370">
        <v>100.52549999999999</v>
      </c>
      <c r="E26" s="363">
        <v>12.973140686000001</v>
      </c>
      <c r="F26" s="363">
        <v>12.952858000000001</v>
      </c>
      <c r="G26" s="422">
        <v>1.6089</v>
      </c>
      <c r="H26" s="422">
        <v>6.8269299999999902</v>
      </c>
      <c r="J26" s="422">
        <v>82.068899999999999</v>
      </c>
      <c r="K26" s="422">
        <v>2.6898</v>
      </c>
      <c r="L26" s="422">
        <v>601.86720000000003</v>
      </c>
      <c r="M26" s="422">
        <v>93.308199999999999</v>
      </c>
      <c r="N26" s="422">
        <v>89.497799999999998</v>
      </c>
      <c r="O26" s="422">
        <v>1881.5360000000001</v>
      </c>
      <c r="P26" s="365">
        <v>3.8715999999999999</v>
      </c>
      <c r="R26" s="383">
        <f t="shared" si="6"/>
        <v>2.0085556374881985</v>
      </c>
      <c r="S26" s="383">
        <f t="shared" si="0"/>
        <v>-0.76446378689830907</v>
      </c>
      <c r="T26" s="383">
        <f t="shared" si="1"/>
        <v>4.987209215572169</v>
      </c>
      <c r="U26" s="383">
        <f t="shared" si="2"/>
        <v>6.1924141006729236</v>
      </c>
      <c r="V26" s="383">
        <f t="shared" si="3"/>
        <v>5.9095021345868215</v>
      </c>
      <c r="W26" s="383">
        <f t="shared" si="4"/>
        <v>1168.454907079371</v>
      </c>
      <c r="X26" s="383">
        <f t="shared" si="5"/>
        <v>-0.43289296946064987</v>
      </c>
    </row>
    <row r="27" spans="1:24">
      <c r="A27" s="324" t="s">
        <v>25</v>
      </c>
      <c r="B27" s="373">
        <v>0.79890000999999999</v>
      </c>
      <c r="C27" s="373">
        <v>0.37667400000000001</v>
      </c>
      <c r="D27" s="370">
        <v>4.6523000000000003</v>
      </c>
      <c r="E27" s="363">
        <v>0.37659999999999999</v>
      </c>
      <c r="F27" s="363">
        <v>0.37659999999999999</v>
      </c>
      <c r="G27" s="422">
        <v>7.85E-2</v>
      </c>
      <c r="H27" s="422">
        <v>0.62770000000000004</v>
      </c>
      <c r="P27" s="358"/>
      <c r="R27" s="383">
        <f t="shared" si="6"/>
        <v>-1</v>
      </c>
      <c r="S27" s="383">
        <f t="shared" si="0"/>
        <v>-1</v>
      </c>
      <c r="T27" s="383">
        <f t="shared" si="1"/>
        <v>-1</v>
      </c>
      <c r="U27" s="383">
        <f t="shared" si="2"/>
        <v>-1</v>
      </c>
      <c r="V27" s="383">
        <f t="shared" si="3"/>
        <v>-1</v>
      </c>
      <c r="W27" s="383">
        <f t="shared" si="4"/>
        <v>-1</v>
      </c>
      <c r="X27" s="383">
        <f t="shared" si="5"/>
        <v>-1</v>
      </c>
    </row>
    <row r="28" spans="1:24">
      <c r="A28" s="324" t="s">
        <v>26</v>
      </c>
      <c r="B28" s="348"/>
      <c r="C28" s="348"/>
      <c r="D28" s="371"/>
      <c r="E28" s="372"/>
      <c r="F28" s="372"/>
      <c r="H28" s="422"/>
      <c r="P28" s="358"/>
      <c r="R28" s="383"/>
      <c r="S28" s="383"/>
      <c r="T28" s="383"/>
      <c r="U28" s="383"/>
      <c r="V28" s="383"/>
      <c r="W28" s="383"/>
      <c r="X28" s="383"/>
    </row>
    <row r="29" spans="1:24">
      <c r="A29" s="324" t="s">
        <v>27</v>
      </c>
      <c r="B29" s="373">
        <v>218.97275999999999</v>
      </c>
      <c r="C29" s="373">
        <v>1.701031</v>
      </c>
      <c r="D29" s="370">
        <v>272.42489999999998</v>
      </c>
      <c r="E29" s="363">
        <v>6.0209897999999997</v>
      </c>
      <c r="F29" s="363">
        <v>5.5665497999999998</v>
      </c>
      <c r="G29" s="422">
        <v>0.47989999999999999</v>
      </c>
      <c r="H29" s="422">
        <v>4.2043299999999899</v>
      </c>
      <c r="J29" s="422">
        <v>42.313699999999997</v>
      </c>
      <c r="K29" s="422">
        <v>1.8927</v>
      </c>
      <c r="L29" s="422">
        <v>156.4854</v>
      </c>
      <c r="M29" s="422">
        <v>0.25019999999999998</v>
      </c>
      <c r="N29" s="422">
        <v>0.20119999999999999</v>
      </c>
      <c r="O29" s="422">
        <v>0</v>
      </c>
      <c r="P29" s="365">
        <v>2.4864999999999999</v>
      </c>
      <c r="R29" s="383">
        <f t="shared" si="6"/>
        <v>-0.80676272245004366</v>
      </c>
      <c r="S29" s="383">
        <f t="shared" si="0"/>
        <v>0.11267813461365495</v>
      </c>
      <c r="T29" s="383">
        <f t="shared" si="1"/>
        <v>-0.42558334425377414</v>
      </c>
      <c r="U29" s="383">
        <f t="shared" si="2"/>
        <v>-0.95844537056016932</v>
      </c>
      <c r="V29" s="383">
        <f t="shared" si="3"/>
        <v>-0.96385552860768442</v>
      </c>
      <c r="W29" s="383">
        <f t="shared" si="4"/>
        <v>-1</v>
      </c>
      <c r="X29" s="383">
        <f t="shared" si="5"/>
        <v>-0.40858591024015578</v>
      </c>
    </row>
    <row r="30" spans="1:24">
      <c r="A30" s="324" t="s">
        <v>28</v>
      </c>
      <c r="B30" s="373">
        <v>21.210615000000001</v>
      </c>
      <c r="C30" s="373">
        <v>0</v>
      </c>
      <c r="D30" s="370">
        <v>117.9744</v>
      </c>
      <c r="E30" s="363">
        <v>14.3207358</v>
      </c>
      <c r="F30" s="363">
        <v>10.806532000000001</v>
      </c>
      <c r="G30" s="422">
        <v>304.25990000000002</v>
      </c>
      <c r="H30" s="422">
        <v>4.1978979999999897</v>
      </c>
      <c r="P30" s="358"/>
      <c r="R30" s="383">
        <f t="shared" si="6"/>
        <v>-1</v>
      </c>
      <c r="S30" s="383" t="e">
        <f t="shared" si="0"/>
        <v>#DIV/0!</v>
      </c>
      <c r="T30" s="383">
        <f t="shared" si="1"/>
        <v>-1</v>
      </c>
      <c r="U30" s="383">
        <f t="shared" si="2"/>
        <v>-1</v>
      </c>
      <c r="V30" s="383">
        <f t="shared" si="3"/>
        <v>-1</v>
      </c>
      <c r="W30" s="383">
        <f t="shared" si="4"/>
        <v>-1</v>
      </c>
      <c r="X30" s="383">
        <f t="shared" si="5"/>
        <v>-1</v>
      </c>
    </row>
    <row r="31" spans="1:24">
      <c r="A31" s="324" t="s">
        <v>29</v>
      </c>
      <c r="B31" s="373">
        <v>663.28783999999996</v>
      </c>
      <c r="C31" s="373">
        <v>21.1021</v>
      </c>
      <c r="D31" s="370">
        <v>929.94150000000002</v>
      </c>
      <c r="E31" s="363">
        <v>153.53038950000001</v>
      </c>
      <c r="F31" s="363">
        <v>146.29759000000001</v>
      </c>
      <c r="G31" s="422">
        <v>1184.7337</v>
      </c>
      <c r="H31" s="422">
        <v>70.607999999999905</v>
      </c>
      <c r="J31" s="422">
        <v>110.0338</v>
      </c>
      <c r="K31" s="422">
        <v>8.5930999999999997</v>
      </c>
      <c r="L31" s="422">
        <v>100.98950000000001</v>
      </c>
      <c r="M31" s="422">
        <v>0.4158</v>
      </c>
      <c r="N31" s="422">
        <v>0.25480000000000003</v>
      </c>
      <c r="O31" s="422">
        <v>0</v>
      </c>
      <c r="P31" s="365">
        <v>2.7507999999999999</v>
      </c>
      <c r="R31" s="383">
        <f t="shared" si="6"/>
        <v>-0.83410852217643539</v>
      </c>
      <c r="S31" s="383">
        <f t="shared" si="0"/>
        <v>-0.59278460437586777</v>
      </c>
      <c r="T31" s="383">
        <f t="shared" si="1"/>
        <v>-0.89140230863984449</v>
      </c>
      <c r="U31" s="383">
        <f t="shared" si="2"/>
        <v>-0.9972917413851804</v>
      </c>
      <c r="V31" s="383">
        <f t="shared" si="3"/>
        <v>-0.9982583445154497</v>
      </c>
      <c r="W31" s="383">
        <f t="shared" si="4"/>
        <v>-1</v>
      </c>
      <c r="X31" s="383">
        <f t="shared" si="5"/>
        <v>-0.96104124178563333</v>
      </c>
    </row>
    <row r="32" spans="1:24">
      <c r="A32" s="324" t="s">
        <v>30</v>
      </c>
      <c r="B32" s="373">
        <v>18.411999000000002</v>
      </c>
      <c r="C32" s="373">
        <v>7.5565486000000002</v>
      </c>
      <c r="D32" s="370">
        <v>177.70400000000001</v>
      </c>
      <c r="E32" s="363">
        <v>10.103449729999999</v>
      </c>
      <c r="F32" s="363">
        <v>9.7494496999999996</v>
      </c>
      <c r="G32" s="422">
        <v>0.83350000000000002</v>
      </c>
      <c r="H32" s="422">
        <v>6.5305059999999902</v>
      </c>
      <c r="J32" s="422">
        <v>15.974600000000001</v>
      </c>
      <c r="K32" s="422">
        <v>0.62749999999999995</v>
      </c>
      <c r="L32" s="422">
        <v>37.269399999999997</v>
      </c>
      <c r="M32" s="422">
        <v>0.1</v>
      </c>
      <c r="N32" s="422">
        <v>8.2299999999999998E-2</v>
      </c>
      <c r="O32" s="422">
        <v>0</v>
      </c>
      <c r="P32" s="365">
        <v>1.0267999999999999</v>
      </c>
      <c r="R32" s="383">
        <f t="shared" si="6"/>
        <v>-0.13238100871067834</v>
      </c>
      <c r="S32" s="383">
        <f t="shared" si="0"/>
        <v>-0.91695944362747828</v>
      </c>
      <c r="T32" s="383">
        <f t="shared" si="1"/>
        <v>-0.79027258812407153</v>
      </c>
      <c r="U32" s="383">
        <f t="shared" si="2"/>
        <v>-0.99010239050301097</v>
      </c>
      <c r="V32" s="383">
        <f t="shared" si="3"/>
        <v>-0.99155849791193851</v>
      </c>
      <c r="W32" s="383">
        <f t="shared" si="4"/>
        <v>-1</v>
      </c>
      <c r="X32" s="383">
        <f t="shared" si="5"/>
        <v>-0.84276869204315852</v>
      </c>
    </row>
    <row r="33" spans="1:24">
      <c r="A33" s="324" t="s">
        <v>31</v>
      </c>
      <c r="B33" s="373">
        <v>338.74991</v>
      </c>
      <c r="C33" s="373">
        <v>21.791516999999999</v>
      </c>
      <c r="D33" s="370">
        <v>1130.4079999999999</v>
      </c>
      <c r="E33" s="363">
        <v>68.450237000000001</v>
      </c>
      <c r="F33" s="363">
        <v>55.117165</v>
      </c>
      <c r="G33" s="422">
        <v>1275.7126000000001</v>
      </c>
      <c r="H33" s="422">
        <v>31.2448082899</v>
      </c>
      <c r="J33" s="422">
        <v>243.42670000000001</v>
      </c>
      <c r="K33" s="422">
        <v>17.127700000000001</v>
      </c>
      <c r="L33" s="422">
        <v>521.14800000000002</v>
      </c>
      <c r="M33" s="422">
        <v>1.0403</v>
      </c>
      <c r="N33" s="422">
        <v>0.70150000000000001</v>
      </c>
      <c r="O33" s="422">
        <v>0</v>
      </c>
      <c r="P33" s="365">
        <v>7.9908999999999999</v>
      </c>
      <c r="R33" s="383">
        <f t="shared" si="6"/>
        <v>-0.28139700465160267</v>
      </c>
      <c r="S33" s="383">
        <f t="shared" si="0"/>
        <v>-0.21401984083990105</v>
      </c>
      <c r="T33" s="383">
        <f t="shared" si="1"/>
        <v>-0.53897353875768739</v>
      </c>
      <c r="U33" s="383">
        <f t="shared" si="2"/>
        <v>-0.98480209790946371</v>
      </c>
      <c r="V33" s="383">
        <f t="shared" si="3"/>
        <v>-0.98727256744790837</v>
      </c>
      <c r="W33" s="383">
        <f t="shared" si="4"/>
        <v>-1</v>
      </c>
      <c r="X33" s="383">
        <f t="shared" si="5"/>
        <v>-0.74424871083036581</v>
      </c>
    </row>
    <row r="34" spans="1:24">
      <c r="A34" s="324" t="s">
        <v>32</v>
      </c>
      <c r="B34" s="373">
        <v>242.72</v>
      </c>
      <c r="C34" s="373">
        <v>5.1980877000000003</v>
      </c>
      <c r="D34" s="370">
        <v>579.16920000000005</v>
      </c>
      <c r="E34" s="363">
        <v>78.509998999999993</v>
      </c>
      <c r="F34" s="363">
        <v>68.069999999999993</v>
      </c>
      <c r="G34" s="422">
        <v>902.25340000000006</v>
      </c>
      <c r="H34" s="422">
        <v>10.130000000000001</v>
      </c>
      <c r="J34" s="422">
        <v>819.91049999999996</v>
      </c>
      <c r="K34" s="422">
        <v>64.031099999999995</v>
      </c>
      <c r="L34" s="422">
        <v>528.93140000000005</v>
      </c>
      <c r="M34" s="422">
        <v>3.0981000000000001</v>
      </c>
      <c r="N34" s="422">
        <v>1.8989</v>
      </c>
      <c r="O34" s="422">
        <v>0</v>
      </c>
      <c r="P34" s="365">
        <v>20.497800000000002</v>
      </c>
      <c r="R34" s="383">
        <f t="shared" si="6"/>
        <v>2.3780096407382989</v>
      </c>
      <c r="S34" s="383">
        <f t="shared" si="0"/>
        <v>11.31820309611167</v>
      </c>
      <c r="T34" s="383">
        <f t="shared" si="1"/>
        <v>-8.6741145765347999E-2</v>
      </c>
      <c r="U34" s="383">
        <f t="shared" si="2"/>
        <v>-0.96053878436554296</v>
      </c>
      <c r="V34" s="383">
        <f t="shared" si="3"/>
        <v>-0.97210371676215668</v>
      </c>
      <c r="W34" s="383">
        <f t="shared" si="4"/>
        <v>-1</v>
      </c>
      <c r="X34" s="383">
        <f t="shared" si="5"/>
        <v>1.0234748272458045</v>
      </c>
    </row>
    <row r="35" spans="1:24">
      <c r="A35" s="324" t="s">
        <v>33</v>
      </c>
      <c r="B35" s="348"/>
      <c r="C35" s="348"/>
      <c r="D35" s="371"/>
      <c r="E35" s="372"/>
      <c r="F35" s="372"/>
      <c r="H35" s="422"/>
      <c r="P35" s="358"/>
      <c r="R35" s="383"/>
      <c r="S35" s="383"/>
      <c r="T35" s="383"/>
      <c r="U35" s="383"/>
      <c r="V35" s="383"/>
      <c r="W35" s="383"/>
      <c r="X35" s="383"/>
    </row>
    <row r="36" spans="1:24">
      <c r="A36" s="324" t="s">
        <v>34</v>
      </c>
      <c r="B36" s="373">
        <v>85.220153999999994</v>
      </c>
      <c r="C36" s="373">
        <v>5.8003907000000003</v>
      </c>
      <c r="D36" s="370">
        <v>632.48800000000006</v>
      </c>
      <c r="E36" s="363">
        <v>112.719114</v>
      </c>
      <c r="F36" s="363">
        <v>95.406540000000007</v>
      </c>
      <c r="G36" s="422">
        <v>2604.8683000000001</v>
      </c>
      <c r="H36" s="422">
        <v>4.5017659999999902</v>
      </c>
      <c r="J36" s="422">
        <v>172.56870000000001</v>
      </c>
      <c r="K36" s="422">
        <v>13.476800000000001</v>
      </c>
      <c r="L36" s="422">
        <v>65.301000000000002</v>
      </c>
      <c r="M36" s="422">
        <v>0.65210000000000001</v>
      </c>
      <c r="N36" s="422">
        <v>0.3997</v>
      </c>
      <c r="O36" s="422">
        <v>0</v>
      </c>
      <c r="P36" s="365">
        <v>4.3141999999999996</v>
      </c>
      <c r="R36" s="383">
        <f t="shared" si="6"/>
        <v>1.0249752188901233</v>
      </c>
      <c r="S36" s="383">
        <f t="shared" si="0"/>
        <v>1.3234296958651424</v>
      </c>
      <c r="T36" s="383">
        <f t="shared" si="1"/>
        <v>-0.89675535346125135</v>
      </c>
      <c r="U36" s="383">
        <f t="shared" si="2"/>
        <v>-0.99421482322864951</v>
      </c>
      <c r="V36" s="383">
        <f t="shared" si="3"/>
        <v>-0.99581055973730948</v>
      </c>
      <c r="W36" s="383">
        <f t="shared" si="4"/>
        <v>-1</v>
      </c>
      <c r="X36" s="383">
        <f t="shared" si="5"/>
        <v>-4.1664982142561605E-2</v>
      </c>
    </row>
    <row r="37" spans="1:24">
      <c r="A37" s="324" t="s">
        <v>35</v>
      </c>
      <c r="B37" s="373">
        <v>84.266998000000001</v>
      </c>
      <c r="C37" s="373">
        <v>0.62266999000000001</v>
      </c>
      <c r="D37" s="370">
        <v>275.65609999999998</v>
      </c>
      <c r="E37" s="363">
        <v>5.6319999999999997</v>
      </c>
      <c r="F37" s="363">
        <v>5.6319999999999997</v>
      </c>
      <c r="G37" s="422">
        <v>0.67279999999999995</v>
      </c>
      <c r="H37" s="422">
        <v>4.202</v>
      </c>
      <c r="J37" s="422">
        <v>48.514299999999999</v>
      </c>
      <c r="K37" s="422">
        <v>2.1156999999999999</v>
      </c>
      <c r="L37" s="422">
        <v>155.04329999999999</v>
      </c>
      <c r="M37" s="422">
        <v>0.29039999999999999</v>
      </c>
      <c r="N37" s="422">
        <v>0.23469999999999999</v>
      </c>
      <c r="O37" s="422">
        <v>0</v>
      </c>
      <c r="P37" s="365">
        <v>2.9058000000000002</v>
      </c>
      <c r="R37" s="383">
        <f t="shared" si="6"/>
        <v>-0.42427876687858279</v>
      </c>
      <c r="S37" s="383">
        <f t="shared" si="0"/>
        <v>2.3977870043166845</v>
      </c>
      <c r="T37" s="383">
        <f t="shared" si="1"/>
        <v>-0.43754808981190696</v>
      </c>
      <c r="U37" s="383">
        <f t="shared" si="2"/>
        <v>-0.94843750000000004</v>
      </c>
      <c r="V37" s="383">
        <f t="shared" si="3"/>
        <v>-0.9583274147727272</v>
      </c>
      <c r="W37" s="383">
        <f t="shared" si="4"/>
        <v>-1</v>
      </c>
      <c r="X37" s="383">
        <f t="shared" si="5"/>
        <v>-0.30847215611613515</v>
      </c>
    </row>
    <row r="38" spans="1:24">
      <c r="A38" s="324" t="s">
        <v>36</v>
      </c>
      <c r="B38" s="348"/>
      <c r="C38" s="348"/>
      <c r="D38" s="371"/>
      <c r="E38" s="372"/>
      <c r="F38" s="372"/>
      <c r="H38" s="422"/>
      <c r="P38" s="358"/>
      <c r="R38" s="383"/>
      <c r="S38" s="383"/>
      <c r="T38" s="383"/>
      <c r="U38" s="383"/>
      <c r="V38" s="383"/>
      <c r="W38" s="383"/>
      <c r="X38" s="383"/>
    </row>
    <row r="39" spans="1:24">
      <c r="A39" s="324" t="s">
        <v>37</v>
      </c>
      <c r="B39" s="373">
        <v>361.68668000000002</v>
      </c>
      <c r="C39" s="373">
        <v>18.431851999999999</v>
      </c>
      <c r="D39" s="370">
        <v>1475.0599</v>
      </c>
      <c r="E39" s="363">
        <v>126.59959600000001</v>
      </c>
      <c r="F39" s="363">
        <v>112.47502</v>
      </c>
      <c r="G39" s="422">
        <v>883.76589999999999</v>
      </c>
      <c r="H39" s="422">
        <v>71.356619199999997</v>
      </c>
      <c r="J39" s="422">
        <v>54.755299999999998</v>
      </c>
      <c r="K39" s="422">
        <v>4.2760999999999996</v>
      </c>
      <c r="L39" s="422">
        <v>27.5154</v>
      </c>
      <c r="M39" s="422">
        <v>0.2069</v>
      </c>
      <c r="N39" s="422">
        <v>0.1268</v>
      </c>
      <c r="O39" s="422">
        <v>0</v>
      </c>
      <c r="P39" s="365">
        <v>1.3689</v>
      </c>
      <c r="R39" s="383">
        <f t="shared" si="6"/>
        <v>-0.84861123445298026</v>
      </c>
      <c r="S39" s="383">
        <f t="shared" si="0"/>
        <v>-0.76800486462239392</v>
      </c>
      <c r="T39" s="383">
        <f t="shared" si="1"/>
        <v>-0.98134624905741119</v>
      </c>
      <c r="U39" s="383">
        <f t="shared" si="2"/>
        <v>-0.99836571358410964</v>
      </c>
      <c r="V39" s="383">
        <f t="shared" si="3"/>
        <v>-0.99887263856454522</v>
      </c>
      <c r="W39" s="383">
        <f t="shared" si="4"/>
        <v>-1</v>
      </c>
      <c r="X39" s="383">
        <f t="shared" si="5"/>
        <v>-0.98081607543424654</v>
      </c>
    </row>
    <row r="40" spans="1:24">
      <c r="A40" s="324" t="s">
        <v>38</v>
      </c>
      <c r="B40" s="348"/>
      <c r="C40" s="348"/>
      <c r="D40" s="371"/>
      <c r="E40" s="372"/>
      <c r="F40" s="372"/>
      <c r="H40" s="422"/>
      <c r="P40" s="358"/>
      <c r="R40" s="383"/>
      <c r="S40" s="383"/>
      <c r="T40" s="383"/>
      <c r="U40" s="383"/>
      <c r="V40" s="383"/>
      <c r="W40" s="383"/>
      <c r="X40" s="383"/>
    </row>
    <row r="41" spans="1:24">
      <c r="A41" s="324" t="s">
        <v>39</v>
      </c>
      <c r="B41" s="373">
        <v>59.931159999999998</v>
      </c>
      <c r="C41" s="373">
        <v>2.5382511999999999</v>
      </c>
      <c r="D41" s="370">
        <v>260.16590000000002</v>
      </c>
      <c r="E41" s="363">
        <v>7.6967629999999998</v>
      </c>
      <c r="F41" s="363">
        <v>7.6967629999999998</v>
      </c>
      <c r="G41" s="422">
        <v>22.5291</v>
      </c>
      <c r="H41" s="422">
        <v>2.32106049999999</v>
      </c>
      <c r="J41" s="422">
        <v>17.8171</v>
      </c>
      <c r="K41" s="422">
        <v>1.3914</v>
      </c>
      <c r="L41" s="422">
        <v>31.362400000000001</v>
      </c>
      <c r="M41" s="422">
        <v>6.7299999999999999E-2</v>
      </c>
      <c r="N41" s="422">
        <v>4.1300000000000003E-2</v>
      </c>
      <c r="O41" s="422">
        <v>0</v>
      </c>
      <c r="P41" s="365">
        <v>0.44540000000000002</v>
      </c>
      <c r="R41" s="383">
        <f t="shared" si="6"/>
        <v>-0.7027072394393834</v>
      </c>
      <c r="S41" s="383">
        <f t="shared" si="0"/>
        <v>-0.45182730535102278</v>
      </c>
      <c r="T41" s="383">
        <f t="shared" si="1"/>
        <v>-0.879452303318767</v>
      </c>
      <c r="U41" s="383">
        <f t="shared" si="2"/>
        <v>-0.99125606440006009</v>
      </c>
      <c r="V41" s="383">
        <f t="shared" si="3"/>
        <v>-0.99463410787106221</v>
      </c>
      <c r="W41" s="383">
        <f t="shared" si="4"/>
        <v>-1</v>
      </c>
      <c r="X41" s="383">
        <f t="shared" si="5"/>
        <v>-0.80810495891856249</v>
      </c>
    </row>
    <row r="42" spans="1:24">
      <c r="A42" s="324" t="s">
        <v>40</v>
      </c>
      <c r="B42" s="348"/>
      <c r="C42" s="348"/>
      <c r="D42" s="371"/>
      <c r="E42" s="372"/>
      <c r="F42" s="372"/>
      <c r="H42" s="422"/>
      <c r="J42" s="422">
        <v>4.3037000000000001</v>
      </c>
      <c r="K42" s="422">
        <v>0.33610000000000001</v>
      </c>
      <c r="L42" s="422">
        <v>2.3843000000000001</v>
      </c>
      <c r="M42" s="422">
        <v>1.6299999999999999E-2</v>
      </c>
      <c r="N42" s="422">
        <v>0.01</v>
      </c>
      <c r="O42" s="422">
        <v>0</v>
      </c>
      <c r="P42" s="365">
        <v>0.1076</v>
      </c>
      <c r="R42" s="383"/>
      <c r="S42" s="383"/>
      <c r="T42" s="383"/>
      <c r="U42" s="383"/>
      <c r="V42" s="383"/>
      <c r="W42" s="383"/>
      <c r="X42" s="383"/>
    </row>
    <row r="43" spans="1:24">
      <c r="A43" s="324" t="s">
        <v>41</v>
      </c>
      <c r="B43" s="348"/>
      <c r="C43" s="348"/>
      <c r="D43" s="371"/>
      <c r="E43" s="372"/>
      <c r="F43" s="372"/>
      <c r="H43" s="422"/>
      <c r="P43" s="358"/>
      <c r="R43" s="383"/>
      <c r="S43" s="383"/>
      <c r="T43" s="383"/>
      <c r="U43" s="383"/>
      <c r="V43" s="383"/>
      <c r="W43" s="383"/>
      <c r="X43" s="383"/>
    </row>
    <row r="44" spans="1:24">
      <c r="A44" s="324" t="s">
        <v>42</v>
      </c>
      <c r="B44" s="373">
        <v>2240.1587</v>
      </c>
      <c r="C44" s="373">
        <v>96.788444999999996</v>
      </c>
      <c r="D44" s="370">
        <v>4766.9915000000001</v>
      </c>
      <c r="E44" s="363">
        <v>305.04798661000001</v>
      </c>
      <c r="F44" s="363">
        <v>304.33278999999999</v>
      </c>
      <c r="G44" s="422">
        <v>46.270499999999998</v>
      </c>
      <c r="H44" s="422">
        <v>217.59</v>
      </c>
      <c r="J44" s="422">
        <v>2265.2723999999998</v>
      </c>
      <c r="K44" s="422">
        <v>100.80500000000001</v>
      </c>
      <c r="L44" s="422">
        <v>3968.7444</v>
      </c>
      <c r="M44" s="422">
        <v>13.429600000000001</v>
      </c>
      <c r="N44" s="422">
        <v>10.8119</v>
      </c>
      <c r="O44" s="422">
        <v>0</v>
      </c>
      <c r="P44" s="365">
        <v>133.6395</v>
      </c>
      <c r="R44" s="383">
        <f t="shared" si="6"/>
        <v>1.1210678957700579E-2</v>
      </c>
      <c r="S44" s="383">
        <f t="shared" si="0"/>
        <v>4.1498290420927945E-2</v>
      </c>
      <c r="T44" s="383">
        <f t="shared" si="1"/>
        <v>-0.16745301517739228</v>
      </c>
      <c r="U44" s="383">
        <f t="shared" si="2"/>
        <v>-0.95597545111100979</v>
      </c>
      <c r="V44" s="383">
        <f t="shared" si="3"/>
        <v>-0.96447343054949819</v>
      </c>
      <c r="W44" s="383">
        <f t="shared" si="4"/>
        <v>-1</v>
      </c>
      <c r="X44" s="383">
        <f t="shared" si="5"/>
        <v>-0.38581966083000141</v>
      </c>
    </row>
    <row r="45" spans="1:24">
      <c r="A45" s="324" t="s">
        <v>43</v>
      </c>
      <c r="B45" s="373">
        <v>29.43891</v>
      </c>
      <c r="C45" s="373">
        <v>1.7782559</v>
      </c>
      <c r="D45" s="370">
        <v>48.292400000000001</v>
      </c>
      <c r="E45" s="363">
        <v>4.2233590999999997</v>
      </c>
      <c r="F45" s="363">
        <v>4.2233590999999997</v>
      </c>
      <c r="G45" s="422">
        <v>0.3377</v>
      </c>
      <c r="H45" s="422">
        <v>3.0563750000000001</v>
      </c>
      <c r="P45" s="358"/>
      <c r="R45" s="383">
        <f t="shared" si="6"/>
        <v>-1</v>
      </c>
      <c r="S45" s="383">
        <f t="shared" si="0"/>
        <v>-1</v>
      </c>
      <c r="T45" s="383">
        <f t="shared" si="1"/>
        <v>-1</v>
      </c>
      <c r="U45" s="383">
        <f t="shared" si="2"/>
        <v>-1</v>
      </c>
      <c r="V45" s="383">
        <f t="shared" si="3"/>
        <v>-1</v>
      </c>
      <c r="W45" s="383">
        <f t="shared" si="4"/>
        <v>-1</v>
      </c>
      <c r="X45" s="383">
        <f t="shared" si="5"/>
        <v>-1</v>
      </c>
    </row>
    <row r="46" spans="1:24">
      <c r="A46" s="324" t="s">
        <v>44</v>
      </c>
      <c r="B46" s="348"/>
      <c r="C46" s="348"/>
      <c r="D46" s="371"/>
      <c r="E46" s="372"/>
      <c r="F46" s="372"/>
      <c r="H46" s="422"/>
      <c r="P46" s="358"/>
      <c r="R46" s="383"/>
      <c r="S46" s="383"/>
      <c r="T46" s="383"/>
      <c r="U46" s="383"/>
      <c r="V46" s="383"/>
      <c r="W46" s="383"/>
      <c r="X46" s="383"/>
    </row>
    <row r="47" spans="1:24">
      <c r="A47" s="324" t="s">
        <v>45</v>
      </c>
      <c r="B47" s="373">
        <v>97.682013999999995</v>
      </c>
      <c r="C47" s="373">
        <v>13.170932000000001</v>
      </c>
      <c r="D47" s="370">
        <v>1393.0169000000001</v>
      </c>
      <c r="E47" s="363">
        <v>131.57801499999999</v>
      </c>
      <c r="F47" s="363">
        <v>94.042396999999994</v>
      </c>
      <c r="G47" s="422">
        <v>2923.5790999999999</v>
      </c>
      <c r="H47" s="422">
        <v>23.2108258499999</v>
      </c>
      <c r="J47" s="422">
        <v>242.66200000000001</v>
      </c>
      <c r="K47" s="422">
        <v>16.766100000000002</v>
      </c>
      <c r="L47" s="422">
        <v>168.39940000000001</v>
      </c>
      <c r="M47" s="422">
        <v>1.0567</v>
      </c>
      <c r="N47" s="422">
        <v>0.7218</v>
      </c>
      <c r="O47" s="422">
        <v>0</v>
      </c>
      <c r="P47" s="365">
        <v>8.2772000000000006</v>
      </c>
      <c r="R47" s="383">
        <f t="shared" si="6"/>
        <v>1.4842034890885849</v>
      </c>
      <c r="S47" s="383">
        <f t="shared" si="0"/>
        <v>0.27296230821023149</v>
      </c>
      <c r="T47" s="383">
        <f t="shared" si="1"/>
        <v>-0.87911173224100869</v>
      </c>
      <c r="U47" s="383">
        <f t="shared" si="2"/>
        <v>-0.99196902309249757</v>
      </c>
      <c r="V47" s="383">
        <f t="shared" si="3"/>
        <v>-0.99232473838368873</v>
      </c>
      <c r="W47" s="383">
        <f t="shared" si="4"/>
        <v>-1</v>
      </c>
      <c r="X47" s="383">
        <f t="shared" si="5"/>
        <v>-0.64339054312451205</v>
      </c>
    </row>
    <row r="48" spans="1:24">
      <c r="A48" s="324" t="s">
        <v>46</v>
      </c>
      <c r="B48" s="348"/>
      <c r="C48" s="348"/>
      <c r="D48" s="370">
        <v>0</v>
      </c>
      <c r="E48" s="372"/>
      <c r="F48" s="372"/>
      <c r="G48" s="422">
        <v>0</v>
      </c>
      <c r="H48" s="422">
        <v>0</v>
      </c>
      <c r="P48" s="358"/>
      <c r="R48" s="383"/>
      <c r="S48" s="383"/>
      <c r="T48" s="383"/>
      <c r="U48" s="383"/>
      <c r="V48" s="383"/>
      <c r="W48" s="383"/>
      <c r="X48" s="383"/>
    </row>
    <row r="49" spans="1:24">
      <c r="A49" s="324" t="s">
        <v>47</v>
      </c>
      <c r="B49" s="373">
        <v>93.664992999999996</v>
      </c>
      <c r="C49" s="373">
        <v>4.6428431999999997</v>
      </c>
      <c r="D49" s="370">
        <v>1681.9955</v>
      </c>
      <c r="E49" s="363">
        <v>350.41317700000002</v>
      </c>
      <c r="F49" s="363">
        <v>293.92358000000002</v>
      </c>
      <c r="G49" s="422">
        <v>8069.6923999999999</v>
      </c>
      <c r="H49" s="422">
        <v>12.8059999999999</v>
      </c>
      <c r="J49" s="422">
        <v>63.6708</v>
      </c>
      <c r="K49" s="422">
        <v>4.9724000000000004</v>
      </c>
      <c r="L49" s="422">
        <v>25.921800000000001</v>
      </c>
      <c r="M49" s="422">
        <v>0.24060000000000001</v>
      </c>
      <c r="N49" s="422">
        <v>0.14749999999999999</v>
      </c>
      <c r="O49" s="422">
        <v>0</v>
      </c>
      <c r="P49" s="365">
        <v>1.5918000000000001</v>
      </c>
      <c r="R49" s="383">
        <f t="shared" si="6"/>
        <v>-0.32022842301392151</v>
      </c>
      <c r="S49" s="383">
        <f t="shared" si="0"/>
        <v>7.0981677778823263E-2</v>
      </c>
      <c r="T49" s="383">
        <f t="shared" si="1"/>
        <v>-0.98458866269261713</v>
      </c>
      <c r="U49" s="383">
        <f t="shared" si="2"/>
        <v>-0.9993133819850617</v>
      </c>
      <c r="V49" s="383">
        <f t="shared" si="3"/>
        <v>-0.99949816887777432</v>
      </c>
      <c r="W49" s="383">
        <f t="shared" si="4"/>
        <v>-1</v>
      </c>
      <c r="X49" s="383">
        <f t="shared" si="5"/>
        <v>-0.87569889114477484</v>
      </c>
    </row>
    <row r="50" spans="1:24">
      <c r="A50" s="324" t="s">
        <v>48</v>
      </c>
      <c r="B50" s="373">
        <v>36.84272</v>
      </c>
      <c r="C50" s="373">
        <v>3.0481764999999998</v>
      </c>
      <c r="D50" s="370">
        <v>135.06309999999999</v>
      </c>
      <c r="E50" s="363">
        <v>12.366946499999999</v>
      </c>
      <c r="F50" s="363">
        <v>11.346272000000001</v>
      </c>
      <c r="G50" s="422">
        <v>224.32069999999999</v>
      </c>
      <c r="H50" s="422">
        <v>2.11584935</v>
      </c>
      <c r="J50" s="422">
        <v>4.3634000000000004</v>
      </c>
      <c r="K50" s="422">
        <v>0.34079999999999999</v>
      </c>
      <c r="L50" s="422">
        <v>1.4468000000000001</v>
      </c>
      <c r="M50" s="422">
        <v>1.6500000000000001E-2</v>
      </c>
      <c r="N50" s="422">
        <v>1.01E-2</v>
      </c>
      <c r="O50" s="422">
        <v>0</v>
      </c>
      <c r="P50" s="365">
        <v>0.1091</v>
      </c>
      <c r="R50" s="383">
        <f t="shared" si="6"/>
        <v>-0.88156683328483898</v>
      </c>
      <c r="S50" s="383">
        <f t="shared" si="0"/>
        <v>-0.88819545062433225</v>
      </c>
      <c r="T50" s="383">
        <f t="shared" si="1"/>
        <v>-0.98928796984520573</v>
      </c>
      <c r="U50" s="383">
        <f t="shared" si="2"/>
        <v>-0.99866579838442737</v>
      </c>
      <c r="V50" s="383">
        <f t="shared" si="3"/>
        <v>-0.99910983977821088</v>
      </c>
      <c r="W50" s="383">
        <f t="shared" si="4"/>
        <v>-1</v>
      </c>
      <c r="X50" s="383">
        <f t="shared" si="5"/>
        <v>-0.94843678260930997</v>
      </c>
    </row>
    <row r="51" spans="1:24">
      <c r="A51" s="324" t="s">
        <v>49</v>
      </c>
      <c r="B51" s="373">
        <v>3.4000001000000002</v>
      </c>
      <c r="C51" s="373">
        <v>0.56052195999999999</v>
      </c>
      <c r="D51" s="370">
        <v>5.2502000000000004</v>
      </c>
      <c r="E51" s="363">
        <v>0.41000000050000002</v>
      </c>
      <c r="F51" s="363">
        <v>0.40000001000000002</v>
      </c>
      <c r="G51" s="422">
        <v>5.0599999999999999E-2</v>
      </c>
      <c r="H51" s="422">
        <v>2.3999999999999901</v>
      </c>
    </row>
    <row r="52" spans="1:24">
      <c r="A52" s="324"/>
    </row>
    <row r="53" spans="1:24">
      <c r="A53" s="324"/>
    </row>
    <row r="54" spans="1:24">
      <c r="A54" s="324" t="s">
        <v>50</v>
      </c>
    </row>
    <row r="55" spans="1:24">
      <c r="A55" s="324" t="s">
        <v>51</v>
      </c>
    </row>
    <row r="56" spans="1:24">
      <c r="A56" s="324" t="s">
        <v>52</v>
      </c>
    </row>
    <row r="57" spans="1:24">
      <c r="A57" s="324" t="s">
        <v>53</v>
      </c>
    </row>
    <row r="58" spans="1:24">
      <c r="A58" s="324" t="s">
        <v>54</v>
      </c>
    </row>
    <row r="59" spans="1:24">
      <c r="A59" s="324" t="s">
        <v>55</v>
      </c>
    </row>
    <row r="60" spans="1:24">
      <c r="A60" s="324"/>
    </row>
    <row r="61" spans="1:24">
      <c r="A61" s="326" t="s">
        <v>56</v>
      </c>
      <c r="B61" s="365">
        <f t="shared" ref="B61:P61" si="7">SUM(B3:B60)</f>
        <v>8661.9282861100019</v>
      </c>
      <c r="C61" s="365">
        <f t="shared" si="7"/>
        <v>425.43422286999999</v>
      </c>
      <c r="D61" s="365">
        <f t="shared" si="7"/>
        <v>22592.634799999993</v>
      </c>
      <c r="E61" s="365">
        <f t="shared" si="7"/>
        <v>2159.0661886139997</v>
      </c>
      <c r="F61" s="365">
        <f t="shared" si="7"/>
        <v>1886.1142500099998</v>
      </c>
      <c r="G61" s="422">
        <f t="shared" si="7"/>
        <v>28583.198199999992</v>
      </c>
      <c r="H61" s="422">
        <f t="shared" si="7"/>
        <v>783.35169716089899</v>
      </c>
      <c r="I61" s="422"/>
      <c r="J61" s="422">
        <f t="shared" si="7"/>
        <v>11261.880900000002</v>
      </c>
      <c r="K61" s="422">
        <f t="shared" si="7"/>
        <v>439.54879999999997</v>
      </c>
      <c r="L61" s="422">
        <f t="shared" si="7"/>
        <v>9968.3613999999998</v>
      </c>
      <c r="M61" s="422">
        <f t="shared" si="7"/>
        <v>247.36559999999994</v>
      </c>
      <c r="N61" s="422">
        <f t="shared" si="7"/>
        <v>215.02160000000001</v>
      </c>
      <c r="O61" s="422">
        <f t="shared" si="7"/>
        <v>3433.1786999999999</v>
      </c>
      <c r="P61" s="365">
        <f t="shared" si="7"/>
        <v>313.49669999999998</v>
      </c>
      <c r="R61" s="383">
        <f t="shared" ref="R61:R63" si="8">(J61-B61)/B61</f>
        <v>0.30015863997156417</v>
      </c>
      <c r="S61" s="383">
        <f t="shared" ref="S61:S63" si="9">(K61-C61)/C61</f>
        <v>3.3176872877744443E-2</v>
      </c>
      <c r="T61" s="383">
        <f t="shared" ref="T61:T63" si="10">(L61-D61)/D61</f>
        <v>-0.55877827051849649</v>
      </c>
      <c r="U61" s="383">
        <f t="shared" ref="U61:U63" si="11">(M61-E61)/E61</f>
        <v>-0.88542935769894349</v>
      </c>
      <c r="V61" s="383">
        <f t="shared" ref="V61:V63" si="12">(N61-F61)/F61</f>
        <v>-0.88599757411362534</v>
      </c>
      <c r="W61" s="383">
        <f t="shared" ref="W61:W63" si="13">(O61-G61)/G61</f>
        <v>-0.87988822398467637</v>
      </c>
      <c r="X61" s="383">
        <f t="shared" ref="X61:X63" si="14">(P61-H61)/H61</f>
        <v>-0.59980082875136942</v>
      </c>
    </row>
    <row r="62" spans="1:24">
      <c r="A62" s="326" t="s">
        <v>57</v>
      </c>
      <c r="B62" s="365">
        <f t="shared" ref="B62:P62" si="15">B3+B4+B5+B6+B7+B8+B9+B10+B11+B12+B13+B14+B15+B16+B17+B18+B19+B20+B21+B22+B23+B24+B25+B26+B27+B28+B29+B30+B31+B32+B33+B34+B35+B36+B37+B38+B39+B40+B41+B42+B43+B44+B45+B46+B47+B48+B49+B50+B51</f>
        <v>8661.9282861100019</v>
      </c>
      <c r="C62" s="365">
        <f t="shared" si="15"/>
        <v>425.43422286999999</v>
      </c>
      <c r="D62" s="365">
        <f t="shared" si="15"/>
        <v>22592.634799999993</v>
      </c>
      <c r="E62" s="365">
        <f t="shared" si="15"/>
        <v>2159.0661886139997</v>
      </c>
      <c r="F62" s="365">
        <f t="shared" si="15"/>
        <v>1886.1142500099998</v>
      </c>
      <c r="G62" s="422">
        <f t="shared" si="15"/>
        <v>28583.198199999992</v>
      </c>
      <c r="H62" s="422">
        <f t="shared" si="15"/>
        <v>783.35169716089899</v>
      </c>
      <c r="I62" s="422"/>
      <c r="J62" s="422">
        <f t="shared" si="15"/>
        <v>11261.880900000002</v>
      </c>
      <c r="K62" s="422">
        <f t="shared" si="15"/>
        <v>439.54879999999997</v>
      </c>
      <c r="L62" s="422">
        <f t="shared" si="15"/>
        <v>9968.3613999999998</v>
      </c>
      <c r="M62" s="422">
        <f t="shared" si="15"/>
        <v>247.36559999999994</v>
      </c>
      <c r="N62" s="422">
        <f t="shared" si="15"/>
        <v>215.02160000000001</v>
      </c>
      <c r="O62" s="422">
        <f t="shared" si="15"/>
        <v>3433.1786999999999</v>
      </c>
      <c r="P62" s="365">
        <f t="shared" si="15"/>
        <v>313.49669999999998</v>
      </c>
      <c r="R62" s="383">
        <f t="shared" si="8"/>
        <v>0.30015863997156417</v>
      </c>
      <c r="S62" s="383">
        <f t="shared" si="9"/>
        <v>3.3176872877744443E-2</v>
      </c>
      <c r="T62" s="383">
        <f t="shared" si="10"/>
        <v>-0.55877827051849649</v>
      </c>
      <c r="U62" s="383">
        <f t="shared" si="11"/>
        <v>-0.88542935769894349</v>
      </c>
      <c r="V62" s="383">
        <f t="shared" si="12"/>
        <v>-0.88599757411362534</v>
      </c>
      <c r="W62" s="383">
        <f t="shared" si="13"/>
        <v>-0.87988822398467637</v>
      </c>
      <c r="X62" s="383">
        <f t="shared" si="14"/>
        <v>-0.59980082875136942</v>
      </c>
    </row>
    <row r="63" spans="1:24">
      <c r="A63" s="326" t="s">
        <v>58</v>
      </c>
      <c r="B63" s="365">
        <f t="shared" ref="B63:P63" si="16">B3+B5+B8+B9+B11+B12+B14+B15+B16+B17+B18+B19+B20+B21+B22+B23+B24+B25+B26+B28+B30+B31+B33+B34+B35+B36+B37+B39+B40+B41+B42+B43+B44+B46+B47+B49+B50</f>
        <v>7426.4821550000006</v>
      </c>
      <c r="C63" s="365">
        <f t="shared" si="16"/>
        <v>368.26299239000008</v>
      </c>
      <c r="D63" s="365">
        <f t="shared" si="16"/>
        <v>21358.591899999999</v>
      </c>
      <c r="E63" s="365">
        <f t="shared" si="16"/>
        <v>2022.0681966960003</v>
      </c>
      <c r="F63" s="365">
        <f t="shared" si="16"/>
        <v>1758.2604405999994</v>
      </c>
      <c r="G63" s="422">
        <f t="shared" si="16"/>
        <v>27844.782499999998</v>
      </c>
      <c r="H63" s="422">
        <f t="shared" si="16"/>
        <v>703.56330476089897</v>
      </c>
      <c r="I63" s="422"/>
      <c r="J63" s="422">
        <f t="shared" si="16"/>
        <v>10603.421700000001</v>
      </c>
      <c r="K63" s="422">
        <f t="shared" si="16"/>
        <v>412.43559999999997</v>
      </c>
      <c r="L63" s="422">
        <f t="shared" si="16"/>
        <v>9604.7803000000004</v>
      </c>
      <c r="M63" s="422">
        <f t="shared" si="16"/>
        <v>243.32189999999997</v>
      </c>
      <c r="N63" s="422">
        <f t="shared" si="16"/>
        <v>211.71879999999999</v>
      </c>
      <c r="O63" s="422">
        <f t="shared" si="16"/>
        <v>3433.1786999999999</v>
      </c>
      <c r="P63" s="365">
        <f t="shared" si="16"/>
        <v>272.43619999999993</v>
      </c>
      <c r="R63" s="383">
        <f t="shared" si="8"/>
        <v>0.42778525265304429</v>
      </c>
      <c r="S63" s="383">
        <f t="shared" si="9"/>
        <v>0.11994853819908123</v>
      </c>
      <c r="T63" s="383">
        <f t="shared" si="10"/>
        <v>-0.55030835623578722</v>
      </c>
      <c r="U63" s="383">
        <f t="shared" si="11"/>
        <v>-0.87966681816291814</v>
      </c>
      <c r="V63" s="383">
        <f t="shared" si="12"/>
        <v>-0.87958621196769249</v>
      </c>
      <c r="W63" s="383">
        <f t="shared" si="13"/>
        <v>-0.87670298017231774</v>
      </c>
      <c r="X63" s="383">
        <f t="shared" si="14"/>
        <v>-0.61277656444492168</v>
      </c>
    </row>
  </sheetData>
  <conditionalFormatting sqref="T1:T1048576">
    <cfRule type="cellIs" dxfId="4" priority="2" operator="greaterThan">
      <formula>0</formula>
    </cfRule>
  </conditionalFormatting>
  <conditionalFormatting sqref="W1:W1048576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X6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4" sqref="B4"/>
    </sheetView>
  </sheetViews>
  <sheetFormatPr defaultRowHeight="15"/>
  <cols>
    <col min="1" max="1" width="28.7109375" customWidth="1"/>
    <col min="2" max="8" width="10.7109375" style="1" customWidth="1"/>
    <col min="17" max="17" width="1.5703125" customWidth="1"/>
    <col min="19" max="19" width="11" customWidth="1"/>
  </cols>
  <sheetData>
    <row r="1" spans="1:24">
      <c r="B1" s="382" t="s">
        <v>118</v>
      </c>
      <c r="J1" s="366" t="s">
        <v>115</v>
      </c>
      <c r="K1" s="175"/>
      <c r="L1" s="177"/>
      <c r="M1" s="179"/>
      <c r="N1" s="179"/>
      <c r="O1" s="181"/>
      <c r="P1" s="183"/>
      <c r="R1" s="184" t="s">
        <v>61</v>
      </c>
    </row>
    <row r="2" spans="1:24">
      <c r="A2" s="2" t="s">
        <v>0</v>
      </c>
      <c r="B2" s="2" t="s">
        <v>62</v>
      </c>
      <c r="C2" s="2" t="s">
        <v>63</v>
      </c>
      <c r="D2" s="2" t="s">
        <v>64</v>
      </c>
      <c r="E2" s="2" t="s">
        <v>59</v>
      </c>
      <c r="F2" s="2" t="s">
        <v>60</v>
      </c>
      <c r="G2" s="2" t="s">
        <v>65</v>
      </c>
      <c r="H2" s="2" t="s">
        <v>66</v>
      </c>
      <c r="J2" s="174" t="s">
        <v>62</v>
      </c>
      <c r="K2" s="176" t="s">
        <v>63</v>
      </c>
      <c r="L2" s="178" t="s">
        <v>64</v>
      </c>
      <c r="M2" s="180" t="s">
        <v>59</v>
      </c>
      <c r="N2" s="180" t="s">
        <v>60</v>
      </c>
      <c r="O2" s="182" t="s">
        <v>65</v>
      </c>
      <c r="P2" s="184" t="s">
        <v>66</v>
      </c>
      <c r="R2" s="186" t="s">
        <v>62</v>
      </c>
      <c r="S2" s="186" t="s">
        <v>63</v>
      </c>
      <c r="T2" s="186" t="s">
        <v>64</v>
      </c>
      <c r="U2" s="186" t="s">
        <v>59</v>
      </c>
      <c r="V2" s="186" t="s">
        <v>60</v>
      </c>
      <c r="W2" s="186" t="s">
        <v>65</v>
      </c>
      <c r="X2" s="186" t="s">
        <v>66</v>
      </c>
    </row>
    <row r="3" spans="1:24">
      <c r="A3" t="s">
        <v>1</v>
      </c>
      <c r="B3" s="349">
        <v>67847.895799999998</v>
      </c>
      <c r="C3" s="205">
        <v>1944.8522</v>
      </c>
      <c r="D3" s="347">
        <v>59892.5144</v>
      </c>
      <c r="E3" s="343">
        <v>20130.2307</v>
      </c>
      <c r="F3" s="343">
        <v>16569.089599999999</v>
      </c>
      <c r="G3" s="354">
        <v>39561.531000000003</v>
      </c>
      <c r="H3" s="367">
        <v>25013.263500000001</v>
      </c>
      <c r="J3" s="361">
        <v>53823.696900000003</v>
      </c>
      <c r="K3" s="381">
        <v>1940.0486000000001</v>
      </c>
      <c r="L3" s="380">
        <v>59245.949200000003</v>
      </c>
      <c r="M3" s="379">
        <v>17502.936600000001</v>
      </c>
      <c r="N3" s="379">
        <v>14324.1425</v>
      </c>
      <c r="O3" s="378">
        <v>30312.158899999999</v>
      </c>
      <c r="P3" s="377">
        <v>24060.841400000001</v>
      </c>
      <c r="R3" s="5">
        <f>(J3-B3)/B3</f>
        <v>-0.20670057242954315</v>
      </c>
      <c r="S3" s="5">
        <f t="shared" ref="S3:S63" si="0">(K3-C3)/C3</f>
        <v>-2.4699049110261232E-3</v>
      </c>
      <c r="T3" s="5">
        <f t="shared" ref="T3:T63" si="1">(L3-D3)/D3</f>
        <v>-1.0795425880466914E-2</v>
      </c>
      <c r="U3" s="5">
        <f t="shared" ref="U3:U63" si="2">(M3-E3)/E3</f>
        <v>-0.13051485296688622</v>
      </c>
      <c r="V3" s="5">
        <f t="shared" ref="V3:V63" si="3">(N3-F3)/F3</f>
        <v>-0.13549006941214195</v>
      </c>
      <c r="W3" s="5">
        <f t="shared" ref="W3:W63" si="4">(O3-G3)/G3</f>
        <v>-0.23379712226000565</v>
      </c>
      <c r="X3" s="5">
        <f t="shared" ref="X3:X63" si="5">(P3-H3)/H3</f>
        <v>-3.8076682796709026E-2</v>
      </c>
    </row>
    <row r="4" spans="1:24">
      <c r="A4" t="s">
        <v>2</v>
      </c>
      <c r="B4" s="349">
        <v>21128.2768</v>
      </c>
      <c r="C4" s="205">
        <v>1229.9584</v>
      </c>
      <c r="D4" s="347">
        <v>14832.075199999999</v>
      </c>
      <c r="E4" s="343">
        <v>6562.0155000000004</v>
      </c>
      <c r="F4" s="343">
        <v>2733.8751000000002</v>
      </c>
      <c r="G4" s="354">
        <v>37308.492599999998</v>
      </c>
      <c r="H4" s="367">
        <v>2957.4665</v>
      </c>
      <c r="J4" s="361">
        <v>21865.600200000001</v>
      </c>
      <c r="K4" s="381">
        <v>1286.296</v>
      </c>
      <c r="L4" s="380">
        <v>16131.133400000001</v>
      </c>
      <c r="M4" s="379">
        <v>6638.0684000000001</v>
      </c>
      <c r="N4" s="379">
        <v>2790.9971999999998</v>
      </c>
      <c r="O4" s="378">
        <v>37345.919900000001</v>
      </c>
      <c r="P4" s="377">
        <v>2963.8474999999999</v>
      </c>
      <c r="R4" s="5">
        <f t="shared" ref="R4:R63" si="6">(J4-B4)/B4</f>
        <v>3.489746972644741E-2</v>
      </c>
      <c r="S4" s="5">
        <f t="shared" si="0"/>
        <v>4.5804475988781464E-2</v>
      </c>
      <c r="T4" s="5">
        <f t="shared" si="1"/>
        <v>8.7584386033857306E-2</v>
      </c>
      <c r="U4" s="5">
        <f t="shared" si="2"/>
        <v>1.1589868996804363E-2</v>
      </c>
      <c r="V4" s="5">
        <f t="shared" si="3"/>
        <v>2.0894187887368954E-2</v>
      </c>
      <c r="W4" s="5">
        <f t="shared" si="4"/>
        <v>1.0031844599372266E-3</v>
      </c>
      <c r="X4" s="5">
        <f t="shared" si="5"/>
        <v>2.1575899507229779E-3</v>
      </c>
    </row>
    <row r="5" spans="1:24">
      <c r="A5" t="s">
        <v>3</v>
      </c>
      <c r="B5" s="349">
        <v>40115.608800000002</v>
      </c>
      <c r="C5" s="205">
        <v>948.85550000000001</v>
      </c>
      <c r="D5" s="347">
        <v>32923.510999999999</v>
      </c>
      <c r="E5" s="343">
        <v>8022.5118000000002</v>
      </c>
      <c r="F5" s="343">
        <v>5803.9813000000004</v>
      </c>
      <c r="G5" s="354">
        <v>11084.1042</v>
      </c>
      <c r="H5" s="367">
        <v>22171.919699999999</v>
      </c>
      <c r="J5" s="361">
        <v>38678.7474</v>
      </c>
      <c r="K5" s="381">
        <v>950.77409999999998</v>
      </c>
      <c r="L5" s="380">
        <v>32990.4467</v>
      </c>
      <c r="M5" s="379">
        <v>7488.9222</v>
      </c>
      <c r="N5" s="379">
        <v>5482.8389999999999</v>
      </c>
      <c r="O5" s="378">
        <v>9497.4395000000004</v>
      </c>
      <c r="P5" s="377">
        <v>22052.6482</v>
      </c>
      <c r="R5" s="5">
        <f t="shared" si="6"/>
        <v>-3.5818013062287157E-2</v>
      </c>
      <c r="S5" s="5">
        <f t="shared" si="0"/>
        <v>2.0220149432658287E-3</v>
      </c>
      <c r="T5" s="5">
        <f t="shared" si="1"/>
        <v>2.0330668864569704E-3</v>
      </c>
      <c r="U5" s="5">
        <f t="shared" si="2"/>
        <v>-6.6511538194309702E-2</v>
      </c>
      <c r="V5" s="5">
        <f t="shared" si="3"/>
        <v>-5.5331380891940576E-2</v>
      </c>
      <c r="W5" s="5">
        <f t="shared" si="4"/>
        <v>-0.14314776109737395</v>
      </c>
      <c r="X5" s="5">
        <f t="shared" si="5"/>
        <v>-5.3793943697170677E-3</v>
      </c>
    </row>
    <row r="6" spans="1:24">
      <c r="A6" t="s">
        <v>4</v>
      </c>
      <c r="B6" s="349">
        <v>96974.977400000003</v>
      </c>
      <c r="C6" s="205">
        <v>8341.3757000000005</v>
      </c>
      <c r="D6" s="347">
        <v>70510.939700000003</v>
      </c>
      <c r="E6" s="343">
        <v>29711.635999999999</v>
      </c>
      <c r="F6" s="343">
        <v>17145.242900000001</v>
      </c>
      <c r="G6" s="354">
        <v>18857.008399999999</v>
      </c>
      <c r="H6" s="367">
        <v>37303.332000000002</v>
      </c>
      <c r="J6" s="361">
        <v>92747.247600000002</v>
      </c>
      <c r="K6" s="381">
        <v>8323.3801999999996</v>
      </c>
      <c r="L6" s="380">
        <v>73367.695900000006</v>
      </c>
      <c r="M6" s="379">
        <v>28749.724699999999</v>
      </c>
      <c r="N6" s="379">
        <v>16292.1199</v>
      </c>
      <c r="O6" s="378">
        <v>13269.1657</v>
      </c>
      <c r="P6" s="377">
        <v>36430.585400000004</v>
      </c>
      <c r="R6" s="5">
        <f t="shared" si="6"/>
        <v>-4.3596089561965715E-2</v>
      </c>
      <c r="S6" s="5">
        <f t="shared" si="0"/>
        <v>-2.1573779490595179E-3</v>
      </c>
      <c r="T6" s="5">
        <f t="shared" si="1"/>
        <v>4.0515077690845232E-2</v>
      </c>
      <c r="U6" s="5">
        <f t="shared" si="2"/>
        <v>-3.2374901873461287E-2</v>
      </c>
      <c r="V6" s="5">
        <f t="shared" si="3"/>
        <v>-4.9758583472736997E-2</v>
      </c>
      <c r="W6" s="5">
        <f t="shared" si="4"/>
        <v>-0.2963271045687183</v>
      </c>
      <c r="X6" s="5">
        <f t="shared" si="5"/>
        <v>-2.3395942217708555E-2</v>
      </c>
    </row>
    <row r="7" spans="1:24">
      <c r="A7" t="s">
        <v>5</v>
      </c>
      <c r="B7" s="349">
        <v>46375.796499999997</v>
      </c>
      <c r="C7" s="205">
        <v>91.452699999999993</v>
      </c>
      <c r="D7" s="347">
        <v>49479.631099999999</v>
      </c>
      <c r="E7" s="343">
        <v>17261.421200000001</v>
      </c>
      <c r="F7" s="343">
        <v>7963.3019999999997</v>
      </c>
      <c r="G7" s="354">
        <v>5805.2309999999998</v>
      </c>
      <c r="H7" s="367">
        <v>34351.217799999999</v>
      </c>
      <c r="J7" s="361">
        <v>45988.917300000001</v>
      </c>
      <c r="K7" s="381">
        <v>91.348399999999998</v>
      </c>
      <c r="L7" s="380">
        <v>50306.674800000001</v>
      </c>
      <c r="M7" s="379">
        <v>17318.100900000001</v>
      </c>
      <c r="N7" s="379">
        <v>7946.1432000000004</v>
      </c>
      <c r="O7" s="378">
        <v>4040.1399000000001</v>
      </c>
      <c r="P7" s="377">
        <v>32439.024000000001</v>
      </c>
      <c r="R7" s="5">
        <f t="shared" si="6"/>
        <v>-8.3422653452430908E-3</v>
      </c>
      <c r="S7" s="5">
        <f t="shared" si="0"/>
        <v>-1.1404802701286563E-3</v>
      </c>
      <c r="T7" s="5">
        <f t="shared" si="1"/>
        <v>1.67148315703591E-2</v>
      </c>
      <c r="U7" s="5">
        <f t="shared" si="2"/>
        <v>3.2836056396098249E-3</v>
      </c>
      <c r="V7" s="5">
        <f t="shared" si="3"/>
        <v>-2.1547343049402429E-3</v>
      </c>
      <c r="W7" s="5">
        <f t="shared" si="4"/>
        <v>-0.30405182842853279</v>
      </c>
      <c r="X7" s="5">
        <f t="shared" si="5"/>
        <v>-5.5665968267360741E-2</v>
      </c>
    </row>
    <row r="8" spans="1:24">
      <c r="A8" t="s">
        <v>6</v>
      </c>
      <c r="B8" s="349">
        <v>3773.8647000000001</v>
      </c>
      <c r="C8" s="205">
        <v>316.2079</v>
      </c>
      <c r="D8" s="347">
        <v>4926.8612999999996</v>
      </c>
      <c r="E8" s="343">
        <v>242.53190000000001</v>
      </c>
      <c r="F8" s="343">
        <v>216.8501</v>
      </c>
      <c r="G8" s="354">
        <v>354.05700000000002</v>
      </c>
      <c r="H8" s="367">
        <v>918.33590000000004</v>
      </c>
      <c r="J8" s="361">
        <v>3856.0599000000002</v>
      </c>
      <c r="K8" s="381">
        <v>316.2079</v>
      </c>
      <c r="L8" s="380">
        <v>4932.9180999999999</v>
      </c>
      <c r="M8" s="379">
        <v>242.34880000000001</v>
      </c>
      <c r="N8" s="379">
        <v>216.64510000000001</v>
      </c>
      <c r="O8" s="378">
        <v>325.51940000000002</v>
      </c>
      <c r="P8" s="377">
        <v>908.06060000000002</v>
      </c>
      <c r="R8" s="5">
        <f t="shared" si="6"/>
        <v>2.1780113102623979E-2</v>
      </c>
      <c r="S8" s="5"/>
      <c r="T8" s="5">
        <f t="shared" si="1"/>
        <v>1.2293425024975423E-3</v>
      </c>
      <c r="U8" s="5">
        <f t="shared" si="2"/>
        <v>-7.5495223514925676E-4</v>
      </c>
      <c r="V8" s="5">
        <f t="shared" si="3"/>
        <v>-9.4535349534071735E-4</v>
      </c>
      <c r="W8" s="5">
        <f t="shared" si="4"/>
        <v>-8.0601711023931169E-2</v>
      </c>
      <c r="X8" s="5">
        <f t="shared" si="5"/>
        <v>-1.1189043137701592E-2</v>
      </c>
    </row>
    <row r="9" spans="1:24">
      <c r="A9" t="s">
        <v>7</v>
      </c>
      <c r="B9" s="349">
        <v>4587.1337999999996</v>
      </c>
      <c r="C9" s="205">
        <v>78.63</v>
      </c>
      <c r="D9" s="347">
        <v>2016.3905</v>
      </c>
      <c r="E9" s="343">
        <v>658.04349999999999</v>
      </c>
      <c r="F9" s="343">
        <v>573.56100000000004</v>
      </c>
      <c r="G9" s="354">
        <v>926.20100000000002</v>
      </c>
      <c r="H9" s="367">
        <v>1453.4783</v>
      </c>
      <c r="J9" s="361">
        <v>4660.2421000000004</v>
      </c>
      <c r="K9" s="381">
        <v>78.607100000000003</v>
      </c>
      <c r="L9" s="380">
        <v>2019.9164000000001</v>
      </c>
      <c r="M9" s="379">
        <v>658.41930000000002</v>
      </c>
      <c r="N9" s="379">
        <v>573.42610000000002</v>
      </c>
      <c r="O9" s="378">
        <v>923.60810000000004</v>
      </c>
      <c r="P9" s="377">
        <v>1450.1079999999999</v>
      </c>
      <c r="R9" s="5">
        <f t="shared" si="6"/>
        <v>1.5937686404525805E-2</v>
      </c>
      <c r="S9" s="5">
        <f t="shared" si="0"/>
        <v>-2.9123744118011974E-4</v>
      </c>
      <c r="T9" s="5">
        <f t="shared" si="1"/>
        <v>1.7486196250181166E-3</v>
      </c>
      <c r="U9" s="5">
        <f t="shared" si="2"/>
        <v>5.710868658379371E-4</v>
      </c>
      <c r="V9" s="5">
        <f t="shared" si="3"/>
        <v>-2.3519730246654845E-4</v>
      </c>
      <c r="W9" s="5">
        <f t="shared" si="4"/>
        <v>-2.7995003244435991E-3</v>
      </c>
      <c r="X9" s="5">
        <f t="shared" si="5"/>
        <v>-2.3187824682350216E-3</v>
      </c>
    </row>
    <row r="10" spans="1:24">
      <c r="A10" t="s">
        <v>8</v>
      </c>
      <c r="B10" s="349">
        <v>416.71809999999999</v>
      </c>
      <c r="C10" s="205">
        <v>9.6100000000000005E-2</v>
      </c>
      <c r="D10" s="347">
        <v>487.78469999999999</v>
      </c>
      <c r="E10" s="343">
        <v>35.454500000000003</v>
      </c>
      <c r="F10" s="343">
        <v>34.587800000000001</v>
      </c>
      <c r="G10" s="354">
        <v>64.426900000000003</v>
      </c>
      <c r="H10" s="367">
        <v>67.826499999999996</v>
      </c>
      <c r="J10" s="361">
        <v>408.98770000000002</v>
      </c>
      <c r="K10" s="381">
        <v>9.6100000000000005E-2</v>
      </c>
      <c r="L10" s="380">
        <v>487.78710000000001</v>
      </c>
      <c r="M10" s="379">
        <v>33.736499999999999</v>
      </c>
      <c r="N10" s="379">
        <v>32.943300000000001</v>
      </c>
      <c r="O10" s="378">
        <v>21.511399999999998</v>
      </c>
      <c r="P10" s="377">
        <v>67.697100000000006</v>
      </c>
      <c r="R10" s="5">
        <f t="shared" si="6"/>
        <v>-1.8550670105282142E-2</v>
      </c>
      <c r="S10" s="5">
        <f t="shared" si="0"/>
        <v>0</v>
      </c>
      <c r="T10" s="5">
        <f t="shared" si="1"/>
        <v>4.9202035242655791E-6</v>
      </c>
      <c r="U10" s="5">
        <f t="shared" si="2"/>
        <v>-4.8456472380092888E-2</v>
      </c>
      <c r="V10" s="5">
        <f t="shared" si="3"/>
        <v>-4.7545666391039632E-2</v>
      </c>
      <c r="W10" s="5">
        <f t="shared" si="4"/>
        <v>-0.66611151553155601</v>
      </c>
      <c r="X10" s="5">
        <f t="shared" si="5"/>
        <v>-1.9078088947533745E-3</v>
      </c>
    </row>
    <row r="11" spans="1:24">
      <c r="A11" t="s">
        <v>9</v>
      </c>
      <c r="B11" s="349">
        <v>98602.510800000004</v>
      </c>
      <c r="C11" s="205">
        <v>3017.2909</v>
      </c>
      <c r="D11" s="347">
        <v>50146.036500000002</v>
      </c>
      <c r="E11" s="343">
        <v>15836.980600000001</v>
      </c>
      <c r="F11" s="343">
        <v>13252.1639</v>
      </c>
      <c r="G11" s="354">
        <v>38245.174299999999</v>
      </c>
      <c r="H11" s="367">
        <v>27778.0844</v>
      </c>
      <c r="J11" s="361">
        <v>63266.570699999997</v>
      </c>
      <c r="K11" s="381">
        <v>2873.6563000000001</v>
      </c>
      <c r="L11" s="380">
        <v>52036.363299999997</v>
      </c>
      <c r="M11" s="379">
        <v>9249.3693999999996</v>
      </c>
      <c r="N11" s="379">
        <v>7222.3054000000002</v>
      </c>
      <c r="O11" s="378">
        <v>24194.021400000001</v>
      </c>
      <c r="P11" s="377">
        <v>24832.4463</v>
      </c>
      <c r="R11" s="5">
        <f t="shared" si="6"/>
        <v>-0.35836754879065419</v>
      </c>
      <c r="S11" s="5">
        <f t="shared" si="0"/>
        <v>-4.7603828984470763E-2</v>
      </c>
      <c r="T11" s="5">
        <f t="shared" si="1"/>
        <v>3.7696434891718617E-2</v>
      </c>
      <c r="U11" s="5">
        <f t="shared" si="2"/>
        <v>-0.41596383593473624</v>
      </c>
      <c r="V11" s="5">
        <f t="shared" si="3"/>
        <v>-0.45500935134072706</v>
      </c>
      <c r="W11" s="5">
        <f t="shared" si="4"/>
        <v>-0.367396754157295</v>
      </c>
      <c r="X11" s="5">
        <f t="shared" si="5"/>
        <v>-0.10604180106818309</v>
      </c>
    </row>
    <row r="12" spans="1:24">
      <c r="A12" t="s">
        <v>10</v>
      </c>
      <c r="B12" s="349">
        <v>64798.005100000002</v>
      </c>
      <c r="C12" s="205">
        <v>5810.0190000000002</v>
      </c>
      <c r="D12" s="347">
        <v>48878.664499999999</v>
      </c>
      <c r="E12" s="343">
        <v>15785.9606</v>
      </c>
      <c r="F12" s="343">
        <v>12578.334800000001</v>
      </c>
      <c r="G12" s="354">
        <v>29006.609100000001</v>
      </c>
      <c r="H12" s="367">
        <v>27455.704699999998</v>
      </c>
      <c r="J12" s="361">
        <v>65890.056299999997</v>
      </c>
      <c r="K12" s="381">
        <v>5940.3702000000003</v>
      </c>
      <c r="L12" s="380">
        <v>50499.602599999998</v>
      </c>
      <c r="M12" s="379">
        <v>15711.0946</v>
      </c>
      <c r="N12" s="379">
        <v>12504.6093</v>
      </c>
      <c r="O12" s="378">
        <v>26127.446400000001</v>
      </c>
      <c r="P12" s="377">
        <v>27325.224900000001</v>
      </c>
      <c r="R12" s="5">
        <f t="shared" si="6"/>
        <v>1.6853160808186583E-2</v>
      </c>
      <c r="S12" s="5">
        <f t="shared" si="0"/>
        <v>2.2435589281205457E-2</v>
      </c>
      <c r="T12" s="5">
        <f t="shared" si="1"/>
        <v>3.3162487489812646E-2</v>
      </c>
      <c r="U12" s="5">
        <f t="shared" si="2"/>
        <v>-4.7425685326998712E-3</v>
      </c>
      <c r="V12" s="5">
        <f t="shared" si="3"/>
        <v>-5.8613084460115072E-3</v>
      </c>
      <c r="W12" s="5">
        <f t="shared" si="4"/>
        <v>-9.9258851321576941E-2</v>
      </c>
      <c r="X12" s="5">
        <f t="shared" si="5"/>
        <v>-4.7523748315954663E-3</v>
      </c>
    </row>
    <row r="13" spans="1:24">
      <c r="A13" t="s">
        <v>11</v>
      </c>
      <c r="B13" s="349">
        <v>28615.7971</v>
      </c>
      <c r="C13" s="205">
        <v>1258.7222999999999</v>
      </c>
      <c r="D13" s="347">
        <v>11588.981599999999</v>
      </c>
      <c r="E13" s="343">
        <v>783.70039999999995</v>
      </c>
      <c r="F13" s="343">
        <v>621.27940000000001</v>
      </c>
      <c r="G13" s="354">
        <v>6927.2629999999999</v>
      </c>
      <c r="H13" s="367">
        <v>1834.0483999999999</v>
      </c>
      <c r="J13" s="361">
        <v>26214.908500000001</v>
      </c>
      <c r="K13" s="381">
        <v>1264.3864000000001</v>
      </c>
      <c r="L13" s="380">
        <v>10773.5362</v>
      </c>
      <c r="M13" s="379">
        <v>767.73400000000004</v>
      </c>
      <c r="N13" s="379">
        <v>601.9203</v>
      </c>
      <c r="O13" s="378">
        <v>3719.0799000000002</v>
      </c>
      <c r="P13" s="377">
        <v>1738.6695</v>
      </c>
      <c r="R13" s="5">
        <f t="shared" si="6"/>
        <v>-8.3900811555586485E-2</v>
      </c>
      <c r="S13" s="5">
        <f t="shared" si="0"/>
        <v>4.4998805534788647E-3</v>
      </c>
      <c r="T13" s="5">
        <f t="shared" si="1"/>
        <v>-7.0363853196556872E-2</v>
      </c>
      <c r="U13" s="5">
        <f t="shared" si="2"/>
        <v>-2.0373091553864089E-2</v>
      </c>
      <c r="V13" s="5">
        <f t="shared" si="3"/>
        <v>-3.1160054558383898E-2</v>
      </c>
      <c r="W13" s="5">
        <f t="shared" si="4"/>
        <v>-0.46312419493817397</v>
      </c>
      <c r="X13" s="5">
        <f t="shared" si="5"/>
        <v>-5.2004570871739229E-2</v>
      </c>
    </row>
    <row r="14" spans="1:24">
      <c r="A14" t="s">
        <v>12</v>
      </c>
      <c r="B14" s="349">
        <v>73848.001399999994</v>
      </c>
      <c r="C14" s="205">
        <v>1463.1918000000001</v>
      </c>
      <c r="D14" s="347">
        <v>67375.874500000005</v>
      </c>
      <c r="E14" s="343">
        <v>18110.877100000002</v>
      </c>
      <c r="F14" s="343">
        <v>11266.0825</v>
      </c>
      <c r="G14" s="354">
        <v>52218.762799999997</v>
      </c>
      <c r="H14" s="367">
        <v>43338.265599999999</v>
      </c>
      <c r="J14" s="361">
        <v>72068.536900000006</v>
      </c>
      <c r="K14" s="381">
        <v>1457.6660999999999</v>
      </c>
      <c r="L14" s="380">
        <v>67647.656000000003</v>
      </c>
      <c r="M14" s="379">
        <v>17536.900799999999</v>
      </c>
      <c r="N14" s="379">
        <v>10866.7255</v>
      </c>
      <c r="O14" s="378">
        <v>43877.203500000003</v>
      </c>
      <c r="P14" s="377">
        <v>42881.929600000003</v>
      </c>
      <c r="R14" s="5">
        <f t="shared" si="6"/>
        <v>-2.4096312239534588E-2</v>
      </c>
      <c r="S14" s="5">
        <f t="shared" si="0"/>
        <v>-3.7764700430935592E-3</v>
      </c>
      <c r="T14" s="5">
        <f t="shared" si="1"/>
        <v>4.0338103515079023E-3</v>
      </c>
      <c r="U14" s="5">
        <f t="shared" si="2"/>
        <v>-3.1692352437199305E-2</v>
      </c>
      <c r="V14" s="5">
        <f t="shared" si="3"/>
        <v>-3.5447725507069559E-2</v>
      </c>
      <c r="W14" s="5">
        <f t="shared" si="4"/>
        <v>-0.15974256862324579</v>
      </c>
      <c r="X14" s="5">
        <f t="shared" si="5"/>
        <v>-1.0529632270286231E-2</v>
      </c>
    </row>
    <row r="15" spans="1:24">
      <c r="A15" t="s">
        <v>13</v>
      </c>
      <c r="B15" s="349">
        <v>308926.37</v>
      </c>
      <c r="C15" s="205">
        <v>962.62459999999999</v>
      </c>
      <c r="D15" s="347">
        <v>60222.0527</v>
      </c>
      <c r="E15" s="343">
        <v>19677.4601</v>
      </c>
      <c r="F15" s="343">
        <v>12126.992899999999</v>
      </c>
      <c r="G15" s="354">
        <v>60569.495499999997</v>
      </c>
      <c r="H15" s="367">
        <v>35845.539499999999</v>
      </c>
      <c r="J15" s="361">
        <v>309055.22730000003</v>
      </c>
      <c r="K15" s="381">
        <v>961.80859999999996</v>
      </c>
      <c r="L15" s="380">
        <v>64948.377699999997</v>
      </c>
      <c r="M15" s="379">
        <v>19217.981299999999</v>
      </c>
      <c r="N15" s="379">
        <v>11839.7907</v>
      </c>
      <c r="O15" s="378">
        <v>62486.397100000002</v>
      </c>
      <c r="P15" s="377">
        <v>35730.210500000001</v>
      </c>
      <c r="R15" s="5">
        <f t="shared" si="6"/>
        <v>4.1711330761447273E-4</v>
      </c>
      <c r="S15" s="5">
        <f t="shared" si="0"/>
        <v>-8.4768247144320944E-4</v>
      </c>
      <c r="T15" s="5">
        <f t="shared" si="1"/>
        <v>7.8481632360565434E-2</v>
      </c>
      <c r="U15" s="5">
        <f t="shared" si="2"/>
        <v>-2.3350513616338157E-2</v>
      </c>
      <c r="V15" s="5">
        <f t="shared" si="3"/>
        <v>-2.3682886793806875E-2</v>
      </c>
      <c r="W15" s="5">
        <f t="shared" si="4"/>
        <v>3.1647970387998443E-2</v>
      </c>
      <c r="X15" s="5">
        <f t="shared" si="5"/>
        <v>-3.2173877589427246E-3</v>
      </c>
    </row>
    <row r="16" spans="1:24">
      <c r="A16" t="s">
        <v>14</v>
      </c>
      <c r="B16" s="349">
        <v>21890.287100000001</v>
      </c>
      <c r="C16" s="205">
        <v>3604.5506</v>
      </c>
      <c r="D16" s="347">
        <v>29587.627100000002</v>
      </c>
      <c r="E16" s="343">
        <v>7979.5190000000002</v>
      </c>
      <c r="F16" s="343">
        <v>5350.2269999999999</v>
      </c>
      <c r="G16" s="354">
        <v>27048.264800000001</v>
      </c>
      <c r="H16" s="367">
        <v>20766.065500000001</v>
      </c>
      <c r="J16" s="361">
        <v>22213.2559</v>
      </c>
      <c r="K16" s="381">
        <v>3626.8669</v>
      </c>
      <c r="L16" s="380">
        <v>30187.014200000001</v>
      </c>
      <c r="M16" s="379">
        <v>7982.0348000000004</v>
      </c>
      <c r="N16" s="379">
        <v>5335.1742000000004</v>
      </c>
      <c r="O16" s="378">
        <v>25785.216199999999</v>
      </c>
      <c r="P16" s="377">
        <v>20967.994699999999</v>
      </c>
      <c r="R16" s="5">
        <f t="shared" si="6"/>
        <v>1.475397734733222E-2</v>
      </c>
      <c r="S16" s="5">
        <f t="shared" si="0"/>
        <v>6.1911462693851364E-3</v>
      </c>
      <c r="T16" s="5">
        <f t="shared" si="1"/>
        <v>2.0258032115052574E-2</v>
      </c>
      <c r="U16" s="5">
        <f t="shared" si="2"/>
        <v>3.1528216174435159E-4</v>
      </c>
      <c r="V16" s="5">
        <f t="shared" si="3"/>
        <v>-2.8134881005982514E-3</v>
      </c>
      <c r="W16" s="5">
        <f t="shared" si="4"/>
        <v>-4.6696104513144293E-2</v>
      </c>
      <c r="X16" s="5">
        <f t="shared" si="5"/>
        <v>9.7239989924908336E-3</v>
      </c>
    </row>
    <row r="17" spans="1:24">
      <c r="A17" t="s">
        <v>15</v>
      </c>
      <c r="B17" s="349">
        <v>27906.337100000001</v>
      </c>
      <c r="C17" s="205">
        <v>1605.4186</v>
      </c>
      <c r="D17" s="347">
        <v>52500.330600000001</v>
      </c>
      <c r="E17" s="343">
        <v>7898.8706000000002</v>
      </c>
      <c r="F17" s="343">
        <v>4821.9340000000002</v>
      </c>
      <c r="G17" s="354">
        <v>7460.7581</v>
      </c>
      <c r="H17" s="367">
        <v>16314.3997</v>
      </c>
      <c r="J17" s="361">
        <v>27813.050299999999</v>
      </c>
      <c r="K17" s="381">
        <v>1675.0006000000001</v>
      </c>
      <c r="L17" s="380">
        <v>50114.408499999998</v>
      </c>
      <c r="M17" s="379">
        <v>7878.6369999999997</v>
      </c>
      <c r="N17" s="379">
        <v>4812.7968000000001</v>
      </c>
      <c r="O17" s="378">
        <v>5072.3544000000002</v>
      </c>
      <c r="P17" s="377">
        <v>16093.04</v>
      </c>
      <c r="R17" s="5">
        <f t="shared" si="6"/>
        <v>-3.3428536201550317E-3</v>
      </c>
      <c r="S17" s="5">
        <f t="shared" si="0"/>
        <v>4.3341967010971538E-2</v>
      </c>
      <c r="T17" s="5">
        <f t="shared" si="1"/>
        <v>-4.5445849059091513E-2</v>
      </c>
      <c r="U17" s="5">
        <f t="shared" si="2"/>
        <v>-2.5615813987382549E-3</v>
      </c>
      <c r="V17" s="5">
        <f t="shared" si="3"/>
        <v>-1.8949243187484774E-3</v>
      </c>
      <c r="W17" s="5">
        <f t="shared" si="4"/>
        <v>-0.32012882176142393</v>
      </c>
      <c r="X17" s="5">
        <f t="shared" si="5"/>
        <v>-1.3568363168152553E-2</v>
      </c>
    </row>
    <row r="18" spans="1:24">
      <c r="A18" t="s">
        <v>16</v>
      </c>
      <c r="B18" s="349">
        <v>85036.667799999996</v>
      </c>
      <c r="C18" s="205">
        <v>506.95460000000003</v>
      </c>
      <c r="D18" s="347">
        <v>31317.638599999998</v>
      </c>
      <c r="E18" s="343">
        <v>18864.9126</v>
      </c>
      <c r="F18" s="343">
        <v>12516.153899999999</v>
      </c>
      <c r="G18" s="354">
        <v>21694.493600000002</v>
      </c>
      <c r="H18" s="367">
        <v>43903.843099999998</v>
      </c>
      <c r="J18" s="361">
        <v>82610.375599999999</v>
      </c>
      <c r="K18" s="381">
        <v>452.3193</v>
      </c>
      <c r="L18" s="380">
        <v>31458.790199999999</v>
      </c>
      <c r="M18" s="379">
        <v>18552.1774</v>
      </c>
      <c r="N18" s="379">
        <v>12294.5236</v>
      </c>
      <c r="O18" s="378">
        <v>15832.240900000001</v>
      </c>
      <c r="P18" s="377">
        <v>43670.851900000001</v>
      </c>
      <c r="R18" s="5">
        <f t="shared" si="6"/>
        <v>-2.8532305683784055E-2</v>
      </c>
      <c r="S18" s="5">
        <f t="shared" si="0"/>
        <v>-0.1077715834909083</v>
      </c>
      <c r="T18" s="5">
        <f t="shared" si="1"/>
        <v>4.5070958830210478E-3</v>
      </c>
      <c r="U18" s="5">
        <f t="shared" si="2"/>
        <v>-1.6577611920661598E-2</v>
      </c>
      <c r="V18" s="5">
        <f t="shared" si="3"/>
        <v>-1.7707540333136915E-2</v>
      </c>
      <c r="W18" s="5">
        <f t="shared" si="4"/>
        <v>-0.27021846225532548</v>
      </c>
      <c r="X18" s="5">
        <f t="shared" si="5"/>
        <v>-5.3068520555093904E-3</v>
      </c>
    </row>
    <row r="19" spans="1:24">
      <c r="A19" t="s">
        <v>17</v>
      </c>
      <c r="B19" s="349">
        <v>88718.314100000003</v>
      </c>
      <c r="C19" s="205">
        <v>5390.5140000000001</v>
      </c>
      <c r="D19" s="347">
        <v>118577.0818</v>
      </c>
      <c r="E19" s="343">
        <v>40797.203600000001</v>
      </c>
      <c r="F19" s="343">
        <v>34221.443599999999</v>
      </c>
      <c r="G19" s="354">
        <v>96298.3511</v>
      </c>
      <c r="H19" s="367">
        <v>48352.609400000001</v>
      </c>
      <c r="J19" s="361">
        <v>71557.580300000001</v>
      </c>
      <c r="K19" s="381">
        <v>5603.8342000000002</v>
      </c>
      <c r="L19" s="380">
        <v>115541.6988</v>
      </c>
      <c r="M19" s="379">
        <v>39333.421499999997</v>
      </c>
      <c r="N19" s="379">
        <v>32870.883500000004</v>
      </c>
      <c r="O19" s="378">
        <v>75044.456999999995</v>
      </c>
      <c r="P19" s="377">
        <v>46468.940699999999</v>
      </c>
      <c r="R19" s="5">
        <f t="shared" si="6"/>
        <v>-0.19342943984098995</v>
      </c>
      <c r="S19" s="5">
        <f t="shared" si="0"/>
        <v>3.9573257763545387E-2</v>
      </c>
      <c r="T19" s="5">
        <f t="shared" si="1"/>
        <v>-2.5598395186682707E-2</v>
      </c>
      <c r="U19" s="5">
        <f t="shared" si="2"/>
        <v>-3.5879471405731445E-2</v>
      </c>
      <c r="V19" s="5">
        <f t="shared" si="3"/>
        <v>-3.946531641932239E-2</v>
      </c>
      <c r="W19" s="5">
        <f t="shared" si="4"/>
        <v>-0.22070880609294261</v>
      </c>
      <c r="X19" s="5">
        <f t="shared" si="5"/>
        <v>-3.8956919251600969E-2</v>
      </c>
    </row>
    <row r="20" spans="1:24">
      <c r="A20" t="s">
        <v>18</v>
      </c>
      <c r="B20" s="349">
        <v>13243.272800000001</v>
      </c>
      <c r="C20" s="205">
        <v>478.66320000000002</v>
      </c>
      <c r="D20" s="347">
        <v>11140.295899999999</v>
      </c>
      <c r="E20" s="343">
        <v>3228.3377</v>
      </c>
      <c r="F20" s="343">
        <v>2503.5621000000001</v>
      </c>
      <c r="G20" s="354">
        <v>5313.9654</v>
      </c>
      <c r="H20" s="367">
        <v>3446.2372</v>
      </c>
      <c r="J20" s="361">
        <v>9793.5025000000005</v>
      </c>
      <c r="K20" s="381">
        <v>461.4957</v>
      </c>
      <c r="L20" s="380">
        <v>13396.807699999999</v>
      </c>
      <c r="M20" s="379">
        <v>2711.2575000000002</v>
      </c>
      <c r="N20" s="379">
        <v>2238.5549999999998</v>
      </c>
      <c r="O20" s="378">
        <v>1327.0292999999999</v>
      </c>
      <c r="P20" s="377">
        <v>3206.6839</v>
      </c>
      <c r="R20" s="5">
        <f t="shared" si="6"/>
        <v>-0.26049227801151992</v>
      </c>
      <c r="S20" s="5">
        <f t="shared" si="0"/>
        <v>-3.58655104465938E-2</v>
      </c>
      <c r="T20" s="5">
        <f t="shared" si="1"/>
        <v>0.20255402731268568</v>
      </c>
      <c r="U20" s="5">
        <f t="shared" si="2"/>
        <v>-0.16016917932718125</v>
      </c>
      <c r="V20" s="5">
        <f t="shared" si="3"/>
        <v>-0.10585201781094236</v>
      </c>
      <c r="W20" s="5">
        <f t="shared" si="4"/>
        <v>-0.75027513351893482</v>
      </c>
      <c r="X20" s="5">
        <f t="shared" si="5"/>
        <v>-6.9511553064310269E-2</v>
      </c>
    </row>
    <row r="21" spans="1:24">
      <c r="A21" t="s">
        <v>19</v>
      </c>
      <c r="B21" s="349">
        <v>32858.888200000001</v>
      </c>
      <c r="C21" s="205">
        <v>190.63480000000001</v>
      </c>
      <c r="D21" s="347">
        <v>16505.0946</v>
      </c>
      <c r="E21" s="343">
        <v>3133.3168000000001</v>
      </c>
      <c r="F21" s="343">
        <v>2259.3806</v>
      </c>
      <c r="G21" s="354">
        <v>25620.37</v>
      </c>
      <c r="H21" s="367">
        <v>2636.6761000000001</v>
      </c>
      <c r="J21" s="361">
        <v>33104.844499999999</v>
      </c>
      <c r="K21" s="381">
        <v>190.63480000000001</v>
      </c>
      <c r="L21" s="380">
        <v>16484.522499999999</v>
      </c>
      <c r="M21" s="379">
        <v>3140.4967000000001</v>
      </c>
      <c r="N21" s="379">
        <v>2265.5637000000002</v>
      </c>
      <c r="O21" s="378">
        <v>25387.382799999999</v>
      </c>
      <c r="P21" s="377">
        <v>2628.3856999999998</v>
      </c>
      <c r="R21" s="5">
        <f t="shared" si="6"/>
        <v>7.4852289128881115E-3</v>
      </c>
      <c r="S21" s="5">
        <f t="shared" si="0"/>
        <v>0</v>
      </c>
      <c r="T21" s="5">
        <f t="shared" si="1"/>
        <v>-1.2464090935898804E-3</v>
      </c>
      <c r="U21" s="5">
        <f t="shared" si="2"/>
        <v>2.2914695379669522E-3</v>
      </c>
      <c r="V21" s="5">
        <f t="shared" si="3"/>
        <v>2.7366349874829391E-3</v>
      </c>
      <c r="W21" s="5">
        <f t="shared" si="4"/>
        <v>-9.0938265138247251E-3</v>
      </c>
      <c r="X21" s="5">
        <f t="shared" si="5"/>
        <v>-3.1442618226790609E-3</v>
      </c>
    </row>
    <row r="22" spans="1:24">
      <c r="A22" t="s">
        <v>20</v>
      </c>
      <c r="B22" s="349">
        <v>13759.392599999999</v>
      </c>
      <c r="C22" s="205">
        <v>455.4</v>
      </c>
      <c r="D22" s="347">
        <v>13270.116099999999</v>
      </c>
      <c r="E22" s="343">
        <v>1429.0693000000001</v>
      </c>
      <c r="F22" s="343">
        <v>1169.0978</v>
      </c>
      <c r="G22" s="354">
        <v>3743.2721999999999</v>
      </c>
      <c r="H22" s="367">
        <v>3710.2363999999998</v>
      </c>
      <c r="J22" s="361">
        <v>14723.396699999999</v>
      </c>
      <c r="K22" s="381">
        <v>455.3997</v>
      </c>
      <c r="L22" s="380">
        <v>14029.084800000001</v>
      </c>
      <c r="M22" s="379">
        <v>1393.537</v>
      </c>
      <c r="N22" s="379">
        <v>1140.1112000000001</v>
      </c>
      <c r="O22" s="378">
        <v>2830.8895000000002</v>
      </c>
      <c r="P22" s="377">
        <v>3751.5461</v>
      </c>
      <c r="R22" s="5">
        <f t="shared" si="6"/>
        <v>7.006153018702295E-2</v>
      </c>
      <c r="S22" s="5">
        <f t="shared" si="0"/>
        <v>-6.587615282862039E-7</v>
      </c>
      <c r="T22" s="5">
        <f t="shared" si="1"/>
        <v>5.7193825154250255E-2</v>
      </c>
      <c r="U22" s="5">
        <f t="shared" si="2"/>
        <v>-2.486394466664428E-2</v>
      </c>
      <c r="V22" s="5">
        <f t="shared" si="3"/>
        <v>-2.4793990716602113E-2</v>
      </c>
      <c r="W22" s="5">
        <f t="shared" si="4"/>
        <v>-0.24373934121061239</v>
      </c>
      <c r="X22" s="5">
        <f t="shared" si="5"/>
        <v>1.1133980573313402E-2</v>
      </c>
    </row>
    <row r="23" spans="1:24">
      <c r="A23" t="s">
        <v>21</v>
      </c>
      <c r="B23" s="349">
        <v>70473.865300000005</v>
      </c>
      <c r="C23" s="205">
        <v>758.02470000000005</v>
      </c>
      <c r="D23" s="347">
        <v>64073.271800000002</v>
      </c>
      <c r="E23" s="343">
        <v>11663.327300000001</v>
      </c>
      <c r="F23" s="343">
        <v>8144.7660999999998</v>
      </c>
      <c r="G23" s="354">
        <v>36687.803</v>
      </c>
      <c r="H23" s="367">
        <v>22682.782200000001</v>
      </c>
      <c r="J23" s="361">
        <v>64230.133199999997</v>
      </c>
      <c r="K23" s="381">
        <v>756.25620000000004</v>
      </c>
      <c r="L23" s="380">
        <v>57580.941700000003</v>
      </c>
      <c r="M23" s="379">
        <v>11299.905199999999</v>
      </c>
      <c r="N23" s="379">
        <v>8051.7484999999997</v>
      </c>
      <c r="O23" s="378">
        <v>23883.356500000002</v>
      </c>
      <c r="P23" s="377">
        <v>22449.328600000001</v>
      </c>
      <c r="R23" s="5">
        <f t="shared" si="6"/>
        <v>-8.8596419018895617E-2</v>
      </c>
      <c r="S23" s="5">
        <f t="shared" si="0"/>
        <v>-2.3330374326852635E-3</v>
      </c>
      <c r="T23" s="5">
        <f t="shared" si="1"/>
        <v>-0.10132665177869064</v>
      </c>
      <c r="U23" s="5">
        <f t="shared" si="2"/>
        <v>-3.1159384509427387E-2</v>
      </c>
      <c r="V23" s="5">
        <f t="shared" si="3"/>
        <v>-1.1420536680605246E-2</v>
      </c>
      <c r="W23" s="5">
        <f t="shared" si="4"/>
        <v>-0.34901099147310616</v>
      </c>
      <c r="X23" s="5">
        <f t="shared" si="5"/>
        <v>-1.0292106053903773E-2</v>
      </c>
    </row>
    <row r="24" spans="1:24">
      <c r="A24" t="s">
        <v>22</v>
      </c>
      <c r="B24" s="349">
        <v>28725.443200000002</v>
      </c>
      <c r="C24" s="205">
        <v>1109.5689</v>
      </c>
      <c r="D24" s="347">
        <v>51327.862500000003</v>
      </c>
      <c r="E24" s="343">
        <v>22221.3632</v>
      </c>
      <c r="F24" s="343">
        <v>15040.174300000001</v>
      </c>
      <c r="G24" s="354">
        <v>16966.7379</v>
      </c>
      <c r="H24" s="367">
        <v>20250.741399999999</v>
      </c>
      <c r="J24" s="361">
        <v>23831.109100000001</v>
      </c>
      <c r="K24" s="381">
        <v>1110.1772000000001</v>
      </c>
      <c r="L24" s="380">
        <v>32127.779600000002</v>
      </c>
      <c r="M24" s="379">
        <v>21219.414700000001</v>
      </c>
      <c r="N24" s="379">
        <v>14342.733099999999</v>
      </c>
      <c r="O24" s="378">
        <v>9478.8490000000002</v>
      </c>
      <c r="P24" s="377">
        <v>20059.4323</v>
      </c>
      <c r="R24" s="5">
        <f t="shared" si="6"/>
        <v>-0.17038324059696316</v>
      </c>
      <c r="S24" s="5">
        <f t="shared" si="0"/>
        <v>5.4823093906119699E-4</v>
      </c>
      <c r="T24" s="5">
        <f t="shared" si="1"/>
        <v>-0.3740674550786135</v>
      </c>
      <c r="U24" s="5">
        <f t="shared" si="2"/>
        <v>-4.5089425476831167E-2</v>
      </c>
      <c r="V24" s="5">
        <f t="shared" si="3"/>
        <v>-4.6371882804576346E-2</v>
      </c>
      <c r="W24" s="5">
        <f t="shared" si="4"/>
        <v>-0.44132755183304856</v>
      </c>
      <c r="X24" s="5">
        <f t="shared" si="5"/>
        <v>-9.4470170855077227E-3</v>
      </c>
    </row>
    <row r="25" spans="1:24">
      <c r="A25" t="s">
        <v>23</v>
      </c>
      <c r="B25" s="349">
        <v>35124.182699999998</v>
      </c>
      <c r="C25" s="205">
        <v>1910.7708</v>
      </c>
      <c r="D25" s="347">
        <v>39147.7048</v>
      </c>
      <c r="E25" s="343">
        <v>9961.9416999999994</v>
      </c>
      <c r="F25" s="343">
        <v>8599.6224999999995</v>
      </c>
      <c r="G25" s="354">
        <v>9455.7865000000002</v>
      </c>
      <c r="H25" s="367">
        <v>25104.2552</v>
      </c>
      <c r="J25" s="361">
        <v>27622.245900000002</v>
      </c>
      <c r="K25" s="381">
        <v>1864.9275</v>
      </c>
      <c r="L25" s="380">
        <v>39054.267899999999</v>
      </c>
      <c r="M25" s="379">
        <v>7899.3685999999998</v>
      </c>
      <c r="N25" s="379">
        <v>6963.2596000000003</v>
      </c>
      <c r="O25" s="378">
        <v>3747.9315000000001</v>
      </c>
      <c r="P25" s="377">
        <v>23871.174900000002</v>
      </c>
      <c r="R25" s="5">
        <f t="shared" si="6"/>
        <v>-0.2135832416109143</v>
      </c>
      <c r="S25" s="5">
        <f t="shared" si="0"/>
        <v>-2.3992045513779047E-2</v>
      </c>
      <c r="T25" s="5">
        <f t="shared" si="1"/>
        <v>-2.3867784963986088E-3</v>
      </c>
      <c r="U25" s="5">
        <f t="shared" si="2"/>
        <v>-0.20704528917289283</v>
      </c>
      <c r="V25" s="5">
        <f t="shared" si="3"/>
        <v>-0.19028310835737258</v>
      </c>
      <c r="W25" s="5">
        <f t="shared" si="4"/>
        <v>-0.60363619673519486</v>
      </c>
      <c r="X25" s="5">
        <f t="shared" si="5"/>
        <v>-4.9118378146506325E-2</v>
      </c>
    </row>
    <row r="26" spans="1:24">
      <c r="A26" t="s">
        <v>24</v>
      </c>
      <c r="B26" s="349">
        <v>90308.971600000004</v>
      </c>
      <c r="C26" s="205">
        <v>1414.9653000000001</v>
      </c>
      <c r="D26" s="347">
        <v>30469.3979</v>
      </c>
      <c r="E26" s="343">
        <v>7813.0772999999999</v>
      </c>
      <c r="F26" s="343">
        <v>4727.9362000000001</v>
      </c>
      <c r="G26" s="354">
        <v>50322.421000000002</v>
      </c>
      <c r="H26" s="367">
        <v>13562.9517</v>
      </c>
      <c r="J26" s="361">
        <v>90667.059899999993</v>
      </c>
      <c r="K26" s="381">
        <v>1416.4241999999999</v>
      </c>
      <c r="L26" s="380">
        <v>30583.123299999999</v>
      </c>
      <c r="M26" s="379">
        <v>6870.6678000000002</v>
      </c>
      <c r="N26" s="379">
        <v>3929.0151000000001</v>
      </c>
      <c r="O26" s="378">
        <v>21493.798900000002</v>
      </c>
      <c r="P26" s="377">
        <v>13262.4218</v>
      </c>
      <c r="R26" s="5">
        <f t="shared" si="6"/>
        <v>3.9651464705638224E-3</v>
      </c>
      <c r="S26" s="5">
        <f t="shared" si="0"/>
        <v>1.0310500193890675E-3</v>
      </c>
      <c r="T26" s="5">
        <f t="shared" si="1"/>
        <v>3.7324465804425807E-3</v>
      </c>
      <c r="U26" s="5">
        <f t="shared" si="2"/>
        <v>-0.12061950289420531</v>
      </c>
      <c r="V26" s="5">
        <f t="shared" si="3"/>
        <v>-0.16897882420663798</v>
      </c>
      <c r="W26" s="5">
        <f t="shared" si="4"/>
        <v>-0.57287828222731974</v>
      </c>
      <c r="X26" s="5">
        <f t="shared" si="5"/>
        <v>-2.2158148657271969E-2</v>
      </c>
    </row>
    <row r="27" spans="1:24">
      <c r="A27" t="s">
        <v>25</v>
      </c>
      <c r="B27" s="349">
        <v>9073.6936999999998</v>
      </c>
      <c r="C27" s="205">
        <v>69.584199999999996</v>
      </c>
      <c r="D27" s="347">
        <v>8168.5288</v>
      </c>
      <c r="E27" s="343">
        <v>6684.1081000000004</v>
      </c>
      <c r="F27" s="343">
        <v>2415.9412000000002</v>
      </c>
      <c r="G27" s="354">
        <v>3845.2372</v>
      </c>
      <c r="H27" s="367">
        <v>4381.7506999999996</v>
      </c>
      <c r="J27" s="361">
        <v>7956.2326000000003</v>
      </c>
      <c r="K27" s="381">
        <v>68.243600000000001</v>
      </c>
      <c r="L27" s="380">
        <v>7289.6307999999999</v>
      </c>
      <c r="M27" s="379">
        <v>6628.3656000000001</v>
      </c>
      <c r="N27" s="379">
        <v>2359.8463999999999</v>
      </c>
      <c r="O27" s="378">
        <v>3389.9893999999999</v>
      </c>
      <c r="P27" s="377">
        <v>4195.7848999999997</v>
      </c>
      <c r="R27" s="5">
        <f t="shared" si="6"/>
        <v>-0.12315393674794198</v>
      </c>
      <c r="S27" s="5">
        <f t="shared" si="0"/>
        <v>-1.9265867826316823E-2</v>
      </c>
      <c r="T27" s="5">
        <f t="shared" si="1"/>
        <v>-0.10759562970507004</v>
      </c>
      <c r="U27" s="5">
        <f t="shared" si="2"/>
        <v>-8.3395569260766873E-3</v>
      </c>
      <c r="V27" s="5">
        <f t="shared" si="3"/>
        <v>-2.3218611446338303E-2</v>
      </c>
      <c r="W27" s="5">
        <f t="shared" si="4"/>
        <v>-0.11839264428212649</v>
      </c>
      <c r="X27" s="5">
        <f t="shared" si="5"/>
        <v>-4.2440981409553942E-2</v>
      </c>
    </row>
    <row r="28" spans="1:24">
      <c r="A28" t="s">
        <v>26</v>
      </c>
      <c r="B28" s="349">
        <v>13455.1296</v>
      </c>
      <c r="C28" s="205">
        <v>800.84969999999998</v>
      </c>
      <c r="D28" s="347">
        <v>14449.5828</v>
      </c>
      <c r="E28" s="343">
        <v>5746.4566999999997</v>
      </c>
      <c r="F28" s="343">
        <v>2592.0488999999998</v>
      </c>
      <c r="G28" s="354">
        <v>2656.2864</v>
      </c>
      <c r="H28" s="367">
        <v>5628.4588000000003</v>
      </c>
      <c r="J28" s="361">
        <v>13609.903399999999</v>
      </c>
      <c r="K28" s="381">
        <v>810.79309999999998</v>
      </c>
      <c r="L28" s="380">
        <v>13017.937900000001</v>
      </c>
      <c r="M28" s="379">
        <v>5676.1823999999997</v>
      </c>
      <c r="N28" s="379">
        <v>2558.1718999999998</v>
      </c>
      <c r="O28" s="378">
        <v>2065.7321000000002</v>
      </c>
      <c r="P28" s="377">
        <v>5582.4444000000003</v>
      </c>
      <c r="R28" s="5">
        <f t="shared" si="6"/>
        <v>1.1502958693166287E-2</v>
      </c>
      <c r="S28" s="5">
        <f t="shared" si="0"/>
        <v>1.24160625895221E-2</v>
      </c>
      <c r="T28" s="5">
        <f t="shared" si="1"/>
        <v>-9.9078632221824378E-2</v>
      </c>
      <c r="U28" s="5">
        <f t="shared" si="2"/>
        <v>-1.2229153314598201E-2</v>
      </c>
      <c r="V28" s="5">
        <f t="shared" si="3"/>
        <v>-1.3069583679536275E-2</v>
      </c>
      <c r="W28" s="5">
        <f t="shared" si="4"/>
        <v>-0.22232327809230201</v>
      </c>
      <c r="X28" s="5">
        <f t="shared" si="5"/>
        <v>-8.1753107973358569E-3</v>
      </c>
    </row>
    <row r="29" spans="1:24">
      <c r="A29" t="s">
        <v>27</v>
      </c>
      <c r="B29" s="349">
        <v>10834.7273</v>
      </c>
      <c r="C29" s="205">
        <v>198.6283</v>
      </c>
      <c r="D29" s="347">
        <v>9113.0943000000007</v>
      </c>
      <c r="E29" s="343">
        <v>3794.9798999999998</v>
      </c>
      <c r="F29" s="343">
        <v>2302.6922</v>
      </c>
      <c r="G29" s="354">
        <v>1355.9834000000001</v>
      </c>
      <c r="H29" s="367">
        <v>2241.6781999999998</v>
      </c>
      <c r="J29" s="361">
        <v>11097.344499999999</v>
      </c>
      <c r="K29" s="381">
        <v>198.6283</v>
      </c>
      <c r="L29" s="380">
        <v>9282.6898000000001</v>
      </c>
      <c r="M29" s="379">
        <v>3797.8013000000001</v>
      </c>
      <c r="N29" s="379">
        <v>2305.2343999999998</v>
      </c>
      <c r="O29" s="378">
        <v>1348.4023999999999</v>
      </c>
      <c r="P29" s="377">
        <v>2248.1008000000002</v>
      </c>
      <c r="R29" s="5">
        <f t="shared" si="6"/>
        <v>2.423846883529766E-2</v>
      </c>
      <c r="S29" s="5">
        <f t="shared" si="0"/>
        <v>0</v>
      </c>
      <c r="T29" s="5">
        <f t="shared" si="1"/>
        <v>1.8610089440202482E-2</v>
      </c>
      <c r="U29" s="5">
        <f t="shared" si="2"/>
        <v>7.4345584807979277E-4</v>
      </c>
      <c r="V29" s="5">
        <f t="shared" si="3"/>
        <v>1.1040120776888314E-3</v>
      </c>
      <c r="W29" s="5">
        <f t="shared" si="4"/>
        <v>-5.5907764062599367E-3</v>
      </c>
      <c r="X29" s="5">
        <f t="shared" si="5"/>
        <v>2.8650856309350423E-3</v>
      </c>
    </row>
    <row r="30" spans="1:24">
      <c r="A30" t="s">
        <v>28</v>
      </c>
      <c r="B30" s="349">
        <v>3872.5529000000001</v>
      </c>
      <c r="C30" s="205">
        <v>161.56139999999999</v>
      </c>
      <c r="D30" s="347">
        <v>1863.259</v>
      </c>
      <c r="E30" s="343">
        <v>489.96839999999997</v>
      </c>
      <c r="F30" s="343">
        <v>430.11599999999999</v>
      </c>
      <c r="G30" s="354">
        <v>1321.6862000000001</v>
      </c>
      <c r="H30" s="367">
        <v>573.81060000000002</v>
      </c>
      <c r="J30" s="361">
        <v>3809.1484</v>
      </c>
      <c r="K30" s="381">
        <v>161.161</v>
      </c>
      <c r="L30" s="380">
        <v>1754.9884999999999</v>
      </c>
      <c r="M30" s="379">
        <v>478.21699999999998</v>
      </c>
      <c r="N30" s="379">
        <v>421.78250000000003</v>
      </c>
      <c r="O30" s="378">
        <v>1167.4806000000001</v>
      </c>
      <c r="P30" s="377">
        <v>549.5607</v>
      </c>
      <c r="R30" s="5">
        <f t="shared" si="6"/>
        <v>-1.637279118898546E-2</v>
      </c>
      <c r="S30" s="5">
        <f t="shared" si="0"/>
        <v>-2.47831474597268E-3</v>
      </c>
      <c r="T30" s="5">
        <f t="shared" si="1"/>
        <v>-5.8108132041761282E-2</v>
      </c>
      <c r="U30" s="5">
        <f t="shared" si="2"/>
        <v>-2.3983995702579985E-2</v>
      </c>
      <c r="V30" s="5">
        <f t="shared" si="3"/>
        <v>-1.9375005812385399E-2</v>
      </c>
      <c r="W30" s="5">
        <f t="shared" si="4"/>
        <v>-0.11667338283474549</v>
      </c>
      <c r="X30" s="5">
        <f t="shared" si="5"/>
        <v>-4.2261157252933328E-2</v>
      </c>
    </row>
    <row r="31" spans="1:24">
      <c r="A31" t="s">
        <v>29</v>
      </c>
      <c r="B31" s="349">
        <v>13377.4743</v>
      </c>
      <c r="C31" s="205">
        <v>902.21559999999999</v>
      </c>
      <c r="D31" s="347">
        <v>11814.3385</v>
      </c>
      <c r="E31" s="343">
        <v>2843.7727</v>
      </c>
      <c r="F31" s="343">
        <v>2482.7271000000001</v>
      </c>
      <c r="G31" s="354">
        <v>2035.1804</v>
      </c>
      <c r="H31" s="367">
        <v>7572.8023000000003</v>
      </c>
      <c r="J31" s="361">
        <v>14045.1939</v>
      </c>
      <c r="K31" s="381">
        <v>901.14679999999998</v>
      </c>
      <c r="L31" s="380">
        <v>12442.4483</v>
      </c>
      <c r="M31" s="379">
        <v>2708.0565999999999</v>
      </c>
      <c r="N31" s="379">
        <v>2347.0562</v>
      </c>
      <c r="O31" s="378">
        <v>1888.7523000000001</v>
      </c>
      <c r="P31" s="377">
        <v>7551.1327000000001</v>
      </c>
      <c r="R31" s="5">
        <f t="shared" si="6"/>
        <v>4.9913726988060847E-2</v>
      </c>
      <c r="S31" s="5">
        <f t="shared" si="0"/>
        <v>-1.1846392370072189E-3</v>
      </c>
      <c r="T31" s="5">
        <f t="shared" si="1"/>
        <v>5.316504178376133E-2</v>
      </c>
      <c r="U31" s="5">
        <f t="shared" si="2"/>
        <v>-4.7723961904550284E-2</v>
      </c>
      <c r="V31" s="5">
        <f t="shared" si="3"/>
        <v>-5.4645917386570625E-2</v>
      </c>
      <c r="W31" s="5">
        <f t="shared" si="4"/>
        <v>-7.1948462160897314E-2</v>
      </c>
      <c r="X31" s="5">
        <f t="shared" si="5"/>
        <v>-2.8615034621992143E-3</v>
      </c>
    </row>
    <row r="32" spans="1:24">
      <c r="A32" t="s">
        <v>30</v>
      </c>
      <c r="B32" s="349">
        <v>15608.7983</v>
      </c>
      <c r="C32" s="205">
        <v>37.841299999999997</v>
      </c>
      <c r="D32" s="347">
        <v>23654.745299999999</v>
      </c>
      <c r="E32" s="343">
        <v>1892.1434999999999</v>
      </c>
      <c r="F32" s="343">
        <v>1078.3294000000001</v>
      </c>
      <c r="G32" s="354">
        <v>1597.5591999999999</v>
      </c>
      <c r="H32" s="367">
        <v>4554.9696000000004</v>
      </c>
      <c r="J32" s="361">
        <v>15409.9216</v>
      </c>
      <c r="K32" s="381">
        <v>36.287700000000001</v>
      </c>
      <c r="L32" s="380">
        <v>23610.284100000001</v>
      </c>
      <c r="M32" s="379">
        <v>1892.1069</v>
      </c>
      <c r="N32" s="379">
        <v>1078.1514</v>
      </c>
      <c r="O32" s="378">
        <v>1578.8154</v>
      </c>
      <c r="P32" s="377">
        <v>4388.4050999999999</v>
      </c>
      <c r="R32" s="5">
        <f t="shared" si="6"/>
        <v>-1.2741320387233187E-2</v>
      </c>
      <c r="S32" s="5">
        <f t="shared" si="0"/>
        <v>-4.1055671977442532E-2</v>
      </c>
      <c r="T32" s="5">
        <f t="shared" si="1"/>
        <v>-1.8795890395825958E-3</v>
      </c>
      <c r="U32" s="5">
        <f t="shared" si="2"/>
        <v>-1.9343141785973208E-5</v>
      </c>
      <c r="V32" s="5">
        <f t="shared" si="3"/>
        <v>-1.6507015388814489E-4</v>
      </c>
      <c r="W32" s="5">
        <f t="shared" si="4"/>
        <v>-1.1732773345738903E-2</v>
      </c>
      <c r="X32" s="5">
        <f t="shared" si="5"/>
        <v>-3.6567642515111493E-2</v>
      </c>
    </row>
    <row r="33" spans="1:24">
      <c r="A33" t="s">
        <v>31</v>
      </c>
      <c r="B33" s="349">
        <v>61884.58</v>
      </c>
      <c r="C33" s="205">
        <v>1234.7972</v>
      </c>
      <c r="D33" s="347">
        <v>39616.054600000003</v>
      </c>
      <c r="E33" s="343">
        <v>6460.4409999999998</v>
      </c>
      <c r="F33" s="343">
        <v>4592.0078999999996</v>
      </c>
      <c r="G33" s="354">
        <v>25602.076099999998</v>
      </c>
      <c r="H33" s="367">
        <v>10083.553099999999</v>
      </c>
      <c r="J33" s="361">
        <v>62374.208899999998</v>
      </c>
      <c r="K33" s="381">
        <v>1234.7972</v>
      </c>
      <c r="L33" s="380">
        <v>40700.3577</v>
      </c>
      <c r="M33" s="379">
        <v>5828.3630000000003</v>
      </c>
      <c r="N33" s="379">
        <v>4118.2389000000003</v>
      </c>
      <c r="O33" s="378">
        <v>10163.766</v>
      </c>
      <c r="P33" s="377">
        <v>10217.532800000001</v>
      </c>
      <c r="R33" s="5">
        <f t="shared" si="6"/>
        <v>7.9119693468065241E-3</v>
      </c>
      <c r="S33" s="5">
        <f t="shared" si="0"/>
        <v>0</v>
      </c>
      <c r="T33" s="5">
        <f t="shared" si="1"/>
        <v>2.7370294971271504E-2</v>
      </c>
      <c r="U33" s="5">
        <f t="shared" si="2"/>
        <v>-9.7838212592607776E-2</v>
      </c>
      <c r="V33" s="5">
        <f t="shared" si="3"/>
        <v>-0.10317251414136273</v>
      </c>
      <c r="W33" s="5">
        <f t="shared" si="4"/>
        <v>-0.60301008557661462</v>
      </c>
      <c r="X33" s="5">
        <f t="shared" si="5"/>
        <v>1.3286953385508695E-2</v>
      </c>
    </row>
    <row r="34" spans="1:24">
      <c r="A34" t="s">
        <v>32</v>
      </c>
      <c r="B34" s="349">
        <v>45622.457000000002</v>
      </c>
      <c r="C34" s="205">
        <v>1487.2588000000001</v>
      </c>
      <c r="D34" s="347">
        <v>35028.287199999999</v>
      </c>
      <c r="E34" s="343">
        <v>9083.7692000000006</v>
      </c>
      <c r="F34" s="343">
        <v>6690.7677000000003</v>
      </c>
      <c r="G34" s="354">
        <v>26633.985100000002</v>
      </c>
      <c r="H34" s="367">
        <v>32663.698</v>
      </c>
      <c r="J34" s="361">
        <v>40939.231500000002</v>
      </c>
      <c r="K34" s="381">
        <v>1506.8778</v>
      </c>
      <c r="L34" s="380">
        <v>37559.2255</v>
      </c>
      <c r="M34" s="379">
        <v>7600.1112999999996</v>
      </c>
      <c r="N34" s="379">
        <v>5730.5721999999996</v>
      </c>
      <c r="O34" s="378">
        <v>14266.9396</v>
      </c>
      <c r="P34" s="377">
        <v>32402.186300000001</v>
      </c>
      <c r="R34" s="5">
        <f t="shared" si="6"/>
        <v>-0.10265175985589729</v>
      </c>
      <c r="S34" s="5">
        <f t="shared" si="0"/>
        <v>1.3191382696811015E-2</v>
      </c>
      <c r="T34" s="5">
        <f t="shared" si="1"/>
        <v>7.2254126659096307E-2</v>
      </c>
      <c r="U34" s="5">
        <f t="shared" si="2"/>
        <v>-0.16333064693013127</v>
      </c>
      <c r="V34" s="5">
        <f t="shared" si="3"/>
        <v>-0.14351051225407224</v>
      </c>
      <c r="W34" s="5">
        <f t="shared" si="4"/>
        <v>-0.46433327395681395</v>
      </c>
      <c r="X34" s="5">
        <f t="shared" si="5"/>
        <v>-8.0061877868206812E-3</v>
      </c>
    </row>
    <row r="35" spans="1:24">
      <c r="A35" t="s">
        <v>33</v>
      </c>
      <c r="B35" s="349">
        <v>8529.5080999999991</v>
      </c>
      <c r="C35" s="205">
        <v>5908.2186000000002</v>
      </c>
      <c r="D35" s="347">
        <v>9922.4303999999993</v>
      </c>
      <c r="E35" s="343">
        <v>2276.8492999999999</v>
      </c>
      <c r="F35" s="343">
        <v>1616.9014</v>
      </c>
      <c r="G35" s="354">
        <v>7985.1183000000001</v>
      </c>
      <c r="H35" s="367">
        <v>3054.3681999999999</v>
      </c>
      <c r="J35" s="361">
        <v>7792.3868000000002</v>
      </c>
      <c r="K35" s="381">
        <v>5908.01</v>
      </c>
      <c r="L35" s="380">
        <v>10103.565699999999</v>
      </c>
      <c r="M35" s="379">
        <v>2175.5421000000001</v>
      </c>
      <c r="N35" s="379">
        <v>1518.5001</v>
      </c>
      <c r="O35" s="378">
        <v>6398.0590000000002</v>
      </c>
      <c r="P35" s="377">
        <v>2986.9654999999998</v>
      </c>
      <c r="R35" s="5">
        <f t="shared" si="6"/>
        <v>-8.6420141860232128E-2</v>
      </c>
      <c r="S35" s="5">
        <f t="shared" si="0"/>
        <v>-3.5306750498353775E-5</v>
      </c>
      <c r="T35" s="5">
        <f t="shared" si="1"/>
        <v>1.8255134346923708E-2</v>
      </c>
      <c r="U35" s="5">
        <f t="shared" si="2"/>
        <v>-4.449446873800552E-2</v>
      </c>
      <c r="V35" s="5">
        <f t="shared" si="3"/>
        <v>-6.0857947182184388E-2</v>
      </c>
      <c r="W35" s="5">
        <f t="shared" si="4"/>
        <v>-0.19875213370351694</v>
      </c>
      <c r="X35" s="5">
        <f t="shared" si="5"/>
        <v>-2.2067640698983215E-2</v>
      </c>
    </row>
    <row r="36" spans="1:24">
      <c r="A36" t="s">
        <v>34</v>
      </c>
      <c r="B36" s="349">
        <v>261758.4074</v>
      </c>
      <c r="C36" s="205">
        <v>3914.6587</v>
      </c>
      <c r="D36" s="347">
        <v>58852.552799999998</v>
      </c>
      <c r="E36" s="343">
        <v>18338.4113</v>
      </c>
      <c r="F36" s="343">
        <v>15006.185100000001</v>
      </c>
      <c r="G36" s="354">
        <v>79498.025999999998</v>
      </c>
      <c r="H36" s="367">
        <v>30086.290499999999</v>
      </c>
      <c r="J36" s="361">
        <v>244696.4277</v>
      </c>
      <c r="K36" s="381">
        <v>3870.1543999999999</v>
      </c>
      <c r="L36" s="380">
        <v>57905.517899999999</v>
      </c>
      <c r="M36" s="379">
        <v>17251.397799999999</v>
      </c>
      <c r="N36" s="379">
        <v>14085.877500000001</v>
      </c>
      <c r="O36" s="378">
        <v>38062.167699999998</v>
      </c>
      <c r="P36" s="377">
        <v>29815.175800000001</v>
      </c>
      <c r="R36" s="5">
        <f t="shared" si="6"/>
        <v>-6.5182164995094619E-2</v>
      </c>
      <c r="S36" s="5">
        <f t="shared" si="0"/>
        <v>-1.1368628381319693E-2</v>
      </c>
      <c r="T36" s="5">
        <f t="shared" si="1"/>
        <v>-1.6091653716676139E-2</v>
      </c>
      <c r="U36" s="5">
        <f t="shared" si="2"/>
        <v>-5.9275227402059684E-2</v>
      </c>
      <c r="V36" s="5">
        <f t="shared" si="3"/>
        <v>-6.1328551784956997E-2</v>
      </c>
      <c r="W36" s="5">
        <f t="shared" si="4"/>
        <v>-0.52121870673870574</v>
      </c>
      <c r="X36" s="5">
        <f t="shared" si="5"/>
        <v>-9.0112371945620297E-3</v>
      </c>
    </row>
    <row r="37" spans="1:24">
      <c r="A37" t="s">
        <v>35</v>
      </c>
      <c r="B37" s="349">
        <v>64073.121800000001</v>
      </c>
      <c r="C37" s="205">
        <v>5700.9805999999999</v>
      </c>
      <c r="D37" s="347">
        <v>80000.076000000001</v>
      </c>
      <c r="E37" s="343">
        <v>8330.0835000000006</v>
      </c>
      <c r="F37" s="343">
        <v>4837.4125000000004</v>
      </c>
      <c r="G37" s="354">
        <v>20457.473600000001</v>
      </c>
      <c r="H37" s="367">
        <v>29238.545999999998</v>
      </c>
      <c r="J37" s="361">
        <v>61623.301399999997</v>
      </c>
      <c r="K37" s="381">
        <v>5948.4669000000004</v>
      </c>
      <c r="L37" s="380">
        <v>78087.450500000006</v>
      </c>
      <c r="M37" s="379">
        <v>8062.0284000000001</v>
      </c>
      <c r="N37" s="379">
        <v>4708.0343999999996</v>
      </c>
      <c r="O37" s="378">
        <v>16518.451000000001</v>
      </c>
      <c r="P37" s="377">
        <v>28142.782999999999</v>
      </c>
      <c r="R37" s="5">
        <f t="shared" si="6"/>
        <v>-3.8234759461962163E-2</v>
      </c>
      <c r="S37" s="5">
        <f t="shared" si="0"/>
        <v>4.3411180876497014E-2</v>
      </c>
      <c r="T37" s="5">
        <f t="shared" si="1"/>
        <v>-2.3907796037593698E-2</v>
      </c>
      <c r="U37" s="5">
        <f t="shared" si="2"/>
        <v>-3.217916122929626E-2</v>
      </c>
      <c r="V37" s="5">
        <f t="shared" si="3"/>
        <v>-2.6745310638693891E-2</v>
      </c>
      <c r="W37" s="5">
        <f t="shared" si="4"/>
        <v>-0.19254687440975116</v>
      </c>
      <c r="X37" s="5">
        <f t="shared" si="5"/>
        <v>-3.7476658381028899E-2</v>
      </c>
    </row>
    <row r="38" spans="1:24">
      <c r="A38" t="s">
        <v>36</v>
      </c>
      <c r="B38" s="349">
        <v>32120.729200000002</v>
      </c>
      <c r="C38" s="205">
        <v>593.19470000000001</v>
      </c>
      <c r="D38" s="347">
        <v>15519.374400000001</v>
      </c>
      <c r="E38" s="343">
        <v>6821.0569999999998</v>
      </c>
      <c r="F38" s="343">
        <v>5161.1322</v>
      </c>
      <c r="G38" s="354">
        <v>2793.2912000000001</v>
      </c>
      <c r="H38" s="367">
        <v>9240.6844000000001</v>
      </c>
      <c r="J38" s="361">
        <v>27357.184600000001</v>
      </c>
      <c r="K38" s="381">
        <v>593.19470000000001</v>
      </c>
      <c r="L38" s="380">
        <v>15275.2299</v>
      </c>
      <c r="M38" s="379">
        <v>5867.2744000000002</v>
      </c>
      <c r="N38" s="379">
        <v>4445.6734999999999</v>
      </c>
      <c r="O38" s="378">
        <v>1826.6320000000001</v>
      </c>
      <c r="P38" s="377">
        <v>9027.5676000000003</v>
      </c>
      <c r="R38" s="5">
        <f t="shared" si="6"/>
        <v>-0.14830125961150348</v>
      </c>
      <c r="S38" s="5">
        <f t="shared" si="0"/>
        <v>0</v>
      </c>
      <c r="T38" s="5">
        <f t="shared" si="1"/>
        <v>-1.5731594180755142E-2</v>
      </c>
      <c r="U38" s="5">
        <f t="shared" si="2"/>
        <v>-0.13982914964645501</v>
      </c>
      <c r="V38" s="5">
        <f t="shared" si="3"/>
        <v>-0.13862437005585715</v>
      </c>
      <c r="W38" s="5">
        <f t="shared" si="4"/>
        <v>-0.34606459935147471</v>
      </c>
      <c r="X38" s="5">
        <f t="shared" si="5"/>
        <v>-2.3062880494003214E-2</v>
      </c>
    </row>
    <row r="39" spans="1:24">
      <c r="A39" t="s">
        <v>37</v>
      </c>
      <c r="B39" s="349">
        <v>86234.825899999996</v>
      </c>
      <c r="C39" s="205">
        <v>1417.5296000000001</v>
      </c>
      <c r="D39" s="347">
        <v>61107.239300000001</v>
      </c>
      <c r="E39" s="343">
        <v>20395.505499999999</v>
      </c>
      <c r="F39" s="343">
        <v>15587.6252</v>
      </c>
      <c r="G39" s="354">
        <v>30586.378400000001</v>
      </c>
      <c r="H39" s="367">
        <v>23215.546300000002</v>
      </c>
      <c r="J39" s="361">
        <v>82565.292199999996</v>
      </c>
      <c r="K39" s="381">
        <v>1417.1457</v>
      </c>
      <c r="L39" s="380">
        <v>61897.140599999999</v>
      </c>
      <c r="M39" s="379">
        <v>19294.806799999998</v>
      </c>
      <c r="N39" s="379">
        <v>14792.163500000001</v>
      </c>
      <c r="O39" s="378">
        <v>18451.835899999998</v>
      </c>
      <c r="P39" s="377">
        <v>22929.5278</v>
      </c>
      <c r="R39" s="5">
        <f t="shared" si="6"/>
        <v>-4.2552804643628324E-2</v>
      </c>
      <c r="S39" s="5">
        <f t="shared" si="0"/>
        <v>-2.7082326887568317E-4</v>
      </c>
      <c r="T39" s="5">
        <f t="shared" si="1"/>
        <v>1.292647661796755E-2</v>
      </c>
      <c r="U39" s="5">
        <f t="shared" si="2"/>
        <v>-5.3967708718962656E-2</v>
      </c>
      <c r="V39" s="5">
        <f t="shared" si="3"/>
        <v>-5.1031615771721266E-2</v>
      </c>
      <c r="W39" s="5">
        <f t="shared" si="4"/>
        <v>-0.39673028108486369</v>
      </c>
      <c r="X39" s="5">
        <f t="shared" si="5"/>
        <v>-1.2320127913595639E-2</v>
      </c>
    </row>
    <row r="40" spans="1:24">
      <c r="A40" t="s">
        <v>38</v>
      </c>
      <c r="B40" s="349">
        <v>2641.6453999999999</v>
      </c>
      <c r="C40" s="205">
        <v>27.2943</v>
      </c>
      <c r="D40" s="347">
        <v>1331.5829000000001</v>
      </c>
      <c r="E40" s="343">
        <v>161.50219999999999</v>
      </c>
      <c r="F40" s="343">
        <v>134.4144</v>
      </c>
      <c r="G40" s="354">
        <v>994.93050000000005</v>
      </c>
      <c r="H40" s="367">
        <v>1080.7889</v>
      </c>
      <c r="J40" s="361">
        <v>2622.3714</v>
      </c>
      <c r="K40" s="381">
        <v>27.2943</v>
      </c>
      <c r="L40" s="380">
        <v>1333.8243</v>
      </c>
      <c r="M40" s="379">
        <v>154.7364</v>
      </c>
      <c r="N40" s="379">
        <v>129.53919999999999</v>
      </c>
      <c r="O40" s="378">
        <v>925.54240000000004</v>
      </c>
      <c r="P40" s="377">
        <v>1064.2722000000001</v>
      </c>
      <c r="R40" s="5">
        <f t="shared" si="6"/>
        <v>-7.296210157502551E-3</v>
      </c>
      <c r="S40" s="5">
        <f t="shared" si="0"/>
        <v>0</v>
      </c>
      <c r="T40" s="5">
        <f t="shared" si="1"/>
        <v>1.6832598255804314E-3</v>
      </c>
      <c r="U40" s="5">
        <f t="shared" si="2"/>
        <v>-4.18929277743584E-2</v>
      </c>
      <c r="V40" s="5">
        <f t="shared" si="3"/>
        <v>-3.6269923460581652E-2</v>
      </c>
      <c r="W40" s="5">
        <f t="shared" si="4"/>
        <v>-6.974165532165312E-2</v>
      </c>
      <c r="X40" s="5">
        <f t="shared" si="5"/>
        <v>-1.5282077748947923E-2</v>
      </c>
    </row>
    <row r="41" spans="1:24">
      <c r="A41" t="s">
        <v>39</v>
      </c>
      <c r="B41" s="349">
        <v>89280.008700000006</v>
      </c>
      <c r="C41" s="205">
        <v>1842.0120999999999</v>
      </c>
      <c r="D41" s="347">
        <v>25941.351900000001</v>
      </c>
      <c r="E41" s="343">
        <v>7388.8157000000001</v>
      </c>
      <c r="F41" s="343">
        <v>5222.9186</v>
      </c>
      <c r="G41" s="354">
        <v>26627.805400000001</v>
      </c>
      <c r="H41" s="367">
        <v>24351.215499999998</v>
      </c>
      <c r="J41" s="361">
        <v>83978.6204</v>
      </c>
      <c r="K41" s="381">
        <v>1841.337</v>
      </c>
      <c r="L41" s="380">
        <v>26373.1158</v>
      </c>
      <c r="M41" s="379">
        <v>5035.8045000000002</v>
      </c>
      <c r="N41" s="379">
        <v>3457.6025</v>
      </c>
      <c r="O41" s="378">
        <v>14401.6955</v>
      </c>
      <c r="P41" s="377">
        <v>23933.531200000001</v>
      </c>
      <c r="R41" s="5">
        <f t="shared" si="6"/>
        <v>-5.9379343452057767E-2</v>
      </c>
      <c r="S41" s="5">
        <f t="shared" si="0"/>
        <v>-3.6650139268896737E-4</v>
      </c>
      <c r="T41" s="5">
        <f t="shared" si="1"/>
        <v>1.6643847308512788E-2</v>
      </c>
      <c r="U41" s="5">
        <f t="shared" si="2"/>
        <v>-0.31845579799750584</v>
      </c>
      <c r="V41" s="5">
        <f t="shared" si="3"/>
        <v>-0.33799418202688436</v>
      </c>
      <c r="W41" s="5">
        <f t="shared" si="4"/>
        <v>-0.45914823682765837</v>
      </c>
      <c r="X41" s="5">
        <f t="shared" si="5"/>
        <v>-1.7152503126589193E-2</v>
      </c>
    </row>
    <row r="42" spans="1:24">
      <c r="A42" t="s">
        <v>40</v>
      </c>
      <c r="B42" s="349">
        <v>4398.6473999999998</v>
      </c>
      <c r="C42" s="205">
        <v>38.433599999999998</v>
      </c>
      <c r="D42" s="347">
        <v>3401.7049999999999</v>
      </c>
      <c r="E42" s="343">
        <v>866.71400000000006</v>
      </c>
      <c r="F42" s="343">
        <v>831.00729999999999</v>
      </c>
      <c r="G42" s="354">
        <v>734.55330000000004</v>
      </c>
      <c r="H42" s="367">
        <v>3339.9187999999999</v>
      </c>
      <c r="J42" s="361">
        <v>4507.9173000000001</v>
      </c>
      <c r="K42" s="381">
        <v>38.988</v>
      </c>
      <c r="L42" s="380">
        <v>3371.9391000000001</v>
      </c>
      <c r="M42" s="379">
        <v>840.70489999999995</v>
      </c>
      <c r="N42" s="379">
        <v>804.36410000000001</v>
      </c>
      <c r="O42" s="378">
        <v>681.07799999999997</v>
      </c>
      <c r="P42" s="377">
        <v>3192.8229000000001</v>
      </c>
      <c r="R42" s="5">
        <f t="shared" si="6"/>
        <v>2.4841704747691356E-2</v>
      </c>
      <c r="S42" s="5">
        <f t="shared" si="0"/>
        <v>1.4424878231547426E-2</v>
      </c>
      <c r="T42" s="5">
        <f t="shared" si="1"/>
        <v>-8.7502884582877916E-3</v>
      </c>
      <c r="U42" s="5">
        <f t="shared" si="2"/>
        <v>-3.0008861054511754E-2</v>
      </c>
      <c r="V42" s="5">
        <f t="shared" si="3"/>
        <v>-3.2061330869175252E-2</v>
      </c>
      <c r="W42" s="5">
        <f t="shared" si="4"/>
        <v>-7.2799754626383217E-2</v>
      </c>
      <c r="X42" s="5">
        <f t="shared" si="5"/>
        <v>-4.4041759338580268E-2</v>
      </c>
    </row>
    <row r="43" spans="1:24">
      <c r="A43" t="s">
        <v>41</v>
      </c>
      <c r="B43" s="349">
        <v>46234.130100000002</v>
      </c>
      <c r="C43" s="205">
        <v>1091.1962000000001</v>
      </c>
      <c r="D43" s="347">
        <v>38555.574200000003</v>
      </c>
      <c r="E43" s="343">
        <v>11657.725899999999</v>
      </c>
      <c r="F43" s="343">
        <v>8362.4292000000005</v>
      </c>
      <c r="G43" s="354">
        <v>36185.334600000002</v>
      </c>
      <c r="H43" s="367">
        <v>33325.4931</v>
      </c>
      <c r="J43" s="361">
        <v>44401.825499999999</v>
      </c>
      <c r="K43" s="381">
        <v>1086.6822</v>
      </c>
      <c r="L43" s="380">
        <v>39042.627899999999</v>
      </c>
      <c r="M43" s="379">
        <v>10542.126399999999</v>
      </c>
      <c r="N43" s="379">
        <v>7507.8663999999999</v>
      </c>
      <c r="O43" s="378">
        <v>7003.8593000000001</v>
      </c>
      <c r="P43" s="377">
        <v>33365.229500000001</v>
      </c>
      <c r="R43" s="5">
        <f t="shared" si="6"/>
        <v>-3.9630995458050225E-2</v>
      </c>
      <c r="S43" s="5">
        <f t="shared" si="0"/>
        <v>-4.1367446110975488E-3</v>
      </c>
      <c r="T43" s="5">
        <f t="shared" si="1"/>
        <v>1.2632510605950118E-2</v>
      </c>
      <c r="U43" s="5">
        <f t="shared" si="2"/>
        <v>-9.5696151167870599E-2</v>
      </c>
      <c r="V43" s="5">
        <f t="shared" si="3"/>
        <v>-0.10219073663427854</v>
      </c>
      <c r="W43" s="5">
        <f t="shared" si="4"/>
        <v>-0.80644481037906446</v>
      </c>
      <c r="X43" s="5">
        <f t="shared" si="5"/>
        <v>1.1923724543479177E-3</v>
      </c>
    </row>
    <row r="44" spans="1:24">
      <c r="A44" t="s">
        <v>42</v>
      </c>
      <c r="B44" s="349">
        <v>180630.7714</v>
      </c>
      <c r="C44" s="205">
        <v>2568.1932999999999</v>
      </c>
      <c r="D44" s="347">
        <v>192452.0447</v>
      </c>
      <c r="E44" s="343">
        <v>33199.658000000003</v>
      </c>
      <c r="F44" s="343">
        <v>26844.219799999999</v>
      </c>
      <c r="G44" s="354">
        <v>79798.145799999998</v>
      </c>
      <c r="H44" s="367">
        <v>88231.695800000001</v>
      </c>
      <c r="J44" s="361">
        <v>187179.04670000001</v>
      </c>
      <c r="K44" s="381">
        <v>3106.1370000000002</v>
      </c>
      <c r="L44" s="380">
        <v>209969.9859</v>
      </c>
      <c r="M44" s="379">
        <v>35458.509400000003</v>
      </c>
      <c r="N44" s="379">
        <v>28989.301500000001</v>
      </c>
      <c r="O44" s="378">
        <v>62781.948600000003</v>
      </c>
      <c r="P44" s="377">
        <v>101950.5505</v>
      </c>
      <c r="R44" s="5">
        <f t="shared" si="6"/>
        <v>3.6252268919890182E-2</v>
      </c>
      <c r="S44" s="5">
        <f t="shared" si="0"/>
        <v>0.20946386706950768</v>
      </c>
      <c r="T44" s="5">
        <f t="shared" si="1"/>
        <v>9.1024967946209623E-2</v>
      </c>
      <c r="U44" s="5">
        <f t="shared" si="2"/>
        <v>6.8038393648512871E-2</v>
      </c>
      <c r="V44" s="5">
        <f t="shared" si="3"/>
        <v>7.990851348937332E-2</v>
      </c>
      <c r="W44" s="5">
        <f t="shared" si="4"/>
        <v>-0.21324050865352306</v>
      </c>
      <c r="X44" s="5">
        <f t="shared" si="5"/>
        <v>0.15548669415917535</v>
      </c>
    </row>
    <row r="45" spans="1:24">
      <c r="A45" t="s">
        <v>43</v>
      </c>
      <c r="B45" s="349">
        <v>16825.424599999998</v>
      </c>
      <c r="C45" s="205">
        <v>508.67430000000002</v>
      </c>
      <c r="D45" s="347">
        <v>17380.4359</v>
      </c>
      <c r="E45" s="343">
        <v>5309.8585000000003</v>
      </c>
      <c r="F45" s="343">
        <v>2735.4668999999999</v>
      </c>
      <c r="G45" s="354">
        <v>2884.5277999999998</v>
      </c>
      <c r="H45" s="367">
        <v>4057.5767000000001</v>
      </c>
      <c r="J45" s="361">
        <v>16791.606199999998</v>
      </c>
      <c r="K45" s="381">
        <v>508.11579999999998</v>
      </c>
      <c r="L45" s="380">
        <v>18141.485100000002</v>
      </c>
      <c r="M45" s="379">
        <v>5238.8698000000004</v>
      </c>
      <c r="N45" s="379">
        <v>2678.4751000000001</v>
      </c>
      <c r="O45" s="378">
        <v>3013.2206000000001</v>
      </c>
      <c r="P45" s="377">
        <v>3913.4652000000001</v>
      </c>
      <c r="R45" s="5">
        <f t="shared" si="6"/>
        <v>-2.0099581914860033E-3</v>
      </c>
      <c r="S45" s="5">
        <f t="shared" si="0"/>
        <v>-1.0979520687403269E-3</v>
      </c>
      <c r="T45" s="5">
        <f t="shared" si="1"/>
        <v>4.3787693495075185E-2</v>
      </c>
      <c r="U45" s="5">
        <f t="shared" si="2"/>
        <v>-1.3369226317424442E-2</v>
      </c>
      <c r="V45" s="5">
        <f t="shared" si="3"/>
        <v>-2.0834395766221769E-2</v>
      </c>
      <c r="W45" s="5">
        <f t="shared" si="4"/>
        <v>4.4614858626080937E-2</v>
      </c>
      <c r="X45" s="5">
        <f t="shared" si="5"/>
        <v>-3.5516642236239175E-2</v>
      </c>
    </row>
    <row r="46" spans="1:24">
      <c r="A46" t="s">
        <v>44</v>
      </c>
      <c r="B46" s="349">
        <v>1215.2391</v>
      </c>
      <c r="C46" s="205">
        <v>4.5220000000000002</v>
      </c>
      <c r="D46" s="347">
        <v>539.39639999999997</v>
      </c>
      <c r="E46" s="343">
        <v>221.78299999999999</v>
      </c>
      <c r="F46" s="343">
        <v>153.62870000000001</v>
      </c>
      <c r="G46" s="354">
        <v>429.51260000000002</v>
      </c>
      <c r="H46" s="367">
        <v>452.06020000000001</v>
      </c>
      <c r="J46" s="361">
        <v>1214.8834999999999</v>
      </c>
      <c r="K46" s="381">
        <v>4.5220000000000002</v>
      </c>
      <c r="L46" s="380">
        <v>536.00549999999998</v>
      </c>
      <c r="M46" s="379">
        <v>221.6814</v>
      </c>
      <c r="N46" s="379">
        <v>153.5343</v>
      </c>
      <c r="O46" s="378">
        <v>425.51710000000003</v>
      </c>
      <c r="P46" s="377">
        <v>449.3931</v>
      </c>
      <c r="R46" s="5">
        <f t="shared" si="6"/>
        <v>-2.9261731292228412E-4</v>
      </c>
      <c r="S46" s="5"/>
      <c r="T46" s="5">
        <f t="shared" si="1"/>
        <v>-6.2864713223892265E-3</v>
      </c>
      <c r="U46" s="5">
        <f t="shared" si="2"/>
        <v>-4.5810544541281611E-4</v>
      </c>
      <c r="V46" s="5">
        <f t="shared" si="3"/>
        <v>-6.1446852053039154E-4</v>
      </c>
      <c r="W46" s="5">
        <f t="shared" si="4"/>
        <v>-9.3024046325998182E-3</v>
      </c>
      <c r="X46" s="5">
        <f t="shared" si="5"/>
        <v>-5.8998779366111085E-3</v>
      </c>
    </row>
    <row r="47" spans="1:24">
      <c r="A47" t="s">
        <v>45</v>
      </c>
      <c r="B47" s="349">
        <v>34796.262199999997</v>
      </c>
      <c r="C47" s="205">
        <v>1517.9670000000001</v>
      </c>
      <c r="D47" s="347">
        <v>40367.1872</v>
      </c>
      <c r="E47" s="343">
        <v>6076.5720000000001</v>
      </c>
      <c r="F47" s="343">
        <v>4728.1860999999999</v>
      </c>
      <c r="G47" s="354">
        <v>21893.266199999998</v>
      </c>
      <c r="H47" s="367">
        <v>17872.660100000001</v>
      </c>
      <c r="J47" s="361">
        <v>30633.356100000001</v>
      </c>
      <c r="K47" s="381">
        <v>1517.7173</v>
      </c>
      <c r="L47" s="380">
        <v>37561.076399999998</v>
      </c>
      <c r="M47" s="379">
        <v>5064.4038</v>
      </c>
      <c r="N47" s="379">
        <v>4017.9477000000002</v>
      </c>
      <c r="O47" s="378">
        <v>12329.549800000001</v>
      </c>
      <c r="P47" s="377">
        <v>17407.005799999999</v>
      </c>
      <c r="R47" s="5">
        <f t="shared" si="6"/>
        <v>-0.11963658843793851</v>
      </c>
      <c r="S47" s="5">
        <f t="shared" si="0"/>
        <v>-1.6449632963040387E-4</v>
      </c>
      <c r="T47" s="5">
        <f t="shared" si="1"/>
        <v>-6.9514647778084526E-2</v>
      </c>
      <c r="U47" s="5">
        <f t="shared" si="2"/>
        <v>-0.16656894709714623</v>
      </c>
      <c r="V47" s="5">
        <f t="shared" si="3"/>
        <v>-0.15021371514966378</v>
      </c>
      <c r="W47" s="5">
        <f t="shared" si="4"/>
        <v>-0.43683369638103603</v>
      </c>
      <c r="X47" s="5">
        <f t="shared" si="5"/>
        <v>-2.6054000769588963E-2</v>
      </c>
    </row>
    <row r="48" spans="1:24">
      <c r="A48" t="s">
        <v>46</v>
      </c>
      <c r="B48" s="349">
        <v>75211.876900000003</v>
      </c>
      <c r="C48" s="205">
        <v>546.90049999999997</v>
      </c>
      <c r="D48" s="347">
        <v>25049.773399999998</v>
      </c>
      <c r="E48" s="343">
        <v>4635.4075999999995</v>
      </c>
      <c r="F48" s="343">
        <v>3791.3335999999999</v>
      </c>
      <c r="G48" s="354">
        <v>13001.925999999999</v>
      </c>
      <c r="H48" s="367">
        <v>11243.163</v>
      </c>
      <c r="J48" s="361">
        <v>72431.542000000001</v>
      </c>
      <c r="K48" s="381">
        <v>544.71680000000003</v>
      </c>
      <c r="L48" s="380">
        <v>23865.3187</v>
      </c>
      <c r="M48" s="379">
        <v>4155.0496000000003</v>
      </c>
      <c r="N48" s="379">
        <v>3329.9549999999999</v>
      </c>
      <c r="O48" s="378">
        <v>10716.1435</v>
      </c>
      <c r="P48" s="377">
        <v>10975.0524</v>
      </c>
      <c r="R48" s="5">
        <f t="shared" si="6"/>
        <v>-3.696670013562714E-2</v>
      </c>
      <c r="S48" s="5">
        <f t="shared" si="0"/>
        <v>-3.9928652469689288E-3</v>
      </c>
      <c r="T48" s="5">
        <f t="shared" si="1"/>
        <v>-4.7284048485644124E-2</v>
      </c>
      <c r="U48" s="5">
        <f t="shared" si="2"/>
        <v>-0.10362799595012946</v>
      </c>
      <c r="V48" s="5">
        <f t="shared" si="3"/>
        <v>-0.12169295785525178</v>
      </c>
      <c r="W48" s="5">
        <f t="shared" si="4"/>
        <v>-0.17580337713043431</v>
      </c>
      <c r="X48" s="5">
        <f t="shared" si="5"/>
        <v>-2.3846545674024291E-2</v>
      </c>
    </row>
    <row r="49" spans="1:24">
      <c r="A49" t="s">
        <v>47</v>
      </c>
      <c r="B49" s="349">
        <v>33941.141499999998</v>
      </c>
      <c r="C49" s="205">
        <v>352.3168</v>
      </c>
      <c r="D49" s="347">
        <v>24744.832699999999</v>
      </c>
      <c r="E49" s="343">
        <v>5106.4488000000001</v>
      </c>
      <c r="F49" s="343">
        <v>3155.3933000000002</v>
      </c>
      <c r="G49" s="354">
        <v>15709.639499999999</v>
      </c>
      <c r="H49" s="367">
        <v>7969.5141000000003</v>
      </c>
      <c r="J49" s="361">
        <v>33309.958400000003</v>
      </c>
      <c r="K49" s="381">
        <v>352.2226</v>
      </c>
      <c r="L49" s="380">
        <v>24744.580099999999</v>
      </c>
      <c r="M49" s="379">
        <v>4753.8543</v>
      </c>
      <c r="N49" s="379">
        <v>2870.6268</v>
      </c>
      <c r="O49" s="378">
        <v>10352.940699999999</v>
      </c>
      <c r="P49" s="377">
        <v>7790.9026999999996</v>
      </c>
      <c r="R49" s="5">
        <f t="shared" si="6"/>
        <v>-1.8596401656084394E-2</v>
      </c>
      <c r="S49" s="5">
        <f t="shared" si="0"/>
        <v>-2.6737300066304167E-4</v>
      </c>
      <c r="T49" s="5">
        <f t="shared" si="1"/>
        <v>-1.0208191870289028E-5</v>
      </c>
      <c r="U49" s="5">
        <f t="shared" si="2"/>
        <v>-6.9048866210114579E-2</v>
      </c>
      <c r="V49" s="5">
        <f t="shared" si="3"/>
        <v>-9.0247545369383952E-2</v>
      </c>
      <c r="W49" s="5">
        <f t="shared" si="4"/>
        <v>-0.34098165015180648</v>
      </c>
      <c r="X49" s="5">
        <f t="shared" si="5"/>
        <v>-2.2411830603323819E-2</v>
      </c>
    </row>
    <row r="50" spans="1:24">
      <c r="A50" t="s">
        <v>48</v>
      </c>
      <c r="B50" s="349">
        <v>37974.806900000003</v>
      </c>
      <c r="C50" s="205">
        <v>682.68370000000004</v>
      </c>
      <c r="D50" s="347">
        <v>33419.392</v>
      </c>
      <c r="E50" s="343">
        <v>8060.1423999999997</v>
      </c>
      <c r="F50" s="343">
        <v>5188.5963000000002</v>
      </c>
      <c r="G50" s="354">
        <v>50568.317499999997</v>
      </c>
      <c r="H50" s="367">
        <v>21229.0481</v>
      </c>
      <c r="J50" s="361">
        <v>29776.716700000001</v>
      </c>
      <c r="K50" s="381">
        <v>682.54369999999994</v>
      </c>
      <c r="L50" s="380">
        <v>31100.697400000001</v>
      </c>
      <c r="M50" s="379">
        <v>6554.5352999999996</v>
      </c>
      <c r="N50" s="379">
        <v>4039.4166</v>
      </c>
      <c r="O50" s="378">
        <v>7577.4560000000001</v>
      </c>
      <c r="P50" s="377">
        <v>21046.603999999999</v>
      </c>
      <c r="R50" s="5">
        <f t="shared" si="6"/>
        <v>-0.21588234066833403</v>
      </c>
      <c r="S50" s="5">
        <f t="shared" si="0"/>
        <v>-2.0507300818827231E-4</v>
      </c>
      <c r="T50" s="5">
        <f t="shared" si="1"/>
        <v>-6.9381711073618541E-2</v>
      </c>
      <c r="U50" s="5">
        <f t="shared" si="2"/>
        <v>-0.18679658810990737</v>
      </c>
      <c r="V50" s="5">
        <f t="shared" si="3"/>
        <v>-0.22148181002249107</v>
      </c>
      <c r="W50" s="5">
        <f t="shared" si="4"/>
        <v>-0.85015408115961144</v>
      </c>
      <c r="X50" s="5">
        <f t="shared" si="5"/>
        <v>-8.5940782243552703E-3</v>
      </c>
    </row>
    <row r="51" spans="1:24">
      <c r="A51" t="s">
        <v>49</v>
      </c>
      <c r="B51" s="349">
        <v>51968.060799999999</v>
      </c>
      <c r="C51" s="205">
        <v>276.15839999999997</v>
      </c>
      <c r="D51" s="347">
        <v>63938.05</v>
      </c>
      <c r="E51" s="343">
        <v>29461.3802</v>
      </c>
      <c r="F51" s="343">
        <v>12426.9411</v>
      </c>
      <c r="G51" s="354">
        <v>15053.6538</v>
      </c>
      <c r="H51" s="367">
        <v>15006.575699999999</v>
      </c>
      <c r="J51" s="361">
        <v>50739.800199999998</v>
      </c>
      <c r="K51" s="381">
        <v>284.44740000000002</v>
      </c>
      <c r="L51" s="380">
        <v>63547.866999999998</v>
      </c>
      <c r="M51" s="379">
        <v>28726.276300000001</v>
      </c>
      <c r="N51" s="379">
        <v>11949.407499999999</v>
      </c>
      <c r="O51" s="378">
        <v>7186.4674000000005</v>
      </c>
      <c r="P51" s="377">
        <v>14543.113499999999</v>
      </c>
      <c r="R51" s="5">
        <f t="shared" si="6"/>
        <v>-2.3634913081074627E-2</v>
      </c>
      <c r="S51" s="5">
        <f t="shared" si="0"/>
        <v>3.0015382476144287E-2</v>
      </c>
      <c r="T51" s="5">
        <f t="shared" si="1"/>
        <v>-6.1025164201911775E-3</v>
      </c>
      <c r="U51" s="5">
        <f t="shared" si="2"/>
        <v>-2.4951441344896606E-2</v>
      </c>
      <c r="V51" s="5">
        <f t="shared" si="3"/>
        <v>-3.8427284410320464E-2</v>
      </c>
      <c r="W51" s="5">
        <f t="shared" si="4"/>
        <v>-0.52260976003048509</v>
      </c>
      <c r="X51" s="5">
        <f t="shared" si="5"/>
        <v>-3.0883941097901497E-2</v>
      </c>
    </row>
    <row r="52" spans="1:24">
      <c r="B52" s="353"/>
      <c r="C52" s="344"/>
      <c r="D52" s="362"/>
      <c r="E52" s="345"/>
      <c r="F52" s="345"/>
      <c r="G52" s="359"/>
      <c r="H52" s="346"/>
      <c r="J52" s="357"/>
      <c r="K52" s="356"/>
      <c r="L52" s="360"/>
      <c r="M52" s="351"/>
      <c r="N52" s="351"/>
      <c r="O52" s="368"/>
      <c r="P52" s="369"/>
      <c r="R52" s="5"/>
      <c r="S52" s="5"/>
      <c r="T52" s="5"/>
      <c r="U52" s="5"/>
      <c r="V52" s="5"/>
      <c r="W52" s="5"/>
      <c r="X52" s="5"/>
    </row>
    <row r="53" spans="1:24">
      <c r="B53" s="353"/>
      <c r="C53" s="344"/>
      <c r="D53" s="362"/>
      <c r="E53" s="345"/>
      <c r="F53" s="345"/>
      <c r="G53" s="359"/>
      <c r="H53" s="346"/>
      <c r="J53" s="357"/>
      <c r="K53" s="356"/>
      <c r="L53" s="360"/>
      <c r="M53" s="351"/>
      <c r="N53" s="351"/>
      <c r="O53" s="368"/>
      <c r="P53" s="369"/>
      <c r="R53" s="5"/>
      <c r="S53" s="5"/>
      <c r="T53" s="5"/>
      <c r="U53" s="5"/>
      <c r="V53" s="5"/>
      <c r="W53" s="5"/>
      <c r="X53" s="5"/>
    </row>
    <row r="54" spans="1:24">
      <c r="A54" t="s">
        <v>50</v>
      </c>
      <c r="B54" s="349">
        <v>2143.8121999999998</v>
      </c>
      <c r="C54" s="205">
        <v>5.9462999999999999</v>
      </c>
      <c r="D54" s="347">
        <v>4087.4261999999999</v>
      </c>
      <c r="E54" s="343">
        <v>2798.5803000000001</v>
      </c>
      <c r="F54" s="343">
        <v>792.3021</v>
      </c>
      <c r="G54" s="354">
        <v>32.260399999999997</v>
      </c>
      <c r="H54" s="367">
        <v>726.31190000000004</v>
      </c>
      <c r="J54" s="361">
        <v>2142.3391999999999</v>
      </c>
      <c r="K54" s="381">
        <v>5.9230999999999998</v>
      </c>
      <c r="L54" s="380">
        <v>4081.9715999999999</v>
      </c>
      <c r="M54" s="379">
        <v>2798.2921999999999</v>
      </c>
      <c r="N54" s="379">
        <v>791.98680000000002</v>
      </c>
      <c r="O54" s="378">
        <v>32.181899999999999</v>
      </c>
      <c r="P54" s="377">
        <v>707.52449999999999</v>
      </c>
      <c r="R54" s="5">
        <f t="shared" si="6"/>
        <v>-6.8709376688870245E-4</v>
      </c>
      <c r="S54" s="5">
        <f t="shared" si="0"/>
        <v>-3.9015858601147116E-3</v>
      </c>
      <c r="T54" s="5">
        <f t="shared" si="1"/>
        <v>-1.3344828097446818E-3</v>
      </c>
      <c r="U54" s="5">
        <f t="shared" si="2"/>
        <v>-1.0294505396190103E-4</v>
      </c>
      <c r="V54" s="5">
        <f t="shared" si="3"/>
        <v>-3.9795426517231152E-4</v>
      </c>
      <c r="W54" s="5">
        <f t="shared" si="4"/>
        <v>-2.433323827354845E-3</v>
      </c>
      <c r="X54" s="5">
        <f t="shared" si="5"/>
        <v>-2.5866848663776604E-2</v>
      </c>
    </row>
    <row r="55" spans="1:24">
      <c r="A55" t="s">
        <v>51</v>
      </c>
      <c r="B55" s="349">
        <v>0</v>
      </c>
      <c r="C55" s="205">
        <v>0</v>
      </c>
      <c r="D55" s="347">
        <v>0</v>
      </c>
      <c r="E55" s="343">
        <v>0</v>
      </c>
      <c r="F55" s="343">
        <v>0</v>
      </c>
      <c r="G55" s="354">
        <v>0</v>
      </c>
      <c r="H55" s="367">
        <v>0</v>
      </c>
      <c r="J55" s="361">
        <v>0</v>
      </c>
      <c r="K55" s="381">
        <v>0</v>
      </c>
      <c r="L55" s="380">
        <v>0</v>
      </c>
      <c r="M55" s="379">
        <v>0</v>
      </c>
      <c r="N55" s="379">
        <v>0</v>
      </c>
      <c r="O55" s="378">
        <v>0</v>
      </c>
      <c r="P55" s="377">
        <v>0</v>
      </c>
      <c r="R55" s="5"/>
      <c r="S55" s="5"/>
      <c r="T55" s="5"/>
      <c r="U55" s="5"/>
      <c r="V55" s="5"/>
      <c r="W55" s="5"/>
      <c r="X55" s="5"/>
    </row>
    <row r="56" spans="1:24">
      <c r="A56" t="s">
        <v>52</v>
      </c>
      <c r="B56" s="349">
        <v>0</v>
      </c>
      <c r="C56" s="205">
        <v>0</v>
      </c>
      <c r="D56" s="347">
        <v>0</v>
      </c>
      <c r="E56" s="343">
        <v>0</v>
      </c>
      <c r="F56" s="343">
        <v>0</v>
      </c>
      <c r="G56" s="354">
        <v>0</v>
      </c>
      <c r="H56" s="367">
        <v>0</v>
      </c>
      <c r="J56" s="361">
        <v>0</v>
      </c>
      <c r="K56" s="381">
        <v>0</v>
      </c>
      <c r="L56" s="380">
        <v>0</v>
      </c>
      <c r="M56" s="379">
        <v>0</v>
      </c>
      <c r="N56" s="379">
        <v>0</v>
      </c>
      <c r="O56" s="378">
        <v>0</v>
      </c>
      <c r="P56" s="377">
        <v>0</v>
      </c>
      <c r="R56" s="5"/>
      <c r="S56" s="5"/>
      <c r="T56" s="5"/>
      <c r="U56" s="5"/>
      <c r="V56" s="5"/>
      <c r="W56" s="5"/>
      <c r="X56" s="5"/>
    </row>
    <row r="57" spans="1:24">
      <c r="A57" t="s">
        <v>53</v>
      </c>
      <c r="B57" s="349">
        <v>0</v>
      </c>
      <c r="C57" s="205">
        <v>0</v>
      </c>
      <c r="D57" s="347">
        <v>0</v>
      </c>
      <c r="E57" s="343">
        <v>0</v>
      </c>
      <c r="F57" s="343">
        <v>0</v>
      </c>
      <c r="G57" s="354">
        <v>0</v>
      </c>
      <c r="H57" s="367">
        <v>0</v>
      </c>
      <c r="J57" s="361">
        <v>0</v>
      </c>
      <c r="K57" s="381">
        <v>0</v>
      </c>
      <c r="L57" s="380">
        <v>0</v>
      </c>
      <c r="M57" s="379">
        <v>0</v>
      </c>
      <c r="N57" s="379">
        <v>0</v>
      </c>
      <c r="O57" s="378">
        <v>0</v>
      </c>
      <c r="P57" s="377">
        <v>0</v>
      </c>
      <c r="R57" s="5"/>
      <c r="S57" s="5"/>
      <c r="T57" s="5"/>
      <c r="U57" s="5"/>
      <c r="V57" s="5"/>
      <c r="W57" s="5"/>
      <c r="X57" s="5"/>
    </row>
    <row r="58" spans="1:24">
      <c r="A58" t="s">
        <v>54</v>
      </c>
      <c r="B58" s="349">
        <v>0</v>
      </c>
      <c r="C58" s="205">
        <v>0</v>
      </c>
      <c r="D58" s="347">
        <v>0</v>
      </c>
      <c r="E58" s="343">
        <v>0</v>
      </c>
      <c r="F58" s="343">
        <v>0</v>
      </c>
      <c r="G58" s="354">
        <v>0</v>
      </c>
      <c r="H58" s="367">
        <v>0</v>
      </c>
      <c r="J58" s="361">
        <v>0</v>
      </c>
      <c r="K58" s="381">
        <v>0</v>
      </c>
      <c r="L58" s="380">
        <v>0</v>
      </c>
      <c r="M58" s="379">
        <v>0</v>
      </c>
      <c r="N58" s="379">
        <v>0</v>
      </c>
      <c r="O58" s="378">
        <v>0</v>
      </c>
      <c r="P58" s="377">
        <v>0</v>
      </c>
      <c r="R58" s="5"/>
      <c r="S58" s="5"/>
      <c r="T58" s="5"/>
      <c r="U58" s="5"/>
      <c r="V58" s="5"/>
      <c r="W58" s="5"/>
      <c r="X58" s="5"/>
    </row>
    <row r="59" spans="1:24">
      <c r="A59" t="s">
        <v>55</v>
      </c>
      <c r="C59" s="344"/>
      <c r="G59" s="359"/>
      <c r="J59" s="357"/>
      <c r="K59" s="175"/>
      <c r="L59" s="177"/>
      <c r="M59" s="179"/>
      <c r="N59" s="179"/>
      <c r="O59" s="368"/>
      <c r="P59" s="183"/>
      <c r="R59" s="5"/>
      <c r="S59" s="5"/>
      <c r="T59" s="5"/>
      <c r="U59" s="5"/>
      <c r="V59" s="5"/>
      <c r="W59" s="5"/>
      <c r="X59" s="5"/>
    </row>
    <row r="60" spans="1:24">
      <c r="R60" s="5"/>
      <c r="S60" s="5"/>
      <c r="T60" s="5"/>
      <c r="U60" s="5"/>
      <c r="V60" s="5"/>
      <c r="W60" s="5"/>
      <c r="X60" s="5"/>
    </row>
    <row r="61" spans="1:24">
      <c r="A61" s="2" t="s">
        <v>56</v>
      </c>
      <c r="B61" s="1">
        <f t="shared" ref="B61:D61" si="7">SUM(B3:B60)</f>
        <v>2567764.4114999995</v>
      </c>
      <c r="C61" s="1">
        <f t="shared" si="7"/>
        <v>74778.359800000006</v>
      </c>
      <c r="D61" s="1">
        <f t="shared" si="7"/>
        <v>1771516.0552999997</v>
      </c>
      <c r="E61" s="1">
        <f t="shared" ref="E61:H61" si="8">SUM(E3:E60)</f>
        <v>495911.89769999986</v>
      </c>
      <c r="F61" s="1">
        <f t="shared" si="8"/>
        <v>339400.36559999996</v>
      </c>
      <c r="G61" s="1">
        <f t="shared" si="8"/>
        <v>1071822.7352999998</v>
      </c>
      <c r="H61" s="1">
        <f t="shared" si="8"/>
        <v>872641.45930000022</v>
      </c>
      <c r="J61" s="185">
        <f t="shared" ref="J61" si="9">SUM(J3:J60)</f>
        <v>2419697.1137999995</v>
      </c>
      <c r="K61" s="185">
        <f t="shared" ref="K61" si="10">SUM(K3:K60)</f>
        <v>75753.536699999982</v>
      </c>
      <c r="L61" s="185">
        <f t="shared" ref="L61" si="11">SUM(L3:L60)</f>
        <v>1768543.4585999998</v>
      </c>
      <c r="M61" s="185">
        <f t="shared" ref="M61" si="12">SUM(M3:M60)</f>
        <v>466201.35360000015</v>
      </c>
      <c r="N61" s="185">
        <f t="shared" ref="N61" si="13">SUM(N3:N60)</f>
        <v>316128.29820000002</v>
      </c>
      <c r="O61" s="185">
        <f t="shared" ref="O61" si="14">SUM(O3:O60)</f>
        <v>720577.74130000011</v>
      </c>
      <c r="P61" s="185">
        <f t="shared" ref="P61" si="15">SUM(P3:P60)</f>
        <v>869687.72850000008</v>
      </c>
      <c r="R61" s="5">
        <f t="shared" si="6"/>
        <v>-5.7663895113144036E-2</v>
      </c>
      <c r="S61" s="5">
        <f t="shared" si="0"/>
        <v>1.3040897160731474E-2</v>
      </c>
      <c r="T61" s="5">
        <f t="shared" si="1"/>
        <v>-1.6779959126571281E-3</v>
      </c>
      <c r="U61" s="5">
        <f t="shared" si="2"/>
        <v>-5.9910932239768518E-2</v>
      </c>
      <c r="V61" s="5">
        <f t="shared" si="3"/>
        <v>-6.8568186009048737E-2</v>
      </c>
      <c r="W61" s="5">
        <f t="shared" si="4"/>
        <v>-0.32770810175218695</v>
      </c>
      <c r="X61" s="5">
        <f t="shared" si="5"/>
        <v>-3.3848160301362556E-3</v>
      </c>
    </row>
    <row r="62" spans="1:24">
      <c r="A62" s="2" t="s">
        <v>57</v>
      </c>
      <c r="B62" s="1">
        <f t="shared" ref="B62:D62" si="16">B3+B4+B5+B6+B7+B8+B9+B10+B11+B12+B13+B14+B15+B16+B17+B18+B19+B20+B21+B22+B23+B24+B25+B26+B27+B28+B29+B30+B31+B32+B33+B34+B35+B36+B37+B38+B39+B40+B41+B42+B43+B44+B45+B46+B47+B48+B49+B50+B51</f>
        <v>2565620.5992999994</v>
      </c>
      <c r="C62" s="1">
        <f t="shared" si="16"/>
        <v>74772.41350000001</v>
      </c>
      <c r="D62" s="1">
        <f t="shared" si="16"/>
        <v>1767428.6290999996</v>
      </c>
      <c r="E62" s="1">
        <f t="shared" ref="E62:H62" si="17">E3+E4+E5+E6+E7+E8+E9+E10+E11+E12+E13+E14+E15+E16+E17+E18+E19+E20+E21+E22+E23+E24+E25+E26+E27+E28+E29+E30+E31+E32+E33+E34+E35+E36+E37+E38+E39+E40+E41+E42+E43+E44+E45+E46+E47+E48+E49+E50+E51</f>
        <v>493113.31739999988</v>
      </c>
      <c r="F62" s="1">
        <f t="shared" si="17"/>
        <v>338608.06349999999</v>
      </c>
      <c r="G62" s="1">
        <f t="shared" si="17"/>
        <v>1071790.4748999998</v>
      </c>
      <c r="H62" s="1">
        <f t="shared" si="17"/>
        <v>871915.14740000025</v>
      </c>
      <c r="J62" s="185">
        <f t="shared" ref="J62:P62" si="18">J3+J4+J5+J6+J7+J8+J9+J10+J11+J12+J13+J14+J15+J16+J17+J18+J19+J20+J21+J22+J23+J24+J25+J26+J27+J28+J29+J30+J31+J32+J33+J34+J35+J36+J37+J38+J39+J40+J41+J42+J43+J44+J45+J46+J47+J48+J49+J50+J51</f>
        <v>2417554.7745999997</v>
      </c>
      <c r="K62" s="185">
        <f t="shared" si="18"/>
        <v>75747.613599999982</v>
      </c>
      <c r="L62" s="185">
        <f t="shared" si="18"/>
        <v>1764461.4869999997</v>
      </c>
      <c r="M62" s="185">
        <f t="shared" si="18"/>
        <v>463403.06140000012</v>
      </c>
      <c r="N62" s="185">
        <f t="shared" si="18"/>
        <v>315336.31140000001</v>
      </c>
      <c r="O62" s="185">
        <f t="shared" si="18"/>
        <v>720545.55940000014</v>
      </c>
      <c r="P62" s="185">
        <f t="shared" si="18"/>
        <v>868980.20400000003</v>
      </c>
      <c r="R62" s="5">
        <f t="shared" si="6"/>
        <v>-5.771150447591427E-2</v>
      </c>
      <c r="S62" s="5">
        <f t="shared" si="0"/>
        <v>1.3042244517090152E-2</v>
      </c>
      <c r="T62" s="5">
        <f t="shared" si="1"/>
        <v>-1.6787903348101443E-3</v>
      </c>
      <c r="U62" s="5">
        <f t="shared" si="2"/>
        <v>-6.0250362242599144E-2</v>
      </c>
      <c r="V62" s="5">
        <f t="shared" si="3"/>
        <v>-6.8727696143597555E-2</v>
      </c>
      <c r="W62" s="5">
        <f t="shared" si="4"/>
        <v>-0.32771789237329385</v>
      </c>
      <c r="X62" s="5">
        <f t="shared" si="5"/>
        <v>-3.3660883272323586E-3</v>
      </c>
    </row>
    <row r="63" spans="1:24">
      <c r="A63" s="2" t="s">
        <v>58</v>
      </c>
      <c r="B63" s="1">
        <f t="shared" ref="B63:D63" si="19">B3+B5+B8+B9+B11+B12+B14+B15+B16+B17+B18+B19+B20+B21+B22+B23+B24+B25+B26+B28+B30+B31+B33+B34+B35+B36+B37+B39+B40+B41+B42+B43+B44+B46+B47+B49+B50</f>
        <v>2160465.7226</v>
      </c>
      <c r="C63" s="1">
        <f t="shared" si="19"/>
        <v>61619.8266</v>
      </c>
      <c r="D63" s="1">
        <f t="shared" si="19"/>
        <v>1457705.2146999997</v>
      </c>
      <c r="E63" s="1">
        <f t="shared" ref="E63:H63" si="20">E3+E5+E8+E9+E11+E12+E14+E15+E16+E17+E18+E19+E20+E21+E22+E23+E24+E25+E26+E28+E30+E31+E33+E34+E35+E36+E37+E39+E40+E41+E42+E43+E44+E46+E47+E49+E50</f>
        <v>380160.15500000003</v>
      </c>
      <c r="F63" s="1">
        <f t="shared" si="20"/>
        <v>280197.93969999999</v>
      </c>
      <c r="G63" s="1">
        <f t="shared" si="20"/>
        <v>962295.87439999997</v>
      </c>
      <c r="H63" s="1">
        <f t="shared" si="20"/>
        <v>744674.85789999994</v>
      </c>
      <c r="J63" s="185">
        <f t="shared" ref="J63:P63" si="21">J3+J5+J8+J9+J11+J12+J14+J15+J16+J17+J18+J19+J20+J21+J22+J23+J24+J25+J26+J28+J30+J31+J33+J34+J35+J36+J37+J39+J40+J41+J42+J43+J44+J46+J47+J49+J50</f>
        <v>2028545.4815999998</v>
      </c>
      <c r="K63" s="185">
        <f t="shared" si="21"/>
        <v>62548.472200000011</v>
      </c>
      <c r="L63" s="185">
        <f t="shared" si="21"/>
        <v>1452382.1541999998</v>
      </c>
      <c r="M63" s="185">
        <f t="shared" si="21"/>
        <v>353589.95299999998</v>
      </c>
      <c r="N63" s="185">
        <f t="shared" si="21"/>
        <v>259525.44419999997</v>
      </c>
      <c r="O63" s="185">
        <f t="shared" si="21"/>
        <v>633090.0719000001</v>
      </c>
      <c r="P63" s="185">
        <f t="shared" si="21"/>
        <v>746048.89100000006</v>
      </c>
      <c r="R63" s="5">
        <f t="shared" si="6"/>
        <v>-6.1061020140250825E-2</v>
      </c>
      <c r="S63" s="5">
        <f t="shared" si="0"/>
        <v>1.5070564966503991E-2</v>
      </c>
      <c r="T63" s="5">
        <f t="shared" si="1"/>
        <v>-3.6516714396850171E-3</v>
      </c>
      <c r="U63" s="5">
        <f t="shared" si="2"/>
        <v>-6.9892127437711213E-2</v>
      </c>
      <c r="V63" s="5">
        <f t="shared" si="3"/>
        <v>-7.3778185243380007E-2</v>
      </c>
      <c r="W63" s="5">
        <f t="shared" si="4"/>
        <v>-0.3421045556339547</v>
      </c>
      <c r="X63" s="5">
        <f t="shared" si="5"/>
        <v>1.8451450125158268E-3</v>
      </c>
    </row>
  </sheetData>
  <conditionalFormatting sqref="R1:X1048576">
    <cfRule type="cellIs" dxfId="2" priority="2" operator="greaterThan">
      <formula>0</formula>
    </cfRule>
    <cfRule type="colorScale" priority="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X6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15"/>
  <cols>
    <col min="1" max="1" width="20.28515625" customWidth="1"/>
  </cols>
  <sheetData>
    <row r="1" spans="1:24" s="369" customFormat="1">
      <c r="B1" s="382" t="s">
        <v>118</v>
      </c>
      <c r="C1" s="377"/>
      <c r="D1" s="377"/>
      <c r="E1" s="377"/>
      <c r="F1" s="377"/>
      <c r="G1" s="377"/>
      <c r="H1" s="377"/>
      <c r="J1" s="352" t="s">
        <v>115</v>
      </c>
      <c r="R1" s="352" t="s">
        <v>61</v>
      </c>
    </row>
    <row r="2" spans="1:24" s="369" customFormat="1">
      <c r="A2" s="352" t="s">
        <v>0</v>
      </c>
      <c r="B2" s="352" t="s">
        <v>62</v>
      </c>
      <c r="C2" s="352" t="s">
        <v>63</v>
      </c>
      <c r="D2" s="352" t="s">
        <v>64</v>
      </c>
      <c r="E2" s="352" t="s">
        <v>59</v>
      </c>
      <c r="F2" s="352" t="s">
        <v>60</v>
      </c>
      <c r="G2" s="352" t="s">
        <v>65</v>
      </c>
      <c r="H2" s="352" t="s">
        <v>66</v>
      </c>
      <c r="J2" s="352" t="s">
        <v>62</v>
      </c>
      <c r="K2" s="352" t="s">
        <v>63</v>
      </c>
      <c r="L2" s="352" t="s">
        <v>64</v>
      </c>
      <c r="M2" s="352" t="s">
        <v>59</v>
      </c>
      <c r="N2" s="352" t="s">
        <v>60</v>
      </c>
      <c r="O2" s="352" t="s">
        <v>65</v>
      </c>
      <c r="P2" s="352" t="s">
        <v>66</v>
      </c>
      <c r="R2" s="352" t="s">
        <v>62</v>
      </c>
      <c r="S2" s="352" t="s">
        <v>63</v>
      </c>
      <c r="T2" s="352" t="s">
        <v>64</v>
      </c>
      <c r="U2" s="352" t="s">
        <v>59</v>
      </c>
      <c r="V2" s="352" t="s">
        <v>60</v>
      </c>
      <c r="W2" s="352" t="s">
        <v>65</v>
      </c>
      <c r="X2" s="352" t="s">
        <v>66</v>
      </c>
    </row>
    <row r="3" spans="1:24">
      <c r="A3" s="369" t="s">
        <v>1</v>
      </c>
      <c r="B3" s="364">
        <v>1489.4431</v>
      </c>
      <c r="C3" s="385">
        <v>0</v>
      </c>
      <c r="D3" s="387">
        <v>496.53210000000001</v>
      </c>
      <c r="E3" s="389">
        <v>35.855699999999999</v>
      </c>
      <c r="F3" s="389">
        <v>33.484699999999997</v>
      </c>
      <c r="G3" s="391">
        <v>20133.734700000001</v>
      </c>
      <c r="H3" s="393">
        <v>639.98889999999994</v>
      </c>
      <c r="J3" s="395">
        <v>1861.0577000000001</v>
      </c>
      <c r="K3" s="397">
        <v>0</v>
      </c>
      <c r="L3" s="399">
        <v>627.49459999999999</v>
      </c>
      <c r="M3" s="401">
        <v>45.841999999999999</v>
      </c>
      <c r="N3" s="401">
        <v>42.779299999999999</v>
      </c>
      <c r="O3" s="403">
        <v>25205.936399999999</v>
      </c>
      <c r="P3" s="405">
        <v>832.01139999999998</v>
      </c>
      <c r="R3" s="383">
        <f>(J3-B3)/B3</f>
        <v>0.24949902416547509</v>
      </c>
      <c r="S3" s="383"/>
      <c r="T3" s="383">
        <f t="shared" ref="T3:T63" si="0">(L3-D3)/D3</f>
        <v>0.26375434740271569</v>
      </c>
      <c r="U3" s="383">
        <f t="shared" ref="U3:U63" si="1">(M3-E3)/E3</f>
        <v>0.27851359755910499</v>
      </c>
      <c r="V3" s="383">
        <f t="shared" ref="V3:V63" si="2">(N3-F3)/F3</f>
        <v>0.27757752047950268</v>
      </c>
      <c r="W3" s="383">
        <f t="shared" ref="W3:W63" si="3">(O3-G3)/G3</f>
        <v>0.25192552576944394</v>
      </c>
      <c r="X3" s="383">
        <f t="shared" ref="X3:X63" si="4">(P3-H3)/H3</f>
        <v>0.30004036007499513</v>
      </c>
    </row>
    <row r="4" spans="1:24">
      <c r="A4" s="369" t="s">
        <v>2</v>
      </c>
      <c r="B4" s="364">
        <v>0</v>
      </c>
      <c r="C4" s="385">
        <v>0</v>
      </c>
      <c r="D4" s="387">
        <v>0</v>
      </c>
      <c r="E4" s="389">
        <v>0</v>
      </c>
      <c r="F4" s="389">
        <v>0</v>
      </c>
      <c r="G4" s="391">
        <v>0</v>
      </c>
      <c r="H4" s="393">
        <v>12.4893</v>
      </c>
      <c r="J4" s="395">
        <v>0</v>
      </c>
      <c r="K4" s="397">
        <v>0</v>
      </c>
      <c r="L4" s="399">
        <v>0</v>
      </c>
      <c r="M4" s="401">
        <v>0</v>
      </c>
      <c r="N4" s="401">
        <v>0</v>
      </c>
      <c r="O4" s="403">
        <v>0</v>
      </c>
      <c r="P4" s="405">
        <v>14.062799999999999</v>
      </c>
      <c r="R4" s="383"/>
      <c r="S4" s="383"/>
      <c r="T4" s="383"/>
      <c r="U4" s="383"/>
      <c r="V4" s="383"/>
      <c r="W4" s="383"/>
      <c r="X4" s="383">
        <f t="shared" si="4"/>
        <v>0.12598784559582996</v>
      </c>
    </row>
    <row r="5" spans="1:24">
      <c r="A5" s="369" t="s">
        <v>3</v>
      </c>
      <c r="B5" s="364">
        <v>105.084</v>
      </c>
      <c r="C5" s="385">
        <v>0</v>
      </c>
      <c r="D5" s="387">
        <v>153.59479999999999</v>
      </c>
      <c r="E5" s="389">
        <v>1.3628</v>
      </c>
      <c r="F5" s="389">
        <v>1.2307999999999999</v>
      </c>
      <c r="G5" s="391">
        <v>247.57640000000001</v>
      </c>
      <c r="H5" s="393">
        <v>93.533799999999999</v>
      </c>
      <c r="J5" s="395">
        <v>92.807199999999995</v>
      </c>
      <c r="K5" s="397">
        <v>0</v>
      </c>
      <c r="L5" s="399">
        <v>138.4906</v>
      </c>
      <c r="M5" s="401">
        <v>1.2419</v>
      </c>
      <c r="N5" s="401">
        <v>1.1207</v>
      </c>
      <c r="O5" s="403">
        <v>225.29589999999999</v>
      </c>
      <c r="P5" s="405">
        <v>83.485299999999995</v>
      </c>
      <c r="R5" s="383">
        <f t="shared" ref="R5:R63" si="5">(J5-B5)/B5</f>
        <v>-0.1168284420082982</v>
      </c>
      <c r="S5" s="383"/>
      <c r="T5" s="383">
        <f t="shared" si="0"/>
        <v>-9.8337964566508715E-2</v>
      </c>
      <c r="U5" s="383">
        <f t="shared" si="1"/>
        <v>-8.8714411505723512E-2</v>
      </c>
      <c r="V5" s="383">
        <f t="shared" si="2"/>
        <v>-8.9454013649658659E-2</v>
      </c>
      <c r="W5" s="383">
        <f t="shared" si="3"/>
        <v>-8.9994442119685145E-2</v>
      </c>
      <c r="X5" s="383">
        <f t="shared" si="4"/>
        <v>-0.107431751944217</v>
      </c>
    </row>
    <row r="6" spans="1:24">
      <c r="A6" s="369" t="s">
        <v>4</v>
      </c>
      <c r="B6" s="364">
        <v>453.55329999999998</v>
      </c>
      <c r="C6" s="385">
        <v>19.7882</v>
      </c>
      <c r="D6" s="387">
        <v>896.22820000000002</v>
      </c>
      <c r="E6" s="389">
        <v>758.7749</v>
      </c>
      <c r="F6" s="389">
        <v>758.31269999999995</v>
      </c>
      <c r="G6" s="391">
        <v>1130.2863</v>
      </c>
      <c r="H6" s="393">
        <v>1550.4627</v>
      </c>
      <c r="J6" s="395">
        <v>423.55970000000002</v>
      </c>
      <c r="K6" s="397">
        <v>17.5504</v>
      </c>
      <c r="L6" s="399">
        <v>804.1807</v>
      </c>
      <c r="M6" s="401">
        <v>674.74850000000004</v>
      </c>
      <c r="N6" s="401">
        <v>674.30989999999997</v>
      </c>
      <c r="O6" s="403">
        <v>1008.3444</v>
      </c>
      <c r="P6" s="405">
        <v>1362.3862999999999</v>
      </c>
      <c r="R6" s="383">
        <f t="shared" si="5"/>
        <v>-6.6130265175008002E-2</v>
      </c>
      <c r="S6" s="383">
        <f t="shared" ref="S6:S63" si="6">(K6-C6)/C6</f>
        <v>-0.11308759765921104</v>
      </c>
      <c r="T6" s="383">
        <f t="shared" si="0"/>
        <v>-0.10270542703298112</v>
      </c>
      <c r="U6" s="383">
        <f t="shared" si="1"/>
        <v>-0.11073956189114843</v>
      </c>
      <c r="V6" s="383">
        <f t="shared" si="2"/>
        <v>-0.1107759371562681</v>
      </c>
      <c r="W6" s="383">
        <f t="shared" si="3"/>
        <v>-0.10788585157583529</v>
      </c>
      <c r="X6" s="383">
        <f t="shared" si="4"/>
        <v>-0.12130340188125786</v>
      </c>
    </row>
    <row r="7" spans="1:24">
      <c r="A7" s="369" t="s">
        <v>5</v>
      </c>
      <c r="B7" s="364">
        <v>2467.5940999999998</v>
      </c>
      <c r="C7" s="385">
        <v>0</v>
      </c>
      <c r="D7" s="387">
        <v>1415.2218</v>
      </c>
      <c r="E7" s="389">
        <v>53.560299999999998</v>
      </c>
      <c r="F7" s="389">
        <v>51.566000000000003</v>
      </c>
      <c r="G7" s="391">
        <v>343.64729999999997</v>
      </c>
      <c r="H7" s="393">
        <v>38153.540800000002</v>
      </c>
      <c r="J7" s="395">
        <v>2878.7586999999999</v>
      </c>
      <c r="K7" s="397">
        <v>0</v>
      </c>
      <c r="L7" s="399">
        <v>1649.9111</v>
      </c>
      <c r="M7" s="401">
        <v>63.7209</v>
      </c>
      <c r="N7" s="401">
        <v>61.531199999999998</v>
      </c>
      <c r="O7" s="403">
        <v>377.4049</v>
      </c>
      <c r="P7" s="405">
        <v>46547.883099999999</v>
      </c>
      <c r="R7" s="383">
        <f t="shared" si="5"/>
        <v>0.16662570233897062</v>
      </c>
      <c r="S7" s="383"/>
      <c r="T7" s="383">
        <f t="shared" si="0"/>
        <v>0.16583216849825236</v>
      </c>
      <c r="U7" s="383">
        <f t="shared" si="1"/>
        <v>0.18970394116537814</v>
      </c>
      <c r="V7" s="383">
        <f t="shared" si="2"/>
        <v>0.19325136717992467</v>
      </c>
      <c r="W7" s="383">
        <f t="shared" si="3"/>
        <v>9.8233275803418299E-2</v>
      </c>
      <c r="X7" s="383">
        <f t="shared" si="4"/>
        <v>0.22001476465848738</v>
      </c>
    </row>
    <row r="8" spans="1:24">
      <c r="A8" s="369" t="s">
        <v>6</v>
      </c>
      <c r="B8" s="364">
        <v>0</v>
      </c>
      <c r="C8" s="385">
        <v>0</v>
      </c>
      <c r="D8" s="387">
        <v>0</v>
      </c>
      <c r="E8" s="389">
        <v>0</v>
      </c>
      <c r="F8" s="389">
        <v>0</v>
      </c>
      <c r="G8" s="391">
        <v>0</v>
      </c>
      <c r="H8" s="393">
        <v>0.55779999999999996</v>
      </c>
      <c r="J8" s="395">
        <v>0</v>
      </c>
      <c r="K8" s="397">
        <v>0</v>
      </c>
      <c r="L8" s="399">
        <v>0</v>
      </c>
      <c r="M8" s="401">
        <v>0</v>
      </c>
      <c r="N8" s="401">
        <v>0</v>
      </c>
      <c r="O8" s="403">
        <v>0</v>
      </c>
      <c r="P8" s="405">
        <v>0.89029999999999998</v>
      </c>
      <c r="R8" s="383"/>
      <c r="S8" s="383"/>
      <c r="T8" s="383"/>
      <c r="U8" s="383"/>
      <c r="V8" s="383"/>
      <c r="W8" s="383"/>
      <c r="X8" s="383">
        <f t="shared" si="4"/>
        <v>0.59609178917174621</v>
      </c>
    </row>
    <row r="9" spans="1:24">
      <c r="A9" s="369" t="s">
        <v>7</v>
      </c>
      <c r="B9" s="364">
        <v>0</v>
      </c>
      <c r="C9" s="385">
        <v>0</v>
      </c>
      <c r="D9" s="387">
        <v>0</v>
      </c>
      <c r="E9" s="389">
        <v>0</v>
      </c>
      <c r="F9" s="389">
        <v>0</v>
      </c>
      <c r="G9" s="391">
        <v>0</v>
      </c>
      <c r="H9" s="393">
        <v>1E-4</v>
      </c>
      <c r="J9" s="395">
        <v>0</v>
      </c>
      <c r="K9" s="397">
        <v>0</v>
      </c>
      <c r="L9" s="399">
        <v>0</v>
      </c>
      <c r="M9" s="401">
        <v>0</v>
      </c>
      <c r="N9" s="401">
        <v>0</v>
      </c>
      <c r="O9" s="403">
        <v>0</v>
      </c>
      <c r="P9" s="405">
        <v>1E-4</v>
      </c>
      <c r="R9" s="383"/>
      <c r="S9" s="383"/>
      <c r="T9" s="383"/>
      <c r="U9" s="383"/>
      <c r="V9" s="383"/>
      <c r="W9" s="383"/>
      <c r="X9" s="383">
        <f t="shared" si="4"/>
        <v>0</v>
      </c>
    </row>
    <row r="10" spans="1:24">
      <c r="A10" s="369" t="s">
        <v>8</v>
      </c>
      <c r="B10" s="355"/>
      <c r="C10" s="384"/>
      <c r="D10" s="386"/>
      <c r="E10" s="388"/>
      <c r="F10" s="388"/>
      <c r="G10" s="390"/>
      <c r="H10" s="392"/>
      <c r="J10" s="394"/>
      <c r="K10" s="396"/>
      <c r="L10" s="398"/>
      <c r="M10" s="400"/>
      <c r="N10" s="400"/>
      <c r="O10" s="402"/>
      <c r="P10" s="404"/>
      <c r="R10" s="383"/>
      <c r="S10" s="383"/>
      <c r="T10" s="383"/>
      <c r="U10" s="383"/>
      <c r="V10" s="383"/>
      <c r="W10" s="383"/>
      <c r="X10" s="383"/>
    </row>
    <row r="11" spans="1:24">
      <c r="A11" s="369" t="s">
        <v>9</v>
      </c>
      <c r="B11" s="364">
        <v>93.307699999999997</v>
      </c>
      <c r="C11" s="385">
        <v>0</v>
      </c>
      <c r="D11" s="387">
        <v>112.4404</v>
      </c>
      <c r="E11" s="389">
        <v>17.983499999999999</v>
      </c>
      <c r="F11" s="389">
        <v>17.300699999999999</v>
      </c>
      <c r="G11" s="391">
        <v>8.3188999999999993</v>
      </c>
      <c r="H11" s="393">
        <v>143.001</v>
      </c>
      <c r="J11" s="395">
        <v>122.5401</v>
      </c>
      <c r="K11" s="397">
        <v>0</v>
      </c>
      <c r="L11" s="399">
        <v>147.74019999999999</v>
      </c>
      <c r="M11" s="401">
        <v>23.885300000000001</v>
      </c>
      <c r="N11" s="401">
        <v>23.03</v>
      </c>
      <c r="O11" s="403">
        <v>10.6348</v>
      </c>
      <c r="P11" s="405">
        <v>251.10480000000001</v>
      </c>
      <c r="R11" s="383">
        <f t="shared" si="5"/>
        <v>0.31329032866526557</v>
      </c>
      <c r="S11" s="383"/>
      <c r="T11" s="383">
        <f t="shared" si="0"/>
        <v>0.31394231966446218</v>
      </c>
      <c r="U11" s="383">
        <f t="shared" si="1"/>
        <v>0.32817860816859906</v>
      </c>
      <c r="V11" s="383">
        <f t="shared" si="2"/>
        <v>0.33116001086661245</v>
      </c>
      <c r="W11" s="383">
        <f t="shared" si="3"/>
        <v>0.27839017177751879</v>
      </c>
      <c r="X11" s="383">
        <f t="shared" si="4"/>
        <v>0.75596534289970008</v>
      </c>
    </row>
    <row r="12" spans="1:24">
      <c r="A12" s="369" t="s">
        <v>10</v>
      </c>
      <c r="B12" s="364">
        <v>0</v>
      </c>
      <c r="C12" s="385">
        <v>0</v>
      </c>
      <c r="D12" s="387">
        <v>15.6753</v>
      </c>
      <c r="E12" s="389">
        <v>2.3752</v>
      </c>
      <c r="F12" s="389">
        <v>2.3752</v>
      </c>
      <c r="G12" s="391">
        <v>0</v>
      </c>
      <c r="H12" s="393">
        <v>0.86199999999999999</v>
      </c>
      <c r="J12" s="395">
        <v>0</v>
      </c>
      <c r="K12" s="397">
        <v>0</v>
      </c>
      <c r="L12" s="399">
        <v>24.641999999999999</v>
      </c>
      <c r="M12" s="401">
        <v>3.7338</v>
      </c>
      <c r="N12" s="401">
        <v>3.7338</v>
      </c>
      <c r="O12" s="403">
        <v>0</v>
      </c>
      <c r="P12" s="405">
        <v>1.3551</v>
      </c>
      <c r="R12" s="383"/>
      <c r="S12" s="383"/>
      <c r="T12" s="383">
        <f t="shared" si="0"/>
        <v>0.57202732962048575</v>
      </c>
      <c r="U12" s="383">
        <f t="shared" si="1"/>
        <v>0.57199393735264403</v>
      </c>
      <c r="V12" s="383">
        <f t="shared" si="2"/>
        <v>0.57199393735264403</v>
      </c>
      <c r="W12" s="383"/>
      <c r="X12" s="383">
        <f t="shared" si="4"/>
        <v>0.57204176334106727</v>
      </c>
    </row>
    <row r="13" spans="1:24">
      <c r="A13" s="369" t="s">
        <v>11</v>
      </c>
      <c r="B13" s="364">
        <v>0</v>
      </c>
      <c r="C13" s="385">
        <v>0</v>
      </c>
      <c r="D13" s="387">
        <v>0</v>
      </c>
      <c r="E13" s="389">
        <v>0</v>
      </c>
      <c r="F13" s="389">
        <v>0</v>
      </c>
      <c r="G13" s="391">
        <v>0</v>
      </c>
      <c r="H13" s="393">
        <v>6.9541000000000004</v>
      </c>
      <c r="J13" s="395">
        <v>0</v>
      </c>
      <c r="K13" s="397">
        <v>0</v>
      </c>
      <c r="L13" s="399">
        <v>0</v>
      </c>
      <c r="M13" s="401">
        <v>0</v>
      </c>
      <c r="N13" s="401">
        <v>0</v>
      </c>
      <c r="O13" s="403">
        <v>0</v>
      </c>
      <c r="P13" s="405">
        <v>8.6440999999999999</v>
      </c>
      <c r="R13" s="383"/>
      <c r="S13" s="383"/>
      <c r="T13" s="383"/>
      <c r="U13" s="383"/>
      <c r="V13" s="383"/>
      <c r="W13" s="383"/>
      <c r="X13" s="383">
        <f t="shared" si="4"/>
        <v>0.24302210206928279</v>
      </c>
    </row>
    <row r="14" spans="1:24">
      <c r="A14" s="369" t="s">
        <v>12</v>
      </c>
      <c r="B14" s="364">
        <v>244.16470000000001</v>
      </c>
      <c r="C14" s="385">
        <v>4.7729999999999997</v>
      </c>
      <c r="D14" s="387">
        <v>798.07</v>
      </c>
      <c r="E14" s="389">
        <v>9.4094999999999995</v>
      </c>
      <c r="F14" s="389">
        <v>8.9375</v>
      </c>
      <c r="G14" s="391">
        <v>337.4076</v>
      </c>
      <c r="H14" s="393">
        <v>362.83479999999997</v>
      </c>
      <c r="J14" s="395">
        <v>378.12619999999998</v>
      </c>
      <c r="K14" s="397">
        <v>7.6105999999999998</v>
      </c>
      <c r="L14" s="399">
        <v>1260.8684000000001</v>
      </c>
      <c r="M14" s="401">
        <v>14.9749</v>
      </c>
      <c r="N14" s="401">
        <v>14.221500000000001</v>
      </c>
      <c r="O14" s="403">
        <v>538.50070000000005</v>
      </c>
      <c r="P14" s="405">
        <v>490.88330000000002</v>
      </c>
      <c r="R14" s="383">
        <f t="shared" si="5"/>
        <v>0.5486522007481015</v>
      </c>
      <c r="S14" s="383">
        <f t="shared" si="6"/>
        <v>0.59451078985962713</v>
      </c>
      <c r="T14" s="383">
        <f t="shared" si="0"/>
        <v>0.57989700151615775</v>
      </c>
      <c r="U14" s="383">
        <f t="shared" si="1"/>
        <v>0.59146607152346042</v>
      </c>
      <c r="V14" s="383">
        <f t="shared" si="2"/>
        <v>0.59121678321678328</v>
      </c>
      <c r="W14" s="383">
        <f t="shared" si="3"/>
        <v>0.59599457747839724</v>
      </c>
      <c r="X14" s="383">
        <f t="shared" si="4"/>
        <v>0.35291129737279903</v>
      </c>
    </row>
    <row r="15" spans="1:24">
      <c r="A15" s="369" t="s">
        <v>13</v>
      </c>
      <c r="B15" s="364">
        <v>7.3334999999999999</v>
      </c>
      <c r="C15" s="385">
        <v>0</v>
      </c>
      <c r="D15" s="387">
        <v>1.3452</v>
      </c>
      <c r="E15" s="389">
        <v>1.6049</v>
      </c>
      <c r="F15" s="389">
        <v>1.3317000000000001</v>
      </c>
      <c r="G15" s="391">
        <v>69.803700000000006</v>
      </c>
      <c r="H15" s="393">
        <v>9.4515999999999991</v>
      </c>
      <c r="J15" s="395">
        <v>11.7043</v>
      </c>
      <c r="K15" s="397">
        <v>0</v>
      </c>
      <c r="L15" s="399">
        <v>2.1469</v>
      </c>
      <c r="M15" s="401">
        <v>2.5613999999999999</v>
      </c>
      <c r="N15" s="401">
        <v>2.1254</v>
      </c>
      <c r="O15" s="403">
        <v>111.4075</v>
      </c>
      <c r="P15" s="405">
        <v>14.906000000000001</v>
      </c>
      <c r="R15" s="383">
        <f t="shared" si="5"/>
        <v>0.59600463625826683</v>
      </c>
      <c r="S15" s="383"/>
      <c r="T15" s="383">
        <f t="shared" si="0"/>
        <v>0.5959708593517693</v>
      </c>
      <c r="U15" s="383">
        <f t="shared" si="1"/>
        <v>0.59598728892765895</v>
      </c>
      <c r="V15" s="383">
        <f t="shared" si="2"/>
        <v>0.59600510625516245</v>
      </c>
      <c r="W15" s="383">
        <f t="shared" si="3"/>
        <v>0.59601138621591676</v>
      </c>
      <c r="X15" s="383">
        <f t="shared" si="4"/>
        <v>0.57708747725252885</v>
      </c>
    </row>
    <row r="16" spans="1:24">
      <c r="A16" s="369" t="s">
        <v>14</v>
      </c>
      <c r="B16" s="364">
        <v>1</v>
      </c>
      <c r="C16" s="385">
        <v>0</v>
      </c>
      <c r="D16" s="387">
        <v>1.83</v>
      </c>
      <c r="E16" s="389">
        <v>0.72</v>
      </c>
      <c r="F16" s="389">
        <v>0.72</v>
      </c>
      <c r="G16" s="391">
        <v>0</v>
      </c>
      <c r="H16" s="393">
        <v>35.710999999999999</v>
      </c>
      <c r="J16" s="395">
        <v>0.95499999999999996</v>
      </c>
      <c r="K16" s="397">
        <v>0</v>
      </c>
      <c r="L16" s="399">
        <v>1.7476</v>
      </c>
      <c r="M16" s="401">
        <v>0.68759999999999999</v>
      </c>
      <c r="N16" s="401">
        <v>0.68759999999999999</v>
      </c>
      <c r="O16" s="403">
        <v>0</v>
      </c>
      <c r="P16" s="405">
        <v>32.894500000000001</v>
      </c>
      <c r="R16" s="383">
        <f t="shared" si="5"/>
        <v>-4.500000000000004E-2</v>
      </c>
      <c r="S16" s="383"/>
      <c r="T16" s="383">
        <f t="shared" si="0"/>
        <v>-4.50273224043716E-2</v>
      </c>
      <c r="U16" s="383">
        <f t="shared" si="1"/>
        <v>-4.4999999999999978E-2</v>
      </c>
      <c r="V16" s="383">
        <f t="shared" si="2"/>
        <v>-4.4999999999999978E-2</v>
      </c>
      <c r="W16" s="383"/>
      <c r="X16" s="383">
        <f t="shared" si="4"/>
        <v>-7.8869255971549326E-2</v>
      </c>
    </row>
    <row r="17" spans="1:24">
      <c r="A17" s="369" t="s">
        <v>15</v>
      </c>
      <c r="B17" s="364">
        <v>120.65309999999999</v>
      </c>
      <c r="C17" s="385">
        <v>1.9432</v>
      </c>
      <c r="D17" s="387">
        <v>225.04650000000001</v>
      </c>
      <c r="E17" s="389">
        <v>17.923500000000001</v>
      </c>
      <c r="F17" s="389">
        <v>17.9178</v>
      </c>
      <c r="G17" s="391">
        <v>44.827800000000003</v>
      </c>
      <c r="H17" s="393">
        <v>1291.2190000000001</v>
      </c>
      <c r="J17" s="395">
        <v>114.10420000000001</v>
      </c>
      <c r="K17" s="397">
        <v>1.7855000000000001</v>
      </c>
      <c r="L17" s="399">
        <v>210.69280000000001</v>
      </c>
      <c r="M17" s="401">
        <v>16.8535</v>
      </c>
      <c r="N17" s="401">
        <v>16.848099999999999</v>
      </c>
      <c r="O17" s="403">
        <v>40.897300000000001</v>
      </c>
      <c r="P17" s="405">
        <v>1201.8318999999999</v>
      </c>
      <c r="R17" s="383">
        <f t="shared" si="5"/>
        <v>-5.4278754545055118E-2</v>
      </c>
      <c r="S17" s="383">
        <f t="shared" si="6"/>
        <v>-8.1154796212433072E-2</v>
      </c>
      <c r="T17" s="383">
        <f t="shared" si="0"/>
        <v>-6.3781040807122102E-2</v>
      </c>
      <c r="U17" s="383">
        <f t="shared" si="1"/>
        <v>-5.9698161631377811E-2</v>
      </c>
      <c r="V17" s="383">
        <f t="shared" si="2"/>
        <v>-5.9700409648506009E-2</v>
      </c>
      <c r="W17" s="383">
        <f t="shared" si="3"/>
        <v>-8.7679966449390814E-2</v>
      </c>
      <c r="X17" s="383">
        <f t="shared" si="4"/>
        <v>-6.9226908835759188E-2</v>
      </c>
    </row>
    <row r="18" spans="1:24">
      <c r="A18" s="369" t="s">
        <v>16</v>
      </c>
      <c r="B18" s="364">
        <v>77.844099999999997</v>
      </c>
      <c r="C18" s="385">
        <v>0</v>
      </c>
      <c r="D18" s="387">
        <v>396.90499999999997</v>
      </c>
      <c r="E18" s="389">
        <v>5.3520000000000003</v>
      </c>
      <c r="F18" s="389">
        <v>5.3337000000000003</v>
      </c>
      <c r="G18" s="391">
        <v>31.017099999999999</v>
      </c>
      <c r="H18" s="393">
        <v>564.64559999999994</v>
      </c>
      <c r="J18" s="395">
        <v>121.2959</v>
      </c>
      <c r="K18" s="397">
        <v>0</v>
      </c>
      <c r="L18" s="399">
        <v>626.99040000000002</v>
      </c>
      <c r="M18" s="401">
        <v>8.4182000000000006</v>
      </c>
      <c r="N18" s="401">
        <v>8.3890999999999991</v>
      </c>
      <c r="O18" s="403">
        <v>49.477400000000003</v>
      </c>
      <c r="P18" s="405">
        <v>895.74789999999996</v>
      </c>
      <c r="R18" s="383">
        <f t="shared" si="5"/>
        <v>0.5581900233929098</v>
      </c>
      <c r="S18" s="383"/>
      <c r="T18" s="383">
        <f t="shared" si="0"/>
        <v>0.57969892039656856</v>
      </c>
      <c r="U18" s="383">
        <f t="shared" si="1"/>
        <v>0.57290732436472347</v>
      </c>
      <c r="V18" s="383">
        <f t="shared" si="2"/>
        <v>0.57284811669197722</v>
      </c>
      <c r="W18" s="383">
        <f t="shared" si="3"/>
        <v>0.59516524755699285</v>
      </c>
      <c r="X18" s="383">
        <f t="shared" si="4"/>
        <v>0.58638958667171059</v>
      </c>
    </row>
    <row r="19" spans="1:24">
      <c r="A19" s="369" t="s">
        <v>17</v>
      </c>
      <c r="B19" s="364">
        <v>1790.597</v>
      </c>
      <c r="C19" s="385">
        <v>2.0000000000000001E-4</v>
      </c>
      <c r="D19" s="387">
        <v>3830.2177000000001</v>
      </c>
      <c r="E19" s="389">
        <v>305.75810000000001</v>
      </c>
      <c r="F19" s="389">
        <v>297.8501</v>
      </c>
      <c r="G19" s="391">
        <v>726.25739999999996</v>
      </c>
      <c r="H19" s="393">
        <v>4820.4636</v>
      </c>
      <c r="J19" s="395">
        <v>2338.5039000000002</v>
      </c>
      <c r="K19" s="397">
        <v>2.9999999999999997E-4</v>
      </c>
      <c r="L19" s="399">
        <v>4832.6547</v>
      </c>
      <c r="M19" s="401">
        <v>398.19970000000001</v>
      </c>
      <c r="N19" s="401">
        <v>388.18610000000001</v>
      </c>
      <c r="O19" s="403">
        <v>913.11519999999996</v>
      </c>
      <c r="P19" s="405">
        <v>6641.2003999999997</v>
      </c>
      <c r="R19" s="383">
        <f t="shared" si="5"/>
        <v>0.30599118617980492</v>
      </c>
      <c r="S19" s="383">
        <f t="shared" si="6"/>
        <v>0.49999999999999978</v>
      </c>
      <c r="T19" s="383">
        <f t="shared" si="0"/>
        <v>0.26171802192862298</v>
      </c>
      <c r="U19" s="383">
        <f t="shared" si="1"/>
        <v>0.30233573534110786</v>
      </c>
      <c r="V19" s="383">
        <f t="shared" si="2"/>
        <v>0.30329350233557084</v>
      </c>
      <c r="W19" s="383">
        <f t="shared" si="3"/>
        <v>0.25728866927896366</v>
      </c>
      <c r="X19" s="383">
        <f t="shared" si="4"/>
        <v>0.3777098949569912</v>
      </c>
    </row>
    <row r="20" spans="1:24">
      <c r="A20" s="369" t="s">
        <v>18</v>
      </c>
      <c r="B20" s="364">
        <v>0</v>
      </c>
      <c r="C20" s="385">
        <v>0</v>
      </c>
      <c r="D20" s="387">
        <v>0</v>
      </c>
      <c r="E20" s="389">
        <v>0</v>
      </c>
      <c r="F20" s="389">
        <v>0</v>
      </c>
      <c r="G20" s="391">
        <v>0</v>
      </c>
      <c r="H20" s="393">
        <v>16.3901</v>
      </c>
      <c r="J20" s="395">
        <v>0</v>
      </c>
      <c r="K20" s="397">
        <v>0</v>
      </c>
      <c r="L20" s="399">
        <v>0</v>
      </c>
      <c r="M20" s="401">
        <v>0</v>
      </c>
      <c r="N20" s="401">
        <v>0</v>
      </c>
      <c r="O20" s="403">
        <v>0</v>
      </c>
      <c r="P20" s="405">
        <v>25.7651</v>
      </c>
      <c r="R20" s="383"/>
      <c r="S20" s="383"/>
      <c r="T20" s="383"/>
      <c r="U20" s="383"/>
      <c r="V20" s="383"/>
      <c r="W20" s="383"/>
      <c r="X20" s="383">
        <f t="shared" si="4"/>
        <v>0.57199162909317214</v>
      </c>
    </row>
    <row r="21" spans="1:24">
      <c r="A21" s="369" t="s">
        <v>19</v>
      </c>
      <c r="B21" s="364">
        <v>4.0000000000000002E-4</v>
      </c>
      <c r="C21" s="385">
        <v>0</v>
      </c>
      <c r="D21" s="387">
        <v>0</v>
      </c>
      <c r="E21" s="389">
        <v>1E-4</v>
      </c>
      <c r="F21" s="389">
        <v>1E-4</v>
      </c>
      <c r="G21" s="391">
        <v>0</v>
      </c>
      <c r="H21" s="393">
        <v>4.0000000000000002E-4</v>
      </c>
      <c r="J21" s="395">
        <v>5.9999999999999995E-4</v>
      </c>
      <c r="K21" s="397">
        <v>0</v>
      </c>
      <c r="L21" s="399">
        <v>0</v>
      </c>
      <c r="M21" s="401">
        <v>1E-4</v>
      </c>
      <c r="N21" s="401">
        <v>1E-4</v>
      </c>
      <c r="O21" s="403">
        <v>0</v>
      </c>
      <c r="P21" s="405">
        <v>5.9999999999999995E-4</v>
      </c>
      <c r="R21" s="383">
        <f t="shared" si="5"/>
        <v>0.49999999999999978</v>
      </c>
      <c r="S21" s="383"/>
      <c r="T21" s="383"/>
      <c r="U21" s="383">
        <f t="shared" si="1"/>
        <v>0</v>
      </c>
      <c r="V21" s="383">
        <f t="shared" si="2"/>
        <v>0</v>
      </c>
      <c r="W21" s="383"/>
      <c r="X21" s="383">
        <f t="shared" si="4"/>
        <v>0.49999999999999978</v>
      </c>
    </row>
    <row r="22" spans="1:24">
      <c r="A22" s="369" t="s">
        <v>20</v>
      </c>
      <c r="B22" s="364">
        <v>0</v>
      </c>
      <c r="C22" s="385">
        <v>0</v>
      </c>
      <c r="D22" s="387">
        <v>0</v>
      </c>
      <c r="E22" s="389">
        <v>0</v>
      </c>
      <c r="F22" s="389">
        <v>0</v>
      </c>
      <c r="G22" s="391">
        <v>0</v>
      </c>
      <c r="H22" s="393">
        <v>22.427800000000001</v>
      </c>
      <c r="J22" s="395">
        <v>0</v>
      </c>
      <c r="K22" s="397">
        <v>0</v>
      </c>
      <c r="L22" s="399">
        <v>0</v>
      </c>
      <c r="M22" s="401">
        <v>0</v>
      </c>
      <c r="N22" s="401">
        <v>0</v>
      </c>
      <c r="O22" s="403">
        <v>0</v>
      </c>
      <c r="P22" s="405">
        <v>35.255499999999998</v>
      </c>
      <c r="R22" s="383"/>
      <c r="S22" s="383"/>
      <c r="T22" s="383"/>
      <c r="U22" s="383"/>
      <c r="V22" s="383"/>
      <c r="W22" s="383"/>
      <c r="X22" s="383">
        <f t="shared" si="4"/>
        <v>0.57195534113912183</v>
      </c>
    </row>
    <row r="23" spans="1:24">
      <c r="A23" s="369" t="s">
        <v>21</v>
      </c>
      <c r="B23" s="364">
        <v>120.4935</v>
      </c>
      <c r="C23" s="385">
        <v>8.0000000000000004E-4</v>
      </c>
      <c r="D23" s="387">
        <v>446.92759999999998</v>
      </c>
      <c r="E23" s="389">
        <v>21.187100000000001</v>
      </c>
      <c r="F23" s="389">
        <v>21.187100000000001</v>
      </c>
      <c r="G23" s="391">
        <v>7.1165000000000003</v>
      </c>
      <c r="H23" s="393">
        <v>642.26409999999998</v>
      </c>
      <c r="J23" s="395">
        <v>189.4787</v>
      </c>
      <c r="K23" s="397">
        <v>1.2999999999999999E-3</v>
      </c>
      <c r="L23" s="399">
        <v>702.65989999999999</v>
      </c>
      <c r="M23" s="401">
        <v>33.311799999999998</v>
      </c>
      <c r="N23" s="401">
        <v>33.311799999999998</v>
      </c>
      <c r="O23" s="403">
        <v>11.3249</v>
      </c>
      <c r="P23" s="405">
        <v>1017.8385</v>
      </c>
      <c r="R23" s="383">
        <f t="shared" si="5"/>
        <v>0.57252216924564403</v>
      </c>
      <c r="S23" s="383">
        <f t="shared" si="6"/>
        <v>0.62499999999999989</v>
      </c>
      <c r="T23" s="383">
        <f t="shared" si="0"/>
        <v>0.57220073228863022</v>
      </c>
      <c r="U23" s="383">
        <f t="shared" si="1"/>
        <v>0.57226803101887458</v>
      </c>
      <c r="V23" s="383">
        <f t="shared" si="2"/>
        <v>0.57226803101887458</v>
      </c>
      <c r="W23" s="383">
        <f t="shared" si="3"/>
        <v>0.59135811143118089</v>
      </c>
      <c r="X23" s="383">
        <f t="shared" si="4"/>
        <v>0.58476629785161582</v>
      </c>
    </row>
    <row r="24" spans="1:24">
      <c r="A24" s="369" t="s">
        <v>22</v>
      </c>
      <c r="B24" s="355"/>
      <c r="C24" s="384"/>
      <c r="D24" s="386"/>
      <c r="E24" s="388"/>
      <c r="F24" s="388"/>
      <c r="G24" s="390"/>
      <c r="H24" s="392"/>
      <c r="J24" s="394"/>
      <c r="K24" s="396"/>
      <c r="L24" s="398"/>
      <c r="M24" s="400"/>
      <c r="N24" s="400"/>
      <c r="O24" s="402"/>
      <c r="P24" s="404"/>
      <c r="R24" s="383"/>
      <c r="S24" s="383"/>
      <c r="T24" s="383"/>
      <c r="U24" s="383"/>
      <c r="V24" s="383"/>
      <c r="W24" s="383"/>
      <c r="X24" s="383"/>
    </row>
    <row r="25" spans="1:24">
      <c r="A25" s="369" t="s">
        <v>23</v>
      </c>
      <c r="B25" s="364">
        <v>103.68989999999999</v>
      </c>
      <c r="C25" s="385">
        <v>1.66</v>
      </c>
      <c r="D25" s="387">
        <v>102.1695</v>
      </c>
      <c r="E25" s="389">
        <v>7.3178000000000001</v>
      </c>
      <c r="F25" s="389">
        <v>7.3178000000000001</v>
      </c>
      <c r="G25" s="391">
        <v>5425.9372999999996</v>
      </c>
      <c r="H25" s="393">
        <v>1845.1418000000001</v>
      </c>
      <c r="J25" s="395">
        <v>148.6268</v>
      </c>
      <c r="K25" s="397">
        <v>2.2709000000000001</v>
      </c>
      <c r="L25" s="399">
        <v>143.38319999999999</v>
      </c>
      <c r="M25" s="401">
        <v>10.212</v>
      </c>
      <c r="N25" s="401">
        <v>10.212</v>
      </c>
      <c r="O25" s="403">
        <v>6858.4196000000002</v>
      </c>
      <c r="P25" s="405">
        <v>3108.9643999999998</v>
      </c>
      <c r="R25" s="383">
        <f t="shared" si="5"/>
        <v>0.43337779282263761</v>
      </c>
      <c r="S25" s="383">
        <f t="shared" si="6"/>
        <v>0.36801204819277122</v>
      </c>
      <c r="T25" s="383">
        <f t="shared" si="0"/>
        <v>0.40338555048228669</v>
      </c>
      <c r="U25" s="383">
        <f t="shared" si="1"/>
        <v>0.39550138019623376</v>
      </c>
      <c r="V25" s="383">
        <f t="shared" si="2"/>
        <v>0.39550138019623376</v>
      </c>
      <c r="W25" s="383">
        <f t="shared" si="3"/>
        <v>0.26400642336947033</v>
      </c>
      <c r="X25" s="383">
        <f t="shared" si="4"/>
        <v>0.68494605672041009</v>
      </c>
    </row>
    <row r="26" spans="1:24">
      <c r="A26" s="369" t="s">
        <v>24</v>
      </c>
      <c r="B26" s="364">
        <v>0</v>
      </c>
      <c r="C26" s="385">
        <v>0</v>
      </c>
      <c r="D26" s="387">
        <v>0</v>
      </c>
      <c r="E26" s="389">
        <v>0</v>
      </c>
      <c r="F26" s="389">
        <v>0</v>
      </c>
      <c r="G26" s="391">
        <v>0</v>
      </c>
      <c r="H26" s="393">
        <v>21.68</v>
      </c>
      <c r="J26" s="395">
        <v>0</v>
      </c>
      <c r="K26" s="397">
        <v>0</v>
      </c>
      <c r="L26" s="399">
        <v>0</v>
      </c>
      <c r="M26" s="401">
        <v>0</v>
      </c>
      <c r="N26" s="401">
        <v>0</v>
      </c>
      <c r="O26" s="403">
        <v>0</v>
      </c>
      <c r="P26" s="405">
        <v>19.9282</v>
      </c>
      <c r="R26" s="383"/>
      <c r="S26" s="383"/>
      <c r="T26" s="383"/>
      <c r="U26" s="383"/>
      <c r="V26" s="383"/>
      <c r="W26" s="383"/>
      <c r="X26" s="383">
        <f t="shared" si="4"/>
        <v>-8.0802583025830224E-2</v>
      </c>
    </row>
    <row r="27" spans="1:24">
      <c r="A27" s="369" t="s">
        <v>25</v>
      </c>
      <c r="B27" s="364">
        <v>14.708500000000001</v>
      </c>
      <c r="C27" s="385">
        <v>0</v>
      </c>
      <c r="D27" s="387">
        <v>12.033200000000001</v>
      </c>
      <c r="E27" s="389">
        <v>2.5022000000000002</v>
      </c>
      <c r="F27" s="389">
        <v>1.8791</v>
      </c>
      <c r="G27" s="391">
        <v>111.0707</v>
      </c>
      <c r="H27" s="393">
        <v>259.75630000000001</v>
      </c>
      <c r="J27" s="395">
        <v>16.298400000000001</v>
      </c>
      <c r="K27" s="397">
        <v>0</v>
      </c>
      <c r="L27" s="399">
        <v>13.470499999999999</v>
      </c>
      <c r="M27" s="401">
        <v>2.7627999999999999</v>
      </c>
      <c r="N27" s="401">
        <v>2.0787</v>
      </c>
      <c r="O27" s="403">
        <v>122.137</v>
      </c>
      <c r="P27" s="405">
        <v>286.62560000000002</v>
      </c>
      <c r="R27" s="383">
        <f t="shared" si="5"/>
        <v>0.10809395927524901</v>
      </c>
      <c r="S27" s="383"/>
      <c r="T27" s="383">
        <f t="shared" si="0"/>
        <v>0.11944453678157087</v>
      </c>
      <c r="U27" s="383">
        <f t="shared" si="1"/>
        <v>0.10414834945248169</v>
      </c>
      <c r="V27" s="383">
        <f t="shared" si="2"/>
        <v>0.10622106327497206</v>
      </c>
      <c r="W27" s="383">
        <f t="shared" si="3"/>
        <v>9.9632936499004676E-2</v>
      </c>
      <c r="X27" s="383">
        <f t="shared" si="4"/>
        <v>0.10344041703704591</v>
      </c>
    </row>
    <row r="28" spans="1:24">
      <c r="A28" s="369" t="s">
        <v>26</v>
      </c>
      <c r="B28" s="364">
        <v>2.9590000000000001</v>
      </c>
      <c r="C28" s="385">
        <v>0</v>
      </c>
      <c r="D28" s="387">
        <v>5.484</v>
      </c>
      <c r="E28" s="389">
        <v>0.28810000000000002</v>
      </c>
      <c r="F28" s="389">
        <v>0.28810000000000002</v>
      </c>
      <c r="G28" s="391">
        <v>4.0000000000000001E-3</v>
      </c>
      <c r="H28" s="393">
        <v>1.099</v>
      </c>
      <c r="J28" s="395">
        <v>2.6160999999999999</v>
      </c>
      <c r="K28" s="397">
        <v>0</v>
      </c>
      <c r="L28" s="399">
        <v>4.9904000000000002</v>
      </c>
      <c r="M28" s="401">
        <v>0.2621</v>
      </c>
      <c r="N28" s="401">
        <v>0.2621</v>
      </c>
      <c r="O28" s="403">
        <v>3.5999999999999999E-3</v>
      </c>
      <c r="P28" s="405">
        <v>0.94179999999999997</v>
      </c>
      <c r="R28" s="383">
        <f t="shared" si="5"/>
        <v>-0.11588374450827989</v>
      </c>
      <c r="S28" s="383"/>
      <c r="T28" s="383">
        <f t="shared" si="0"/>
        <v>-9.0007293946024761E-2</v>
      </c>
      <c r="U28" s="383">
        <f t="shared" si="1"/>
        <v>-9.024644220756689E-2</v>
      </c>
      <c r="V28" s="383">
        <f t="shared" si="2"/>
        <v>-9.024644220756689E-2</v>
      </c>
      <c r="W28" s="383">
        <f t="shared" si="3"/>
        <v>-0.10000000000000005</v>
      </c>
      <c r="X28" s="383">
        <f t="shared" si="4"/>
        <v>-0.14303912647861694</v>
      </c>
    </row>
    <row r="29" spans="1:24">
      <c r="A29" s="369" t="s">
        <v>27</v>
      </c>
      <c r="B29" s="364">
        <v>0.33019999999999999</v>
      </c>
      <c r="C29" s="385">
        <v>0</v>
      </c>
      <c r="D29" s="387">
        <v>0.57230000000000003</v>
      </c>
      <c r="E29" s="389">
        <v>3.0800000000000001E-2</v>
      </c>
      <c r="F29" s="389">
        <v>3.0800000000000001E-2</v>
      </c>
      <c r="G29" s="391">
        <v>6.9999999999999999E-4</v>
      </c>
      <c r="H29" s="393">
        <v>0.72540000000000004</v>
      </c>
      <c r="J29" s="395">
        <v>0.41039999999999999</v>
      </c>
      <c r="K29" s="397">
        <v>0</v>
      </c>
      <c r="L29" s="399">
        <v>0.71140000000000003</v>
      </c>
      <c r="M29" s="401">
        <v>3.8300000000000001E-2</v>
      </c>
      <c r="N29" s="401">
        <v>3.8300000000000001E-2</v>
      </c>
      <c r="O29" s="403">
        <v>8.0000000000000004E-4</v>
      </c>
      <c r="P29" s="405">
        <v>0.90159999999999996</v>
      </c>
      <c r="R29" s="383">
        <f t="shared" si="5"/>
        <v>0.24288310115081768</v>
      </c>
      <c r="S29" s="383"/>
      <c r="T29" s="383">
        <f t="shared" si="0"/>
        <v>0.24305434212825441</v>
      </c>
      <c r="U29" s="383">
        <f t="shared" si="1"/>
        <v>0.24350649350649348</v>
      </c>
      <c r="V29" s="383">
        <f t="shared" si="2"/>
        <v>0.24350649350649348</v>
      </c>
      <c r="W29" s="383">
        <f t="shared" si="3"/>
        <v>0.14285714285714293</v>
      </c>
      <c r="X29" s="383">
        <f t="shared" si="4"/>
        <v>0.2429004687069202</v>
      </c>
    </row>
    <row r="30" spans="1:24">
      <c r="A30" s="369" t="s">
        <v>28</v>
      </c>
      <c r="B30" s="364">
        <v>0</v>
      </c>
      <c r="C30" s="385">
        <v>0</v>
      </c>
      <c r="D30" s="387">
        <v>0</v>
      </c>
      <c r="E30" s="389">
        <v>0</v>
      </c>
      <c r="F30" s="389">
        <v>0</v>
      </c>
      <c r="G30" s="391">
        <v>0</v>
      </c>
      <c r="H30" s="393">
        <v>6.4600000000000005E-2</v>
      </c>
      <c r="J30" s="395">
        <v>0</v>
      </c>
      <c r="K30" s="397">
        <v>0</v>
      </c>
      <c r="L30" s="399">
        <v>0</v>
      </c>
      <c r="M30" s="401">
        <v>0</v>
      </c>
      <c r="N30" s="401">
        <v>0</v>
      </c>
      <c r="O30" s="403">
        <v>0</v>
      </c>
      <c r="P30" s="405">
        <v>0.10150000000000001</v>
      </c>
      <c r="R30" s="383"/>
      <c r="S30" s="383"/>
      <c r="T30" s="383"/>
      <c r="U30" s="383"/>
      <c r="V30" s="383"/>
      <c r="W30" s="383"/>
      <c r="X30" s="383">
        <f t="shared" si="4"/>
        <v>0.57120743034055732</v>
      </c>
    </row>
    <row r="31" spans="1:24">
      <c r="A31" s="369" t="s">
        <v>29</v>
      </c>
      <c r="B31" s="364">
        <v>1.4333</v>
      </c>
      <c r="C31" s="385">
        <v>0</v>
      </c>
      <c r="D31" s="387">
        <v>1.4937</v>
      </c>
      <c r="E31" s="389">
        <v>0.11</v>
      </c>
      <c r="F31" s="389">
        <v>0.1065</v>
      </c>
      <c r="G31" s="391">
        <v>18.940000000000001</v>
      </c>
      <c r="H31" s="393">
        <v>13.125299999999999</v>
      </c>
      <c r="J31" s="395">
        <v>1.9117</v>
      </c>
      <c r="K31" s="397">
        <v>0</v>
      </c>
      <c r="L31" s="399">
        <v>1.9258999999999999</v>
      </c>
      <c r="M31" s="401">
        <v>0.14280000000000001</v>
      </c>
      <c r="N31" s="401">
        <v>0.13850000000000001</v>
      </c>
      <c r="O31" s="403">
        <v>23.6449</v>
      </c>
      <c r="P31" s="405">
        <v>20.610399999999998</v>
      </c>
      <c r="R31" s="383">
        <f t="shared" si="5"/>
        <v>0.33377520407451333</v>
      </c>
      <c r="S31" s="383"/>
      <c r="T31" s="383">
        <f t="shared" si="0"/>
        <v>0.28934859744259217</v>
      </c>
      <c r="U31" s="383">
        <f t="shared" si="1"/>
        <v>0.29818181818181827</v>
      </c>
      <c r="V31" s="383">
        <f t="shared" si="2"/>
        <v>0.30046948356807524</v>
      </c>
      <c r="W31" s="383">
        <f t="shared" si="3"/>
        <v>0.24841077085533253</v>
      </c>
      <c r="X31" s="383">
        <f t="shared" si="4"/>
        <v>0.5702802983550852</v>
      </c>
    </row>
    <row r="32" spans="1:24">
      <c r="A32" s="369" t="s">
        <v>30</v>
      </c>
      <c r="B32" s="364">
        <v>1646.8245999999999</v>
      </c>
      <c r="C32" s="385">
        <v>0</v>
      </c>
      <c r="D32" s="387">
        <v>766.67100000000005</v>
      </c>
      <c r="E32" s="389">
        <v>131.7799</v>
      </c>
      <c r="F32" s="389">
        <v>131.47200000000001</v>
      </c>
      <c r="G32" s="391">
        <v>12375.762199999999</v>
      </c>
      <c r="H32" s="393">
        <v>1918.1645000000001</v>
      </c>
      <c r="J32" s="395">
        <v>1776.7157999999999</v>
      </c>
      <c r="K32" s="397">
        <v>0</v>
      </c>
      <c r="L32" s="399">
        <v>868.24400000000003</v>
      </c>
      <c r="M32" s="401">
        <v>159.95160000000001</v>
      </c>
      <c r="N32" s="401">
        <v>159.63050000000001</v>
      </c>
      <c r="O32" s="403">
        <v>12951.365100000001</v>
      </c>
      <c r="P32" s="405">
        <v>2191.3780999999999</v>
      </c>
      <c r="R32" s="383">
        <f t="shared" si="5"/>
        <v>7.887373069360272E-2</v>
      </c>
      <c r="S32" s="383"/>
      <c r="T32" s="383">
        <f t="shared" si="0"/>
        <v>0.13248577290650093</v>
      </c>
      <c r="U32" s="383">
        <f t="shared" si="1"/>
        <v>0.21377842903204522</v>
      </c>
      <c r="V32" s="383">
        <f t="shared" si="2"/>
        <v>0.21417868443470855</v>
      </c>
      <c r="W32" s="383">
        <f t="shared" si="3"/>
        <v>4.6510500985547515E-2</v>
      </c>
      <c r="X32" s="383">
        <f t="shared" si="4"/>
        <v>0.1424349162962821</v>
      </c>
    </row>
    <row r="33" spans="1:24">
      <c r="A33" s="369" t="s">
        <v>31</v>
      </c>
      <c r="B33" s="364">
        <v>1.5023</v>
      </c>
      <c r="C33" s="385">
        <v>0</v>
      </c>
      <c r="D33" s="387">
        <v>0.88929999999999998</v>
      </c>
      <c r="E33" s="389">
        <v>2.58E-2</v>
      </c>
      <c r="F33" s="389">
        <v>2.4199999999999999E-2</v>
      </c>
      <c r="G33" s="391">
        <v>9.7900000000000001E-2</v>
      </c>
      <c r="H33" s="393">
        <v>17.182300000000001</v>
      </c>
      <c r="J33" s="395">
        <v>2.3622999999999998</v>
      </c>
      <c r="K33" s="397">
        <v>0</v>
      </c>
      <c r="L33" s="399">
        <v>1.4005000000000001</v>
      </c>
      <c r="M33" s="401">
        <v>4.0599999999999997E-2</v>
      </c>
      <c r="N33" s="401">
        <v>3.7999999999999999E-2</v>
      </c>
      <c r="O33" s="403">
        <v>0.154</v>
      </c>
      <c r="P33" s="405">
        <v>27.123999999999999</v>
      </c>
      <c r="R33" s="383">
        <f t="shared" si="5"/>
        <v>0.572455568128869</v>
      </c>
      <c r="S33" s="383"/>
      <c r="T33" s="383">
        <f t="shared" si="0"/>
        <v>0.57483413921061521</v>
      </c>
      <c r="U33" s="383">
        <f t="shared" si="1"/>
        <v>0.57364341085271309</v>
      </c>
      <c r="V33" s="383">
        <f t="shared" si="2"/>
        <v>0.57024793388429751</v>
      </c>
      <c r="W33" s="383">
        <f t="shared" si="3"/>
        <v>0.5730337078651685</v>
      </c>
      <c r="X33" s="383">
        <f t="shared" si="4"/>
        <v>0.57860123499182281</v>
      </c>
    </row>
    <row r="34" spans="1:24">
      <c r="A34" s="369" t="s">
        <v>32</v>
      </c>
      <c r="B34" s="355"/>
      <c r="C34" s="384"/>
      <c r="D34" s="386"/>
      <c r="E34" s="388"/>
      <c r="F34" s="388"/>
      <c r="G34" s="390"/>
      <c r="H34" s="392"/>
      <c r="J34" s="394"/>
      <c r="K34" s="396"/>
      <c r="L34" s="398"/>
      <c r="M34" s="400"/>
      <c r="N34" s="400"/>
      <c r="O34" s="402"/>
      <c r="P34" s="404"/>
      <c r="R34" s="383"/>
      <c r="S34" s="383"/>
      <c r="T34" s="383"/>
      <c r="U34" s="383"/>
      <c r="V34" s="383"/>
      <c r="W34" s="383"/>
      <c r="X34" s="383"/>
    </row>
    <row r="35" spans="1:24">
      <c r="A35" s="369" t="s">
        <v>33</v>
      </c>
      <c r="B35" s="364">
        <v>1513.3513</v>
      </c>
      <c r="C35" s="385">
        <v>0</v>
      </c>
      <c r="D35" s="387">
        <v>177.36959999999999</v>
      </c>
      <c r="E35" s="389">
        <v>24.133800000000001</v>
      </c>
      <c r="F35" s="389">
        <v>23.133800000000001</v>
      </c>
      <c r="G35" s="391">
        <v>1596.1273000000001</v>
      </c>
      <c r="H35" s="393">
        <v>117.1801</v>
      </c>
      <c r="J35" s="395">
        <v>1678.1773000000001</v>
      </c>
      <c r="K35" s="397">
        <v>0</v>
      </c>
      <c r="L35" s="399">
        <v>220.19540000000001</v>
      </c>
      <c r="M35" s="401">
        <v>29.5488</v>
      </c>
      <c r="N35" s="401">
        <v>28.450800000000001</v>
      </c>
      <c r="O35" s="403">
        <v>1752.6256000000001</v>
      </c>
      <c r="P35" s="405">
        <v>130.9991</v>
      </c>
      <c r="R35" s="383">
        <f t="shared" si="5"/>
        <v>0.10891456597024103</v>
      </c>
      <c r="S35" s="383"/>
      <c r="T35" s="383">
        <f t="shared" si="0"/>
        <v>0.24144949303601076</v>
      </c>
      <c r="U35" s="383">
        <f t="shared" si="1"/>
        <v>0.22437411431270662</v>
      </c>
      <c r="V35" s="383">
        <f t="shared" si="2"/>
        <v>0.22983686208059204</v>
      </c>
      <c r="W35" s="383">
        <f t="shared" si="3"/>
        <v>9.804875839163954E-2</v>
      </c>
      <c r="X35" s="383">
        <f t="shared" si="4"/>
        <v>0.11792958019322396</v>
      </c>
    </row>
    <row r="36" spans="1:24">
      <c r="A36" s="369" t="s">
        <v>34</v>
      </c>
      <c r="B36" s="364">
        <v>15.43</v>
      </c>
      <c r="C36" s="385">
        <v>0.13700000000000001</v>
      </c>
      <c r="D36" s="387">
        <v>3.58</v>
      </c>
      <c r="E36" s="389">
        <v>1.1677</v>
      </c>
      <c r="F36" s="389">
        <v>1.0677000000000001</v>
      </c>
      <c r="G36" s="391">
        <v>4.2700000000000002E-2</v>
      </c>
      <c r="H36" s="393">
        <v>145.9803</v>
      </c>
      <c r="J36" s="395">
        <v>24.6265</v>
      </c>
      <c r="K36" s="397">
        <v>0.21859999999999999</v>
      </c>
      <c r="L36" s="399">
        <v>5.7137000000000002</v>
      </c>
      <c r="M36" s="401">
        <v>1.8552999999999999</v>
      </c>
      <c r="N36" s="401">
        <v>1.6980999999999999</v>
      </c>
      <c r="O36" s="403">
        <v>6.8099999999999994E-2</v>
      </c>
      <c r="P36" s="405">
        <v>228.3115</v>
      </c>
      <c r="R36" s="383">
        <f t="shared" si="5"/>
        <v>0.59601425793907969</v>
      </c>
      <c r="S36" s="383">
        <f t="shared" si="6"/>
        <v>0.59562043795620412</v>
      </c>
      <c r="T36" s="383">
        <f t="shared" si="0"/>
        <v>0.59600558659217884</v>
      </c>
      <c r="U36" s="383">
        <f t="shared" si="1"/>
        <v>0.58884987582426995</v>
      </c>
      <c r="V36" s="383">
        <f t="shared" si="2"/>
        <v>0.59042802285286111</v>
      </c>
      <c r="W36" s="383">
        <f t="shared" si="3"/>
        <v>0.5948477751756438</v>
      </c>
      <c r="X36" s="383">
        <f t="shared" si="4"/>
        <v>0.56398842857563658</v>
      </c>
    </row>
    <row r="37" spans="1:24">
      <c r="A37" s="369" t="s">
        <v>35</v>
      </c>
      <c r="B37" s="364">
        <v>1007.1482</v>
      </c>
      <c r="C37" s="385">
        <v>9.9000000000000005E-2</v>
      </c>
      <c r="D37" s="387">
        <v>830.06619999999998</v>
      </c>
      <c r="E37" s="389">
        <v>47.37</v>
      </c>
      <c r="F37" s="389">
        <v>47.220199999999998</v>
      </c>
      <c r="G37" s="391">
        <v>745.42179999999996</v>
      </c>
      <c r="H37" s="393">
        <v>16344.3292</v>
      </c>
      <c r="J37" s="395">
        <v>940.35860000000002</v>
      </c>
      <c r="K37" s="397">
        <v>9.4500000000000001E-2</v>
      </c>
      <c r="L37" s="399">
        <v>776.92499999999995</v>
      </c>
      <c r="M37" s="401">
        <v>44.823300000000003</v>
      </c>
      <c r="N37" s="401">
        <v>44.680199999999999</v>
      </c>
      <c r="O37" s="403">
        <v>680.87350000000004</v>
      </c>
      <c r="P37" s="405">
        <v>15804.4058</v>
      </c>
      <c r="R37" s="383">
        <f t="shared" si="5"/>
        <v>-6.6315563091906393E-2</v>
      </c>
      <c r="S37" s="383">
        <f t="shared" si="6"/>
        <v>-4.5454545454545491E-2</v>
      </c>
      <c r="T37" s="383">
        <f t="shared" si="0"/>
        <v>-6.4020435960408975E-2</v>
      </c>
      <c r="U37" s="383">
        <f t="shared" si="1"/>
        <v>-5.3761874604179742E-2</v>
      </c>
      <c r="V37" s="383">
        <f t="shared" si="2"/>
        <v>-5.3790538794837785E-2</v>
      </c>
      <c r="W37" s="383">
        <f t="shared" si="3"/>
        <v>-8.6592986682170997E-2</v>
      </c>
      <c r="X37" s="383">
        <f t="shared" si="4"/>
        <v>-3.303429546683382E-2</v>
      </c>
    </row>
    <row r="38" spans="1:24">
      <c r="A38" s="369" t="s">
        <v>36</v>
      </c>
      <c r="B38" s="364">
        <v>0</v>
      </c>
      <c r="C38" s="385">
        <v>0</v>
      </c>
      <c r="D38" s="387">
        <v>0</v>
      </c>
      <c r="E38" s="389">
        <v>0</v>
      </c>
      <c r="F38" s="389">
        <v>0</v>
      </c>
      <c r="G38" s="391">
        <v>0</v>
      </c>
      <c r="H38" s="393">
        <v>2.89</v>
      </c>
      <c r="J38" s="395">
        <v>0</v>
      </c>
      <c r="K38" s="397">
        <v>0</v>
      </c>
      <c r="L38" s="399">
        <v>0</v>
      </c>
      <c r="M38" s="401">
        <v>0</v>
      </c>
      <c r="N38" s="401">
        <v>0</v>
      </c>
      <c r="O38" s="403">
        <v>0</v>
      </c>
      <c r="P38" s="405">
        <v>2.5663</v>
      </c>
      <c r="R38" s="383"/>
      <c r="S38" s="383"/>
      <c r="T38" s="383"/>
      <c r="U38" s="383"/>
      <c r="V38" s="383"/>
      <c r="W38" s="383" t="e">
        <f t="shared" si="3"/>
        <v>#DIV/0!</v>
      </c>
      <c r="X38" s="383">
        <f t="shared" si="4"/>
        <v>-0.11200692041522495</v>
      </c>
    </row>
    <row r="39" spans="1:24">
      <c r="A39" s="369" t="s">
        <v>37</v>
      </c>
      <c r="B39" s="364">
        <v>30.465800000000002</v>
      </c>
      <c r="C39" s="385">
        <v>0.8</v>
      </c>
      <c r="D39" s="387">
        <v>41.435899999999997</v>
      </c>
      <c r="E39" s="389">
        <v>5.3423999999999996</v>
      </c>
      <c r="F39" s="389">
        <v>5.2805</v>
      </c>
      <c r="G39" s="391">
        <v>0.4531</v>
      </c>
      <c r="H39" s="393">
        <v>329.29129999999998</v>
      </c>
      <c r="J39" s="395">
        <v>48.119399999999999</v>
      </c>
      <c r="K39" s="397">
        <v>1.2576000000000001</v>
      </c>
      <c r="L39" s="399">
        <v>65.421199999999999</v>
      </c>
      <c r="M39" s="401">
        <v>8.4097000000000008</v>
      </c>
      <c r="N39" s="401">
        <v>8.3109000000000002</v>
      </c>
      <c r="O39" s="403">
        <v>0.72060000000000002</v>
      </c>
      <c r="P39" s="405">
        <v>519.83410000000003</v>
      </c>
      <c r="R39" s="383">
        <f t="shared" si="5"/>
        <v>0.57945630838513995</v>
      </c>
      <c r="S39" s="383">
        <f t="shared" si="6"/>
        <v>0.57199999999999995</v>
      </c>
      <c r="T39" s="383">
        <f t="shared" si="0"/>
        <v>0.5788531201204753</v>
      </c>
      <c r="U39" s="383">
        <f t="shared" si="1"/>
        <v>0.57414270739742468</v>
      </c>
      <c r="V39" s="383">
        <f t="shared" si="2"/>
        <v>0.57388504876432156</v>
      </c>
      <c r="W39" s="383">
        <f t="shared" si="3"/>
        <v>0.59037740013242113</v>
      </c>
      <c r="X39" s="383">
        <f t="shared" si="4"/>
        <v>0.57864510844957051</v>
      </c>
    </row>
    <row r="40" spans="1:24">
      <c r="A40" s="369" t="s">
        <v>38</v>
      </c>
      <c r="B40" s="355"/>
      <c r="C40" s="384"/>
      <c r="D40" s="386"/>
      <c r="E40" s="388"/>
      <c r="F40" s="388"/>
      <c r="G40" s="390"/>
      <c r="H40" s="392"/>
      <c r="J40" s="394"/>
      <c r="K40" s="396"/>
      <c r="L40" s="398"/>
      <c r="M40" s="400"/>
      <c r="N40" s="400"/>
      <c r="O40" s="402"/>
      <c r="P40" s="404"/>
      <c r="R40" s="383"/>
      <c r="S40" s="383"/>
      <c r="T40" s="383"/>
      <c r="U40" s="383"/>
      <c r="V40" s="383"/>
      <c r="W40" s="383"/>
      <c r="X40" s="383"/>
    </row>
    <row r="41" spans="1:24">
      <c r="A41" s="369" t="s">
        <v>39</v>
      </c>
      <c r="B41" s="364">
        <v>0</v>
      </c>
      <c r="C41" s="385">
        <v>0</v>
      </c>
      <c r="D41" s="387">
        <v>0</v>
      </c>
      <c r="E41" s="389">
        <v>0</v>
      </c>
      <c r="F41" s="389">
        <v>0</v>
      </c>
      <c r="G41" s="391">
        <v>0</v>
      </c>
      <c r="H41" s="393">
        <v>9.3736999999999995</v>
      </c>
      <c r="J41" s="395">
        <v>0</v>
      </c>
      <c r="K41" s="397">
        <v>0</v>
      </c>
      <c r="L41" s="399">
        <v>0</v>
      </c>
      <c r="M41" s="401">
        <v>0</v>
      </c>
      <c r="N41" s="401">
        <v>0</v>
      </c>
      <c r="O41" s="403">
        <v>0</v>
      </c>
      <c r="P41" s="405">
        <v>14.5665</v>
      </c>
      <c r="R41" s="383"/>
      <c r="S41" s="383"/>
      <c r="T41" s="383"/>
      <c r="U41" s="383"/>
      <c r="V41" s="383"/>
      <c r="W41" s="383"/>
      <c r="X41" s="383">
        <f t="shared" si="4"/>
        <v>0.55397548460053136</v>
      </c>
    </row>
    <row r="42" spans="1:24">
      <c r="A42" s="369" t="s">
        <v>40</v>
      </c>
      <c r="B42" s="355"/>
      <c r="C42" s="384"/>
      <c r="D42" s="386"/>
      <c r="E42" s="388"/>
      <c r="F42" s="388"/>
      <c r="G42" s="390"/>
      <c r="H42" s="392"/>
      <c r="J42" s="394"/>
      <c r="K42" s="396"/>
      <c r="L42" s="398"/>
      <c r="M42" s="400"/>
      <c r="N42" s="400"/>
      <c r="O42" s="402"/>
      <c r="P42" s="404"/>
      <c r="R42" s="383"/>
      <c r="S42" s="383"/>
      <c r="T42" s="383"/>
      <c r="U42" s="383"/>
      <c r="V42" s="383"/>
      <c r="W42" s="383"/>
      <c r="X42" s="383"/>
    </row>
    <row r="43" spans="1:24">
      <c r="A43" s="369" t="s">
        <v>41</v>
      </c>
      <c r="B43" s="364">
        <v>0</v>
      </c>
      <c r="C43" s="385">
        <v>0</v>
      </c>
      <c r="D43" s="387">
        <v>0</v>
      </c>
      <c r="E43" s="389">
        <v>0</v>
      </c>
      <c r="F43" s="389">
        <v>0</v>
      </c>
      <c r="G43" s="391">
        <v>0</v>
      </c>
      <c r="H43" s="393">
        <v>7.03</v>
      </c>
      <c r="J43" s="395">
        <v>0</v>
      </c>
      <c r="K43" s="397">
        <v>0</v>
      </c>
      <c r="L43" s="399">
        <v>0</v>
      </c>
      <c r="M43" s="401">
        <v>0</v>
      </c>
      <c r="N43" s="401">
        <v>0</v>
      </c>
      <c r="O43" s="403">
        <v>0</v>
      </c>
      <c r="P43" s="405">
        <v>11.0512</v>
      </c>
      <c r="R43" s="383"/>
      <c r="S43" s="383"/>
      <c r="T43" s="383"/>
      <c r="U43" s="383"/>
      <c r="V43" s="383"/>
      <c r="W43" s="383"/>
      <c r="X43" s="383">
        <f t="shared" si="4"/>
        <v>0.57200568990042666</v>
      </c>
    </row>
    <row r="44" spans="1:24">
      <c r="A44" s="369" t="s">
        <v>42</v>
      </c>
      <c r="B44" s="364">
        <v>5426.2408999999998</v>
      </c>
      <c r="C44" s="385">
        <v>5.0281000000000002</v>
      </c>
      <c r="D44" s="387">
        <v>2949.8002000000001</v>
      </c>
      <c r="E44" s="389">
        <v>242.05260000000001</v>
      </c>
      <c r="F44" s="389">
        <v>236.18100000000001</v>
      </c>
      <c r="G44" s="391">
        <v>8035.0105999999996</v>
      </c>
      <c r="H44" s="393">
        <v>14460.592500000001</v>
      </c>
      <c r="J44" s="395">
        <v>6207.9071999999996</v>
      </c>
      <c r="K44" s="397">
        <v>6.2686000000000002</v>
      </c>
      <c r="L44" s="399">
        <v>3563.5309000000002</v>
      </c>
      <c r="M44" s="401">
        <v>298.53820000000002</v>
      </c>
      <c r="N44" s="401">
        <v>291.00020000000001</v>
      </c>
      <c r="O44" s="403">
        <v>8864.1561000000002</v>
      </c>
      <c r="P44" s="405">
        <v>17435.038799999998</v>
      </c>
      <c r="R44" s="383">
        <f t="shared" si="5"/>
        <v>0.14405300361802956</v>
      </c>
      <c r="S44" s="383">
        <f t="shared" si="6"/>
        <v>0.24671347029693122</v>
      </c>
      <c r="T44" s="383">
        <f t="shared" si="0"/>
        <v>0.2080583966331008</v>
      </c>
      <c r="U44" s="383">
        <f t="shared" si="1"/>
        <v>0.23336084801402671</v>
      </c>
      <c r="V44" s="383">
        <f t="shared" si="2"/>
        <v>0.23210673170153395</v>
      </c>
      <c r="W44" s="383">
        <f t="shared" si="3"/>
        <v>0.1031915875755037</v>
      </c>
      <c r="X44" s="383">
        <f t="shared" si="4"/>
        <v>0.20569325219557896</v>
      </c>
    </row>
    <row r="45" spans="1:24">
      <c r="A45" s="369" t="s">
        <v>43</v>
      </c>
      <c r="B45" s="364">
        <v>183.8168</v>
      </c>
      <c r="C45" s="385">
        <v>0.14779999999999999</v>
      </c>
      <c r="D45" s="387">
        <v>2019.7652</v>
      </c>
      <c r="E45" s="389">
        <v>14.3161</v>
      </c>
      <c r="F45" s="389">
        <v>14.3161</v>
      </c>
      <c r="G45" s="391">
        <v>3.2042999999999999</v>
      </c>
      <c r="H45" s="393">
        <v>172.5549</v>
      </c>
      <c r="J45" s="395">
        <v>195.44489999999999</v>
      </c>
      <c r="K45" s="397">
        <v>0.1623</v>
      </c>
      <c r="L45" s="399">
        <v>2196.0693999999999</v>
      </c>
      <c r="M45" s="401">
        <v>15.7532</v>
      </c>
      <c r="N45" s="401">
        <v>15.7532</v>
      </c>
      <c r="O45" s="403">
        <v>3.5211000000000001</v>
      </c>
      <c r="P45" s="405">
        <v>188.9194</v>
      </c>
      <c r="R45" s="383">
        <f t="shared" si="5"/>
        <v>6.3259179792053769E-2</v>
      </c>
      <c r="S45" s="383">
        <f t="shared" si="6"/>
        <v>9.8105548037889137E-2</v>
      </c>
      <c r="T45" s="383">
        <f t="shared" si="0"/>
        <v>8.7289453249318194E-2</v>
      </c>
      <c r="U45" s="383">
        <f t="shared" si="1"/>
        <v>0.10038348432883251</v>
      </c>
      <c r="V45" s="383">
        <f t="shared" si="2"/>
        <v>0.10038348432883251</v>
      </c>
      <c r="W45" s="383">
        <f t="shared" si="3"/>
        <v>9.8867147270854855E-2</v>
      </c>
      <c r="X45" s="383">
        <f t="shared" si="4"/>
        <v>9.4836483924826201E-2</v>
      </c>
    </row>
    <row r="46" spans="1:24">
      <c r="A46" s="369" t="s">
        <v>44</v>
      </c>
      <c r="B46" s="355"/>
      <c r="C46" s="384"/>
      <c r="D46" s="386"/>
      <c r="E46" s="388"/>
      <c r="F46" s="388"/>
      <c r="G46" s="390"/>
      <c r="H46" s="392"/>
      <c r="J46" s="394"/>
      <c r="K46" s="396"/>
      <c r="L46" s="398"/>
      <c r="M46" s="400"/>
      <c r="N46" s="400"/>
      <c r="O46" s="402"/>
      <c r="P46" s="404"/>
      <c r="R46" s="383"/>
      <c r="S46" s="383"/>
      <c r="T46" s="383"/>
      <c r="U46" s="383"/>
      <c r="V46" s="383"/>
      <c r="W46" s="383"/>
      <c r="X46" s="383"/>
    </row>
    <row r="47" spans="1:24">
      <c r="A47" s="369" t="s">
        <v>45</v>
      </c>
      <c r="B47" s="364">
        <v>0</v>
      </c>
      <c r="C47" s="385">
        <v>76.503200000000007</v>
      </c>
      <c r="D47" s="387">
        <v>0</v>
      </c>
      <c r="E47" s="389">
        <v>3.5933000000000002</v>
      </c>
      <c r="F47" s="389">
        <v>3.5933000000000002</v>
      </c>
      <c r="G47" s="391">
        <v>0</v>
      </c>
      <c r="H47" s="393">
        <v>85.621899999999997</v>
      </c>
      <c r="J47" s="395">
        <v>0</v>
      </c>
      <c r="K47" s="397">
        <v>120.2633</v>
      </c>
      <c r="L47" s="399">
        <v>0</v>
      </c>
      <c r="M47" s="401">
        <v>5.6486000000000001</v>
      </c>
      <c r="N47" s="401">
        <v>5.6486000000000001</v>
      </c>
      <c r="O47" s="403">
        <v>0</v>
      </c>
      <c r="P47" s="405">
        <v>135.24870000000001</v>
      </c>
      <c r="R47" s="383"/>
      <c r="S47" s="383">
        <f t="shared" si="6"/>
        <v>0.57200352403559573</v>
      </c>
      <c r="T47" s="383"/>
      <c r="U47" s="383">
        <f t="shared" si="1"/>
        <v>0.57198118720952884</v>
      </c>
      <c r="V47" s="383">
        <f t="shared" si="2"/>
        <v>0.57198118720952884</v>
      </c>
      <c r="W47" s="383"/>
      <c r="X47" s="383">
        <f t="shared" si="4"/>
        <v>0.57960404989844905</v>
      </c>
    </row>
    <row r="48" spans="1:24">
      <c r="A48" s="369" t="s">
        <v>46</v>
      </c>
      <c r="B48" s="364">
        <v>0</v>
      </c>
      <c r="C48" s="385">
        <v>0</v>
      </c>
      <c r="D48" s="387">
        <v>0</v>
      </c>
      <c r="E48" s="389">
        <v>0</v>
      </c>
      <c r="F48" s="389">
        <v>0</v>
      </c>
      <c r="G48" s="391">
        <v>0</v>
      </c>
      <c r="H48" s="393">
        <v>0.45</v>
      </c>
      <c r="J48" s="395">
        <v>0</v>
      </c>
      <c r="K48" s="397">
        <v>0</v>
      </c>
      <c r="L48" s="399">
        <v>0</v>
      </c>
      <c r="M48" s="401">
        <v>0</v>
      </c>
      <c r="N48" s="401">
        <v>0</v>
      </c>
      <c r="O48" s="403">
        <v>0</v>
      </c>
      <c r="P48" s="405">
        <v>0.39960000000000001</v>
      </c>
      <c r="R48" s="383"/>
      <c r="S48" s="383"/>
      <c r="T48" s="383"/>
      <c r="U48" s="383"/>
      <c r="V48" s="383"/>
      <c r="W48" s="383"/>
      <c r="X48" s="383">
        <f t="shared" si="4"/>
        <v>-0.112</v>
      </c>
    </row>
    <row r="49" spans="1:24">
      <c r="A49" s="369" t="s">
        <v>47</v>
      </c>
      <c r="B49" s="364">
        <v>165.2389</v>
      </c>
      <c r="C49" s="385">
        <v>0</v>
      </c>
      <c r="D49" s="387">
        <v>138.81729999999999</v>
      </c>
      <c r="E49" s="389">
        <v>1.2206999999999999</v>
      </c>
      <c r="F49" s="389">
        <v>1.2206999999999999</v>
      </c>
      <c r="G49" s="391">
        <v>8.6099999999999996E-2</v>
      </c>
      <c r="H49" s="393">
        <v>835.03859999999997</v>
      </c>
      <c r="J49" s="395">
        <v>260.88200000000001</v>
      </c>
      <c r="K49" s="397">
        <v>0</v>
      </c>
      <c r="L49" s="399">
        <v>221.0626</v>
      </c>
      <c r="M49" s="401">
        <v>1.9440999999999999</v>
      </c>
      <c r="N49" s="401">
        <v>1.9440999999999999</v>
      </c>
      <c r="O49" s="403">
        <v>0.1363</v>
      </c>
      <c r="P49" s="405">
        <v>1297.7962</v>
      </c>
      <c r="R49" s="383">
        <f t="shared" si="5"/>
        <v>0.57881709452193164</v>
      </c>
      <c r="S49" s="383"/>
      <c r="T49" s="383">
        <f t="shared" si="0"/>
        <v>0.5924715435323985</v>
      </c>
      <c r="U49" s="383">
        <f t="shared" si="1"/>
        <v>0.59261079708364062</v>
      </c>
      <c r="V49" s="383">
        <f t="shared" si="2"/>
        <v>0.59261079708364062</v>
      </c>
      <c r="W49" s="383">
        <f t="shared" si="3"/>
        <v>0.58304297328687582</v>
      </c>
      <c r="X49" s="383">
        <f t="shared" si="4"/>
        <v>0.55417510040853202</v>
      </c>
    </row>
    <row r="50" spans="1:24">
      <c r="A50" s="369" t="s">
        <v>48</v>
      </c>
      <c r="B50" s="364">
        <v>0.17499999999999999</v>
      </c>
      <c r="C50" s="385">
        <v>0</v>
      </c>
      <c r="D50" s="387">
        <v>0.6895</v>
      </c>
      <c r="E50" s="389">
        <v>4.0399999999999998E-2</v>
      </c>
      <c r="F50" s="389">
        <v>3.5999999999999997E-2</v>
      </c>
      <c r="G50" s="391">
        <v>1.14E-2</v>
      </c>
      <c r="H50" s="393">
        <v>1.5100000000000001E-2</v>
      </c>
      <c r="J50" s="395">
        <v>0.2752</v>
      </c>
      <c r="K50" s="397">
        <v>0</v>
      </c>
      <c r="L50" s="399">
        <v>1.0840000000000001</v>
      </c>
      <c r="M50" s="401">
        <v>6.3399999999999998E-2</v>
      </c>
      <c r="N50" s="401">
        <v>5.67E-2</v>
      </c>
      <c r="O50" s="403">
        <v>1.7899999999999999E-2</v>
      </c>
      <c r="P50" s="405">
        <v>2.3800000000000002E-2</v>
      </c>
      <c r="R50" s="383">
        <f t="shared" si="5"/>
        <v>0.57257142857142862</v>
      </c>
      <c r="S50" s="383"/>
      <c r="T50" s="383">
        <f t="shared" si="0"/>
        <v>0.57215373459028296</v>
      </c>
      <c r="U50" s="383">
        <f t="shared" si="1"/>
        <v>0.56930693069306937</v>
      </c>
      <c r="V50" s="383">
        <f t="shared" si="2"/>
        <v>0.57500000000000018</v>
      </c>
      <c r="W50" s="383">
        <f t="shared" si="3"/>
        <v>0.57017543859649111</v>
      </c>
      <c r="X50" s="383">
        <f t="shared" si="4"/>
        <v>0.57615894039735105</v>
      </c>
    </row>
    <row r="51" spans="1:24">
      <c r="A51" s="369" t="s">
        <v>49</v>
      </c>
      <c r="B51" s="364">
        <v>3494.9776000000002</v>
      </c>
      <c r="C51" s="385">
        <v>1</v>
      </c>
      <c r="D51" s="387">
        <v>1185.3456000000001</v>
      </c>
      <c r="E51" s="389">
        <v>119.3511</v>
      </c>
      <c r="F51" s="389">
        <v>118.78149999999999</v>
      </c>
      <c r="G51" s="391">
        <v>3749.6359000000002</v>
      </c>
      <c r="H51" s="393">
        <v>2887.2658999999999</v>
      </c>
      <c r="J51" s="395">
        <v>3844.9476</v>
      </c>
      <c r="K51" s="397">
        <v>1.2430000000000001</v>
      </c>
      <c r="L51" s="399">
        <v>1335.1846</v>
      </c>
      <c r="M51" s="401">
        <v>133.32259999999999</v>
      </c>
      <c r="N51" s="401">
        <v>132.67609999999999</v>
      </c>
      <c r="O51" s="403">
        <v>4117.5425999999998</v>
      </c>
      <c r="P51" s="405">
        <v>3384.2266</v>
      </c>
      <c r="R51" s="383">
        <f t="shared" si="5"/>
        <v>0.10013511960706123</v>
      </c>
      <c r="S51" s="383">
        <f t="shared" si="6"/>
        <v>0.2430000000000001</v>
      </c>
      <c r="T51" s="383">
        <f t="shared" si="0"/>
        <v>0.12640954671785168</v>
      </c>
      <c r="U51" s="383">
        <f t="shared" si="1"/>
        <v>0.11706218040721864</v>
      </c>
      <c r="V51" s="383">
        <f t="shared" si="2"/>
        <v>0.11697612843750919</v>
      </c>
      <c r="W51" s="383">
        <f t="shared" si="3"/>
        <v>9.8117979935065033E-2</v>
      </c>
      <c r="X51" s="383">
        <f t="shared" si="4"/>
        <v>0.17212155624461195</v>
      </c>
    </row>
    <row r="52" spans="1:24">
      <c r="A52" s="369"/>
      <c r="B52" s="355"/>
      <c r="C52" s="384"/>
      <c r="D52" s="386"/>
      <c r="E52" s="388"/>
      <c r="F52" s="388"/>
      <c r="G52" s="390"/>
      <c r="H52" s="392"/>
      <c r="J52" s="394"/>
      <c r="K52" s="396"/>
      <c r="L52" s="398"/>
      <c r="M52" s="400"/>
      <c r="N52" s="400"/>
      <c r="O52" s="402"/>
      <c r="P52" s="404"/>
      <c r="R52" s="383"/>
      <c r="S52" s="383"/>
      <c r="T52" s="383"/>
      <c r="U52" s="383"/>
      <c r="V52" s="383"/>
      <c r="W52" s="383"/>
      <c r="X52" s="383"/>
    </row>
    <row r="53" spans="1:24">
      <c r="A53" s="369"/>
      <c r="B53" s="355"/>
      <c r="C53" s="384"/>
      <c r="D53" s="386"/>
      <c r="E53" s="388"/>
      <c r="F53" s="388"/>
      <c r="G53" s="390"/>
      <c r="H53" s="392"/>
      <c r="J53" s="394"/>
      <c r="K53" s="396"/>
      <c r="L53" s="398"/>
      <c r="M53" s="400"/>
      <c r="N53" s="400"/>
      <c r="O53" s="402"/>
      <c r="P53" s="404"/>
      <c r="R53" s="383"/>
      <c r="S53" s="383"/>
      <c r="T53" s="383"/>
      <c r="U53" s="383"/>
      <c r="V53" s="383"/>
      <c r="W53" s="383"/>
      <c r="X53" s="383"/>
    </row>
    <row r="54" spans="1:24">
      <c r="A54" s="369" t="s">
        <v>50</v>
      </c>
      <c r="B54" s="364">
        <v>1638.7154</v>
      </c>
      <c r="C54" s="385">
        <v>0</v>
      </c>
      <c r="D54" s="387">
        <v>5064.8994000000002</v>
      </c>
      <c r="E54" s="389">
        <v>54.008899999999997</v>
      </c>
      <c r="F54" s="389">
        <v>47.345300000000002</v>
      </c>
      <c r="G54" s="391">
        <v>130.94470000000001</v>
      </c>
      <c r="H54" s="393">
        <v>1913.0009</v>
      </c>
      <c r="J54" s="395">
        <v>1810.7079000000001</v>
      </c>
      <c r="K54" s="397">
        <v>0</v>
      </c>
      <c r="L54" s="399">
        <v>5520.7829000000002</v>
      </c>
      <c r="M54" s="401">
        <v>60.738599999999998</v>
      </c>
      <c r="N54" s="401">
        <v>53.264000000000003</v>
      </c>
      <c r="O54" s="403">
        <v>208.02430000000001</v>
      </c>
      <c r="P54" s="405">
        <v>2077.4148</v>
      </c>
      <c r="R54" s="383">
        <f t="shared" si="5"/>
        <v>0.10495568663112585</v>
      </c>
      <c r="S54" s="383"/>
      <c r="T54" s="383">
        <f t="shared" si="0"/>
        <v>9.0008401746340685E-2</v>
      </c>
      <c r="U54" s="383">
        <f t="shared" si="1"/>
        <v>0.12460353756510503</v>
      </c>
      <c r="V54" s="383">
        <f t="shared" si="2"/>
        <v>0.12501135276363232</v>
      </c>
      <c r="W54" s="383">
        <f t="shared" si="3"/>
        <v>0.58864238109675304</v>
      </c>
      <c r="X54" s="383">
        <f t="shared" si="4"/>
        <v>8.5945542419765722E-2</v>
      </c>
    </row>
    <row r="55" spans="1:24">
      <c r="A55" s="369" t="s">
        <v>51</v>
      </c>
      <c r="B55" s="364">
        <v>0</v>
      </c>
      <c r="C55" s="385">
        <v>0</v>
      </c>
      <c r="D55" s="387">
        <v>0</v>
      </c>
      <c r="E55" s="389">
        <v>0</v>
      </c>
      <c r="F55" s="389">
        <v>0</v>
      </c>
      <c r="G55" s="391">
        <v>0</v>
      </c>
      <c r="H55" s="393">
        <v>0</v>
      </c>
      <c r="J55" s="395">
        <v>0</v>
      </c>
      <c r="K55" s="397">
        <v>0</v>
      </c>
      <c r="L55" s="399">
        <v>0</v>
      </c>
      <c r="M55" s="401">
        <v>0</v>
      </c>
      <c r="N55" s="401">
        <v>0</v>
      </c>
      <c r="O55" s="403">
        <v>0</v>
      </c>
      <c r="P55" s="405">
        <v>0</v>
      </c>
      <c r="R55" s="383"/>
      <c r="S55" s="383"/>
      <c r="T55" s="383"/>
      <c r="U55" s="383"/>
      <c r="V55" s="383"/>
      <c r="W55" s="383"/>
      <c r="X55" s="383"/>
    </row>
    <row r="56" spans="1:24">
      <c r="A56" s="369" t="s">
        <v>52</v>
      </c>
      <c r="B56" s="364">
        <v>0</v>
      </c>
      <c r="C56" s="385">
        <v>0</v>
      </c>
      <c r="D56" s="387">
        <v>0</v>
      </c>
      <c r="E56" s="389">
        <v>0</v>
      </c>
      <c r="F56" s="389">
        <v>0</v>
      </c>
      <c r="G56" s="391">
        <v>0</v>
      </c>
      <c r="H56" s="393">
        <v>0</v>
      </c>
      <c r="J56" s="395">
        <v>0</v>
      </c>
      <c r="K56" s="397">
        <v>0</v>
      </c>
      <c r="L56" s="399">
        <v>0</v>
      </c>
      <c r="M56" s="401">
        <v>0</v>
      </c>
      <c r="N56" s="401">
        <v>0</v>
      </c>
      <c r="O56" s="403">
        <v>0</v>
      </c>
      <c r="P56" s="405">
        <v>0</v>
      </c>
      <c r="R56" s="383"/>
      <c r="S56" s="383"/>
      <c r="T56" s="383"/>
      <c r="U56" s="383"/>
      <c r="V56" s="383"/>
      <c r="W56" s="383"/>
      <c r="X56" s="383"/>
    </row>
    <row r="57" spans="1:24">
      <c r="A57" s="369" t="s">
        <v>53</v>
      </c>
      <c r="B57" s="355"/>
      <c r="C57" s="384"/>
      <c r="D57" s="386"/>
      <c r="E57" s="388"/>
      <c r="F57" s="388"/>
      <c r="G57" s="390"/>
      <c r="H57" s="392"/>
      <c r="J57" s="394"/>
      <c r="K57" s="396"/>
      <c r="L57" s="398"/>
      <c r="M57" s="400"/>
      <c r="N57" s="400"/>
      <c r="P57" s="404"/>
      <c r="R57" s="383"/>
      <c r="S57" s="383"/>
      <c r="T57" s="383"/>
      <c r="U57" s="383"/>
      <c r="V57" s="383"/>
      <c r="W57" s="383"/>
      <c r="X57" s="383"/>
    </row>
    <row r="58" spans="1:24">
      <c r="A58" s="369" t="s">
        <v>54</v>
      </c>
      <c r="C58" s="384"/>
      <c r="D58" s="386"/>
      <c r="G58" s="390"/>
      <c r="J58" s="394"/>
      <c r="K58" s="396"/>
      <c r="P58" s="404"/>
      <c r="R58" s="383"/>
      <c r="S58" s="383"/>
      <c r="T58" s="383"/>
      <c r="U58" s="383"/>
      <c r="V58" s="383"/>
      <c r="W58" s="383"/>
      <c r="X58" s="383"/>
    </row>
    <row r="59" spans="1:24">
      <c r="A59" s="369" t="s">
        <v>55</v>
      </c>
      <c r="G59" s="390"/>
      <c r="J59" s="394"/>
      <c r="K59" s="396"/>
      <c r="R59" s="383"/>
      <c r="S59" s="383"/>
      <c r="T59" s="383"/>
      <c r="U59" s="383"/>
      <c r="V59" s="383"/>
      <c r="W59" s="383"/>
      <c r="X59" s="383"/>
    </row>
    <row r="60" spans="1:24">
      <c r="A60" s="369"/>
      <c r="R60" s="383"/>
      <c r="S60" s="383"/>
      <c r="T60" s="383"/>
      <c r="U60" s="383"/>
      <c r="V60" s="383"/>
      <c r="W60" s="383"/>
      <c r="X60" s="383"/>
    </row>
    <row r="61" spans="1:24">
      <c r="A61" s="352" t="s">
        <v>56</v>
      </c>
      <c r="B61" s="393">
        <f t="shared" ref="B61:H61" si="7">SUM(B3:B60)</f>
        <v>22218.076200000003</v>
      </c>
      <c r="C61" s="393">
        <f t="shared" si="7"/>
        <v>111.88050000000001</v>
      </c>
      <c r="D61" s="393">
        <f t="shared" si="7"/>
        <v>22091.116500000004</v>
      </c>
      <c r="E61" s="393">
        <f t="shared" si="7"/>
        <v>1886.5192</v>
      </c>
      <c r="F61" s="393">
        <f t="shared" si="7"/>
        <v>1856.8427000000006</v>
      </c>
      <c r="G61" s="393">
        <f t="shared" si="7"/>
        <v>55272.744399999996</v>
      </c>
      <c r="H61" s="393">
        <f t="shared" si="7"/>
        <v>89754.352099999989</v>
      </c>
      <c r="J61" s="405">
        <f t="shared" ref="J61:P61" si="8">SUM(J3:J60)</f>
        <v>25493.280300000002</v>
      </c>
      <c r="K61" s="405">
        <f t="shared" si="8"/>
        <v>158.7269</v>
      </c>
      <c r="L61" s="405">
        <f t="shared" si="8"/>
        <v>25970.315500000004</v>
      </c>
      <c r="M61" s="405">
        <f t="shared" si="8"/>
        <v>2062.2356</v>
      </c>
      <c r="N61" s="405">
        <f t="shared" si="8"/>
        <v>2026.1555999999998</v>
      </c>
      <c r="O61" s="405">
        <f t="shared" si="8"/>
        <v>64075.750499999995</v>
      </c>
      <c r="P61" s="405">
        <f t="shared" si="8"/>
        <v>106345.52499999998</v>
      </c>
      <c r="R61" s="383">
        <f t="shared" si="5"/>
        <v>0.14741168724590109</v>
      </c>
      <c r="S61" s="383">
        <f t="shared" si="6"/>
        <v>0.41871818592158583</v>
      </c>
      <c r="T61" s="383">
        <f t="shared" si="0"/>
        <v>0.17559995213460577</v>
      </c>
      <c r="U61" s="383">
        <f t="shared" si="1"/>
        <v>9.3143181368098474E-2</v>
      </c>
      <c r="V61" s="383">
        <f t="shared" si="2"/>
        <v>9.1183221928275979E-2</v>
      </c>
      <c r="W61" s="383">
        <f t="shared" si="3"/>
        <v>0.15926486364226922</v>
      </c>
      <c r="X61" s="383">
        <f t="shared" si="4"/>
        <v>0.1848509015085408</v>
      </c>
    </row>
    <row r="62" spans="1:24">
      <c r="A62" s="352" t="s">
        <v>57</v>
      </c>
      <c r="B62" s="393">
        <f t="shared" ref="B62:H62" si="9">B3+B4+B5+B6+B7+B8+B9+B10+B11+B12+B13+B14+B15+B16+B17+B18+B19+B20+B21+B22+B23+B24+B25+B26+B27+B28+B29+B30+B31+B32+B33+B34+B35+B36+B37+B38+B39+B40+B41+B42+B43+B44+B45+B46+B47+B48+B49+B50+B51</f>
        <v>20579.360800000002</v>
      </c>
      <c r="C62" s="393">
        <f t="shared" si="9"/>
        <v>111.88050000000001</v>
      </c>
      <c r="D62" s="393">
        <f t="shared" si="9"/>
        <v>17026.217100000002</v>
      </c>
      <c r="E62" s="393">
        <f t="shared" si="9"/>
        <v>1832.5102999999999</v>
      </c>
      <c r="F62" s="393">
        <f t="shared" si="9"/>
        <v>1809.4974000000007</v>
      </c>
      <c r="G62" s="393">
        <f t="shared" si="9"/>
        <v>55141.799699999996</v>
      </c>
      <c r="H62" s="393">
        <f t="shared" si="9"/>
        <v>87841.35119999999</v>
      </c>
      <c r="J62" s="405">
        <f t="shared" ref="J62:P62" si="10">J3+J4+J5+J6+J7+J8+J9+J10+J11+J12+J13+J14+J15+J16+J17+J18+J19+J20+J21+J22+J23+J24+J25+J26+J27+J28+J29+J30+J31+J32+J33+J34+J35+J36+J37+J38+J39+J40+J41+J42+J43+J44+J45+J46+J47+J48+J49+J50+J51</f>
        <v>23682.572400000001</v>
      </c>
      <c r="K62" s="405">
        <f t="shared" si="10"/>
        <v>158.7269</v>
      </c>
      <c r="L62" s="405">
        <f t="shared" si="10"/>
        <v>20449.532600000002</v>
      </c>
      <c r="M62" s="405">
        <f t="shared" si="10"/>
        <v>2001.4970000000001</v>
      </c>
      <c r="N62" s="405">
        <f t="shared" si="10"/>
        <v>1972.8915999999999</v>
      </c>
      <c r="O62" s="405">
        <f t="shared" si="10"/>
        <v>63867.726199999997</v>
      </c>
      <c r="P62" s="405">
        <f t="shared" si="10"/>
        <v>104268.11019999998</v>
      </c>
      <c r="R62" s="383">
        <f t="shared" si="5"/>
        <v>0.15079241916979261</v>
      </c>
      <c r="S62" s="383">
        <f t="shared" si="6"/>
        <v>0.41871818592158583</v>
      </c>
      <c r="T62" s="383">
        <f t="shared" si="0"/>
        <v>0.20106142661601561</v>
      </c>
      <c r="U62" s="383">
        <f t="shared" si="1"/>
        <v>9.22159618966399E-2</v>
      </c>
      <c r="V62" s="383">
        <f t="shared" si="2"/>
        <v>9.0298112614032616E-2</v>
      </c>
      <c r="W62" s="383">
        <f t="shared" si="3"/>
        <v>0.15824522499217597</v>
      </c>
      <c r="X62" s="383">
        <f t="shared" si="4"/>
        <v>0.18700485335885855</v>
      </c>
    </row>
    <row r="63" spans="1:24">
      <c r="A63" s="352" t="s">
        <v>58</v>
      </c>
      <c r="B63" s="393">
        <f t="shared" ref="B63:H63" si="11">B3+B5+B8+B9+B11+B12+B14+B15+B16+B17+B18+B19+B20+B21+B22+B23+B24+B25+B26+B28+B30+B31+B33+B34+B35+B36+B37+B39+B40+B41+B42+B43+B44+B46+B47+B49+B50</f>
        <v>12317.555699999999</v>
      </c>
      <c r="C63" s="393">
        <f t="shared" si="11"/>
        <v>90.944500000000005</v>
      </c>
      <c r="D63" s="393">
        <f t="shared" si="11"/>
        <v>10730.379800000002</v>
      </c>
      <c r="E63" s="393">
        <f t="shared" si="11"/>
        <v>752.19499999999994</v>
      </c>
      <c r="F63" s="393">
        <f t="shared" si="11"/>
        <v>733.13919999999985</v>
      </c>
      <c r="G63" s="393">
        <f t="shared" si="11"/>
        <v>37428.192300000002</v>
      </c>
      <c r="H63" s="393">
        <f t="shared" si="11"/>
        <v>42876.097299999994</v>
      </c>
      <c r="J63" s="405">
        <f t="shared" ref="J63:P63" si="12">J3+J5+J8+J9+J11+J12+J14+J15+J16+J17+J18+J19+J20+J21+J22+J23+J24+J25+J26+J28+J30+J31+J33+J34+J35+J36+J37+J39+J40+J41+J42+J43+J44+J46+J47+J49+J50</f>
        <v>14546.436900000001</v>
      </c>
      <c r="K63" s="405">
        <f t="shared" si="12"/>
        <v>139.77119999999999</v>
      </c>
      <c r="L63" s="405">
        <f t="shared" si="12"/>
        <v>13581.760900000001</v>
      </c>
      <c r="M63" s="405">
        <f t="shared" si="12"/>
        <v>951.19910000000016</v>
      </c>
      <c r="N63" s="405">
        <f t="shared" si="12"/>
        <v>926.87369999999987</v>
      </c>
      <c r="O63" s="405">
        <f t="shared" si="12"/>
        <v>45287.410299999996</v>
      </c>
      <c r="P63" s="405">
        <f t="shared" si="12"/>
        <v>50280.116699999999</v>
      </c>
      <c r="R63" s="383">
        <f t="shared" si="5"/>
        <v>0.18095158278845874</v>
      </c>
      <c r="S63" s="383">
        <f t="shared" si="6"/>
        <v>0.53688458345474421</v>
      </c>
      <c r="T63" s="383">
        <f t="shared" si="0"/>
        <v>0.26572974611765354</v>
      </c>
      <c r="U63" s="383">
        <f t="shared" si="1"/>
        <v>0.26456450787362351</v>
      </c>
      <c r="V63" s="383">
        <f t="shared" si="2"/>
        <v>0.26425336416331313</v>
      </c>
      <c r="W63" s="383">
        <f t="shared" si="3"/>
        <v>0.20998123385189493</v>
      </c>
      <c r="X63" s="383">
        <f t="shared" si="4"/>
        <v>0.17268407962121138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64"/>
  <sheetViews>
    <sheetView zoomScale="90" zoomScaleNormal="90" workbookViewId="0">
      <pane xSplit="1" ySplit="3" topLeftCell="K22" activePane="bottomRight" state="frozen"/>
      <selection pane="topRight" activeCell="B1" sqref="B1"/>
      <selection pane="bottomLeft" activeCell="A4" sqref="A4"/>
      <selection pane="bottomRight" activeCell="P30" sqref="P30"/>
    </sheetView>
  </sheetViews>
  <sheetFormatPr defaultRowHeight="15"/>
  <cols>
    <col min="1" max="1" width="21.42578125" customWidth="1"/>
    <col min="2" max="2" width="11.85546875" customWidth="1"/>
    <col min="4" max="4" width="11.28515625" customWidth="1"/>
    <col min="5" max="5" width="11.5703125" customWidth="1"/>
    <col min="8" max="8" width="11.7109375" customWidth="1"/>
    <col min="10" max="10" width="11" customWidth="1"/>
    <col min="12" max="12" width="11" customWidth="1"/>
    <col min="13" max="13" width="11.28515625" customWidth="1"/>
    <col min="16" max="16" width="11.85546875" customWidth="1"/>
  </cols>
  <sheetData>
    <row r="1" spans="1:39">
      <c r="B1" s="418" t="s">
        <v>120</v>
      </c>
    </row>
    <row r="2" spans="1:39">
      <c r="B2" s="366" t="s">
        <v>118</v>
      </c>
      <c r="J2" s="204" t="s">
        <v>115</v>
      </c>
      <c r="R2" s="204" t="s">
        <v>61</v>
      </c>
    </row>
    <row r="3" spans="1:39">
      <c r="A3" s="204" t="s">
        <v>0</v>
      </c>
      <c r="B3" s="204" t="s">
        <v>62</v>
      </c>
      <c r="C3" s="204" t="s">
        <v>63</v>
      </c>
      <c r="D3" s="204" t="s">
        <v>64</v>
      </c>
      <c r="E3" s="204" t="s">
        <v>59</v>
      </c>
      <c r="F3" s="204" t="s">
        <v>60</v>
      </c>
      <c r="G3" s="204" t="s">
        <v>65</v>
      </c>
      <c r="H3" s="204" t="s">
        <v>66</v>
      </c>
      <c r="J3" s="204" t="s">
        <v>62</v>
      </c>
      <c r="K3" s="204" t="s">
        <v>63</v>
      </c>
      <c r="L3" s="204" t="s">
        <v>64</v>
      </c>
      <c r="M3" s="204" t="s">
        <v>59</v>
      </c>
      <c r="N3" s="204" t="s">
        <v>60</v>
      </c>
      <c r="O3" s="204" t="s">
        <v>65</v>
      </c>
      <c r="P3" s="204" t="s">
        <v>66</v>
      </c>
      <c r="R3" s="204" t="s">
        <v>62</v>
      </c>
      <c r="S3" s="204" t="s">
        <v>63</v>
      </c>
      <c r="T3" s="204" t="s">
        <v>64</v>
      </c>
      <c r="U3" s="204" t="s">
        <v>59</v>
      </c>
      <c r="V3" s="204" t="s">
        <v>60</v>
      </c>
      <c r="W3" s="204" t="s">
        <v>65</v>
      </c>
      <c r="X3" s="204" t="s">
        <v>66</v>
      </c>
    </row>
    <row r="4" spans="1:39">
      <c r="A4" s="202" t="s">
        <v>1</v>
      </c>
      <c r="B4" s="203">
        <f>SUM(ptfire!B3+'c1c2rail'!B3+'c3marine'!B3+nonpt!B3+nonroad!B3+onroad!B3+ptegu!B3+ptnonipm!B3+ptegu_pk!B3+rwc!B3+np_oilgas!B3+pt_oilgas!B3)</f>
        <v>1607500.0369800001</v>
      </c>
      <c r="C4" s="203">
        <f>ag!B3+ptfire!C3+'c1c2rail'!C3+nonpt!C3+nonroad!C3+onroad!C3+ptegu!C3+ptnonipm!C3+ptegu_pk!C3+pt_oilgas!C3+rwc!C3</f>
        <v>76554.233265110001</v>
      </c>
      <c r="D4" s="203">
        <f>ptfire!D3+'c1c2rail'!D3+nonpt!D3+nonroad!D3+onroad!D3+ptegu!D3+ptnonipm!D3+'c3marine'!C3+np_oilgas!C3+ptegu_pk!D3+pt_oilgas!D3+rwc!D3</f>
        <v>342979.22496097995</v>
      </c>
      <c r="E4" s="203">
        <f>ptfire!E3+'c1c2rail'!E3+nonpt!E3+nonroad!E3+onroad!E3+ptegu!E3+ptnonipm!E3+afdust_adj!B3+'c3marine'!D3+np_oilgas!D3+ptegu_pk!E3+pt_oilgas!E3+rwc!E3</f>
        <v>189891.79592445519</v>
      </c>
      <c r="F4" s="417">
        <f>ptfire!F3+'c1c2rail'!F3+nonpt!F3+nonroad!F3+onroad!F3+ptegu!F3+ptnonipm!F3+afdust_adj!C3+'c3marine'!E3+np_oilgas!E3+ptegu_pk!F3+pt_oilgas!F3+rwc!F3</f>
        <v>109540.94888133524</v>
      </c>
      <c r="G4" s="203">
        <f>SUM(ptfire!G3+'c1c2rail'!G3+'c3marine'!F3+nonpt!G3+nonroad!G3+onroad!G3+ptegu!G3+ptnonipm!G3+np_oilgas!F3+ptegu_pk!G3+pt_oilgas!G3+rwc!G3)</f>
        <v>254049.711753966</v>
      </c>
      <c r="H4" s="203">
        <f>ptfire!H3+'c1c2rail'!H3+nonpt!H3+nonroad!H3+onroad!H3+ptegu!H3+ptnonipm!H3+'c3marine'!G3+onroad_rfl!B3+np_oilgas!G3+ptegu_pk!H3+pt_oilgas!H3+rwc!H3</f>
        <v>372638.20136774995</v>
      </c>
      <c r="J4" s="417">
        <f>SUM(ptfire!J3+'c1c2rail'!J3+'c3marine'!I3+nonpt!J3+nonroad!J3+onroad!J3+ptegu!J3+ptnonipm!J3+ptegu_pk!J3+rwc!J3+np_oilgas!I3+pt_oilgas!J3)</f>
        <v>1369363.8723790001</v>
      </c>
      <c r="K4" s="203">
        <f>ag!D3+ptfire!K3+'c1c2rail'!K3+nonpt!K3+nonroad!K3+onroad!K3+ptegu!K3+ptnonipm!K3+ptegu_pk!K3+pt_oilgas!K3+rwc!K3</f>
        <v>80682.631152499976</v>
      </c>
      <c r="L4" s="203">
        <f>ptfire!L3+'c1c2rail'!L3+nonpt!L3+nonroad!L3+onroad!L3+ptegu!L3+ptnonipm!L3+'c3marine'!J3+np_oilgas!J3+ptegu_pk!L3+pt_oilgas!L3+rwc!L3</f>
        <v>231570.10770971401</v>
      </c>
      <c r="M4" s="203">
        <f>ptfire!M3+'c1c2rail'!M3+nonpt!M3+nonroad!M3+onroad!M3+ptegu!M3+ptnonipm!M3+afdust_adj!E3+'c3marine'!K3+np_oilgas!K3+ptegu_pk!M3+pt_oilgas!M3+rwc!M3</f>
        <v>186258.94382227751</v>
      </c>
      <c r="N4" s="417">
        <f>ptfire!N3+'c1c2rail'!N3+nonpt!N3+nonroad!N3+onroad!N3+ptegu!N3+ptnonipm!N3+afdust_adj!F3+'c3marine'!L3+np_oilgas!L3+ptegu_pk!N3+pt_oilgas!N3+rwc!N3</f>
        <v>106746.37724160752</v>
      </c>
      <c r="O4" s="203">
        <f>SUM(ptfire!O3+'c1c2rail'!O3+'c3marine'!M3+nonpt!O3+nonroad!O3+onroad!O3+ptegu!O3+ptnonipm!O3+np_oilgas!M3+ptegu_pk!O3+pt_oilgas!O3+rwc!O3)</f>
        <v>141237.383543501</v>
      </c>
      <c r="P4" s="203">
        <f>ptfire!P3+'c1c2rail'!P3+nonpt!P3+nonroad!P3+onroad!P3+ptegu!P3+ptnonipm!P3+'c3marine'!N3+onroad_rfl!D3+np_oilgas!N3+ptegu_pk!P3+pt_oilgas!P3+rwc!P3</f>
        <v>326575.53786694008</v>
      </c>
      <c r="R4" s="5">
        <f>(J4-B4)/B4</f>
        <v>-0.14814068996750065</v>
      </c>
      <c r="S4" s="5">
        <f t="shared" ref="S4:S52" si="0">(K4-C4)/C4</f>
        <v>5.3927754368503555E-2</v>
      </c>
      <c r="T4" s="5">
        <f t="shared" ref="T4:T52" si="1">(L4-D4)/D4</f>
        <v>-0.32482759637683806</v>
      </c>
      <c r="U4" s="5">
        <f t="shared" ref="U4:U52" si="2">(M4-E4)/E4</f>
        <v>-1.9131169329837418E-2</v>
      </c>
      <c r="V4" s="5">
        <f t="shared" ref="V4:V52" si="3">(N4-F4)/F4</f>
        <v>-2.5511661787365462E-2</v>
      </c>
      <c r="W4" s="5">
        <f t="shared" ref="W4:W52" si="4">(O4-G4)/G4</f>
        <v>-0.44405611575626547</v>
      </c>
      <c r="X4" s="5">
        <f t="shared" ref="X4:X52" si="5">(P4-H4)/H4</f>
        <v>-0.1236122956039911</v>
      </c>
      <c r="Z4" s="419"/>
      <c r="AA4" s="419"/>
      <c r="AB4" s="419"/>
      <c r="AC4" s="419"/>
      <c r="AD4" s="419"/>
      <c r="AE4" s="419"/>
      <c r="AF4" s="419"/>
      <c r="AH4" s="420"/>
      <c r="AI4" s="420"/>
      <c r="AJ4" s="420"/>
      <c r="AK4" s="420"/>
      <c r="AL4" s="420"/>
      <c r="AM4" s="420"/>
    </row>
    <row r="5" spans="1:39">
      <c r="A5" s="202" t="s">
        <v>2</v>
      </c>
      <c r="B5" s="417">
        <f>SUM(ptfire!B4+'c1c2rail'!B4+'c3marine'!B4+nonpt!B4+nonroad!B4+onroad!B4+ptegu!B4+ptnonipm!B4+ptegu_pk!B4+rwc!B4+np_oilgas!B4+pt_oilgas!B4)</f>
        <v>2349912.7678400008</v>
      </c>
      <c r="C5" s="417">
        <f>ag!B4+ptfire!C4+'c1c2rail'!C4+nonpt!C4+nonroad!C4+onroad!C4+ptegu!C4+ptnonipm!C4+ptegu_pk!C4+pt_oilgas!C4+rwc!C4</f>
        <v>63969.794370410003</v>
      </c>
      <c r="D5" s="417">
        <f>ptfire!D4+'c1c2rail'!D4+nonpt!D4+nonroad!D4+onroad!D4+ptegu!D4+ptnonipm!D4+'c3marine'!C4+np_oilgas!C4+ptegu_pk!D4+pt_oilgas!D4+rwc!D4</f>
        <v>249882.50000929699</v>
      </c>
      <c r="E5" s="417">
        <f>ptfire!E4+'c1c2rail'!E4+nonpt!E4+nonroad!E4+onroad!E4+ptegu!E4+ptnonipm!E4+afdust_adj!B4+'c3marine'!D4+np_oilgas!D4+ptegu_pk!E4+pt_oilgas!E4+rwc!E4</f>
        <v>338807.28485145234</v>
      </c>
      <c r="F5" s="417">
        <f>ptfire!F4+'c1c2rail'!F4+nonpt!F4+nonroad!F4+onroad!F4+ptegu!F4+ptnonipm!F4+afdust_adj!C4+'c3marine'!E4+np_oilgas!E4+ptegu_pk!F4+pt_oilgas!F4+rwc!F4</f>
        <v>169893.58429431487</v>
      </c>
      <c r="G5" s="417">
        <f>SUM(ptfire!G4+'c1c2rail'!G4+'c3marine'!F4+nonpt!G4+nonroad!G4+onroad!G4+ptegu!G4+ptnonipm!G4+np_oilgas!F4+ptegu_pk!G4+pt_oilgas!G4+rwc!G4)</f>
        <v>78390.312945025988</v>
      </c>
      <c r="H5" s="417">
        <f>ptfire!H4+'c1c2rail'!H4+nonpt!H4+nonroad!H4+onroad!H4+ptegu!H4+ptnonipm!H4+'c3marine'!G4+onroad_rfl!B4+np_oilgas!G4+ptegu_pk!H4+pt_oilgas!H4+rwc!H4</f>
        <v>507775.44649436005</v>
      </c>
      <c r="J5" s="417">
        <f>SUM(ptfire!J4+'c1c2rail'!J4+'c3marine'!I4+nonpt!J4+nonroad!J4+onroad!J4+ptegu!J4+ptnonipm!J4+ptegu_pk!J4+rwc!J4+np_oilgas!I4+pt_oilgas!J4)</f>
        <v>2142396.0247140001</v>
      </c>
      <c r="K5" s="417">
        <f>ag!D4+ptfire!K4+'c1c2rail'!K4+nonpt!K4+nonroad!K4+onroad!K4+ptegu!K4+ptnonipm!K4+ptegu_pk!K4+pt_oilgas!K4+rwc!K4</f>
        <v>64042.172660469994</v>
      </c>
      <c r="L5" s="417">
        <f>ptfire!L4+'c1c2rail'!L4+nonpt!L4+nonroad!L4+onroad!L4+ptegu!L4+ptnonipm!L4+'c3marine'!J4+np_oilgas!J4+ptegu_pk!L4+pt_oilgas!L4+rwc!L4</f>
        <v>151888.148154464</v>
      </c>
      <c r="M5" s="417">
        <f>ptfire!M4+'c1c2rail'!M4+nonpt!M4+nonroad!M4+onroad!M4+ptegu!M4+ptnonipm!M4+afdust_adj!E4+'c3marine'!K4+np_oilgas!K4+ptegu_pk!M4+pt_oilgas!M4+rwc!M4</f>
        <v>338897.79033431032</v>
      </c>
      <c r="N5" s="417">
        <f>ptfire!N4+'c1c2rail'!N4+nonpt!N4+nonroad!N4+onroad!N4+ptegu!N4+ptnonipm!N4+afdust_adj!F4+'c3marine'!L4+np_oilgas!L4+ptegu_pk!N4+pt_oilgas!N4+rwc!N4</f>
        <v>168290.31208660032</v>
      </c>
      <c r="O5" s="417">
        <f>SUM(ptfire!O4+'c1c2rail'!O4+'c3marine'!M4+nonpt!O4+nonroad!O4+onroad!O4+ptegu!O4+ptnonipm!O4+np_oilgas!M4+ptegu_pk!O4+pt_oilgas!O4+rwc!O4)</f>
        <v>68336.256463580998</v>
      </c>
      <c r="P5" s="419">
        <f>ptfire!P4+'c1c2rail'!P4+nonpt!P4+nonroad!P4+onroad!P4+ptegu!P4+ptnonipm!P4+'c3marine'!N4+onroad_rfl!D4+np_oilgas!N4+ptegu_pk!P4+pt_oilgas!P4+rwc!P4</f>
        <v>469159.04635001998</v>
      </c>
      <c r="R5" s="5">
        <f t="shared" ref="R5:R52" si="6">(J5-B5)/B5</f>
        <v>-8.83082750840775E-2</v>
      </c>
      <c r="S5" s="5">
        <f t="shared" si="0"/>
        <v>1.1314447822185008E-3</v>
      </c>
      <c r="T5" s="5">
        <f t="shared" si="1"/>
        <v>-0.39216172341475319</v>
      </c>
      <c r="U5" s="5">
        <f t="shared" si="2"/>
        <v>2.6712968376010622E-4</v>
      </c>
      <c r="V5" s="5">
        <f t="shared" si="3"/>
        <v>-9.436920260256167E-3</v>
      </c>
      <c r="W5" s="5">
        <f t="shared" si="4"/>
        <v>-0.12825636362104789</v>
      </c>
      <c r="X5" s="5">
        <f t="shared" si="5"/>
        <v>-7.6050152505294455E-2</v>
      </c>
      <c r="Z5" s="419"/>
      <c r="AA5" s="419"/>
      <c r="AB5" s="419"/>
      <c r="AC5" s="419"/>
      <c r="AD5" s="419"/>
      <c r="AE5" s="419"/>
      <c r="AF5" s="419"/>
      <c r="AH5" s="420"/>
      <c r="AI5" s="420"/>
      <c r="AJ5" s="420"/>
      <c r="AK5" s="420"/>
      <c r="AL5" s="420"/>
      <c r="AM5" s="420"/>
    </row>
    <row r="6" spans="1:39">
      <c r="A6" s="202" t="s">
        <v>3</v>
      </c>
      <c r="B6" s="417">
        <f>SUM(ptfire!B5+'c1c2rail'!B5+'c3marine'!B5+nonpt!B5+nonroad!B5+onroad!B5+ptegu!B5+ptnonipm!B5+ptegu_pk!B5+rwc!B5+np_oilgas!B5+pt_oilgas!B5)</f>
        <v>1349542.6699140002</v>
      </c>
      <c r="C6" s="417">
        <f>ag!B5+ptfire!C5+'c1c2rail'!C5+nonpt!C5+nonroad!C5+onroad!C5+ptegu!C5+ptnonipm!C5+ptegu_pk!C5+pt_oilgas!C5+rwc!C5</f>
        <v>132923.60766208003</v>
      </c>
      <c r="D6" s="417">
        <f>ptfire!D5+'c1c2rail'!D5+nonpt!D5+nonroad!D5+onroad!D5+ptegu!D5+ptnonipm!D5+'c3marine'!C5+np_oilgas!C5+ptegu_pk!D5+pt_oilgas!D5+rwc!D5</f>
        <v>222815.93556388601</v>
      </c>
      <c r="E6" s="417">
        <f>ptfire!E5+'c1c2rail'!E5+nonpt!E5+nonroad!E5+onroad!E5+ptegu!E5+ptnonipm!E5+afdust_adj!B5+'c3marine'!D5+np_oilgas!D5+ptegu_pk!E5+pt_oilgas!E5+rwc!E5</f>
        <v>226367.96285158599</v>
      </c>
      <c r="F6" s="417">
        <f>ptfire!F5+'c1c2rail'!F5+nonpt!F5+nonroad!F5+onroad!F5+ptegu!F5+ptnonipm!F5+afdust_adj!C5+'c3marine'!E5+np_oilgas!E5+ptegu_pk!F5+pt_oilgas!F5+rwc!F5</f>
        <v>108435.03653919701</v>
      </c>
      <c r="G6" s="417">
        <f>SUM(ptfire!G5+'c1c2rail'!G5+'c3marine'!F5+nonpt!G5+nonroad!G5+onroad!G5+ptegu!G5+ptnonipm!G5+np_oilgas!F5+ptegu_pk!G5+pt_oilgas!G5+rwc!G5)</f>
        <v>93195.843139386008</v>
      </c>
      <c r="H6" s="417">
        <f>ptfire!H5+'c1c2rail'!H5+nonpt!H5+nonroad!H5+onroad!H5+ptegu!H5+ptnonipm!H5+'c3marine'!G5+onroad_rfl!B5+np_oilgas!G5+ptegu_pk!H5+pt_oilgas!H5+rwc!H5</f>
        <v>332316.95397966879</v>
      </c>
      <c r="J6" s="417">
        <f>SUM(ptfire!J5+'c1c2rail'!J5+'c3marine'!I5+nonpt!J5+nonroad!J5+onroad!J5+ptegu!J5+ptnonipm!J5+ptegu_pk!J5+rwc!J5+np_oilgas!I5+pt_oilgas!J5)</f>
        <v>1228257.8888339999</v>
      </c>
      <c r="K6" s="417">
        <f>ag!D5+ptfire!K5+'c1c2rail'!K5+nonpt!K5+nonroad!K5+onroad!K5+ptegu!K5+ptnonipm!K5+ptegu_pk!K5+pt_oilgas!K5+rwc!K5</f>
        <v>138151.96138905906</v>
      </c>
      <c r="L6" s="417">
        <f>ptfire!L5+'c1c2rail'!L5+nonpt!L5+nonroad!L5+onroad!L5+ptegu!L5+ptnonipm!L5+'c3marine'!J5+np_oilgas!J5+ptegu_pk!L5+pt_oilgas!L5+rwc!L5</f>
        <v>168339.75318582499</v>
      </c>
      <c r="M6" s="417">
        <f>ptfire!M5+'c1c2rail'!M5+nonpt!M5+nonroad!M5+onroad!M5+ptegu!M5+ptnonipm!M5+afdust_adj!E5+'c3marine'!K5+np_oilgas!K5+ptegu_pk!M5+pt_oilgas!M5+rwc!M5</f>
        <v>223909.300411576</v>
      </c>
      <c r="N6" s="417">
        <f>ptfire!N5+'c1c2rail'!N5+nonpt!N5+nonroad!N5+onroad!N5+ptegu!N5+ptnonipm!N5+afdust_adj!F5+'c3marine'!L5+np_oilgas!L5+ptegu_pk!N5+pt_oilgas!N5+rwc!N5</f>
        <v>107054.53141570106</v>
      </c>
      <c r="O6" s="417">
        <f>SUM(ptfire!O5+'c1c2rail'!O5+'c3marine'!M5+nonpt!O5+nonroad!O5+onroad!O5+ptegu!O5+ptnonipm!O5+np_oilgas!M5+ptegu_pk!O5+pt_oilgas!O5+rwc!O5)</f>
        <v>45313.453093997996</v>
      </c>
      <c r="P6" s="419">
        <f>ptfire!P5+'c1c2rail'!P5+nonpt!P5+nonroad!P5+onroad!P5+ptegu!P5+ptnonipm!P5+'c3marine'!N5+onroad_rfl!D5+np_oilgas!N5+ptegu_pk!P5+pt_oilgas!P5+rwc!P5</f>
        <v>303320.61434779002</v>
      </c>
      <c r="R6" s="5">
        <f t="shared" si="6"/>
        <v>-8.9871023557728066E-2</v>
      </c>
      <c r="S6" s="5">
        <f t="shared" si="0"/>
        <v>3.9333522606989482E-2</v>
      </c>
      <c r="T6" s="5">
        <f t="shared" si="1"/>
        <v>-0.2444896153419043</v>
      </c>
      <c r="U6" s="5">
        <f t="shared" si="2"/>
        <v>-1.0861353386927699E-2</v>
      </c>
      <c r="V6" s="5">
        <f t="shared" si="3"/>
        <v>-1.2731172207397466E-2</v>
      </c>
      <c r="W6" s="5">
        <f t="shared" si="4"/>
        <v>-0.51378246531633309</v>
      </c>
      <c r="X6" s="5">
        <f t="shared" si="5"/>
        <v>-8.7255071655636243E-2</v>
      </c>
      <c r="Z6" s="419"/>
      <c r="AA6" s="419"/>
      <c r="AB6" s="419"/>
      <c r="AC6" s="419"/>
      <c r="AD6" s="419"/>
      <c r="AE6" s="419"/>
      <c r="AF6" s="419"/>
      <c r="AH6" s="420"/>
      <c r="AI6" s="420"/>
      <c r="AJ6" s="420"/>
      <c r="AK6" s="420"/>
      <c r="AL6" s="420"/>
      <c r="AM6" s="420"/>
    </row>
    <row r="7" spans="1:39">
      <c r="A7" s="202" t="s">
        <v>4</v>
      </c>
      <c r="B7" s="417">
        <f>SUM(ptfire!B6+'c1c2rail'!B6+'c3marine'!B6+nonpt!B6+nonroad!B6+onroad!B6+ptegu!B6+ptnonipm!B6+ptegu_pk!B6+rwc!B6+np_oilgas!B6+pt_oilgas!B6)</f>
        <v>3810007.6243600007</v>
      </c>
      <c r="C7" s="417">
        <f>ag!B6+ptfire!C6+'c1c2rail'!C6+nonpt!C6+nonroad!C6+onroad!C6+ptegu!C6+ptnonipm!C6+ptegu_pk!C6+pt_oilgas!C6+rwc!C6</f>
        <v>315784.75969430007</v>
      </c>
      <c r="D7" s="417">
        <f>ptfire!D6+'c1c2rail'!D6+nonpt!D6+nonroad!D6+onroad!D6+ptegu!D6+ptnonipm!D6+'c3marine'!C6+np_oilgas!C6+ptegu_pk!D6+pt_oilgas!D6+rwc!D6</f>
        <v>751813.28080498008</v>
      </c>
      <c r="E7" s="417">
        <f>ptfire!E6+'c1c2rail'!E6+nonpt!E6+nonroad!E6+onroad!E6+ptegu!E6+ptnonipm!E6+afdust_adj!B6+'c3marine'!D6+np_oilgas!D6+ptegu_pk!E6+pt_oilgas!E6+rwc!E6</f>
        <v>369043.4323962616</v>
      </c>
      <c r="F7" s="417">
        <f>ptfire!F6+'c1c2rail'!F6+nonpt!F6+nonroad!F6+onroad!F6+ptegu!F6+ptnonipm!F6+afdust_adj!C6+'c3marine'!E6+np_oilgas!E6+ptegu_pk!F6+pt_oilgas!F6+rwc!F6</f>
        <v>200867.5336950616</v>
      </c>
      <c r="G7" s="417">
        <f>SUM(ptfire!G6+'c1c2rail'!G6+'c3marine'!F6+nonpt!G6+nonroad!G6+onroad!G6+ptegu!G6+ptnonipm!G6+np_oilgas!F6+ptegu_pk!G6+pt_oilgas!G6+rwc!G6)</f>
        <v>41268.54328423</v>
      </c>
      <c r="H7" s="417">
        <f>ptfire!H6+'c1c2rail'!H6+nonpt!H6+nonroad!H6+onroad!H6+ptegu!H6+ptnonipm!H6+'c3marine'!G6+onroad_rfl!B6+np_oilgas!G6+ptegu_pk!H6+pt_oilgas!H6+rwc!H6</f>
        <v>865623.79880024004</v>
      </c>
      <c r="J7" s="417">
        <f>SUM(ptfire!J6+'c1c2rail'!J6+'c3marine'!I6+nonpt!J6+nonroad!J6+onroad!J6+ptegu!J6+ptnonipm!J6+ptegu_pk!J6+rwc!J6+np_oilgas!I6+pt_oilgas!J6)</f>
        <v>3019261.5516320001</v>
      </c>
      <c r="K7" s="417">
        <f>ag!D6+ptfire!K6+'c1c2rail'!K6+nonpt!K6+nonroad!K6+onroad!K6+ptegu!K6+ptnonipm!K6+ptegu_pk!K6+pt_oilgas!K6+rwc!K6</f>
        <v>315940.37731250003</v>
      </c>
      <c r="L7" s="417">
        <f>ptfire!L6+'c1c2rail'!L6+nonpt!L6+nonroad!L6+onroad!L6+ptegu!L6+ptnonipm!L6+'c3marine'!J6+np_oilgas!J6+ptegu_pk!L6+pt_oilgas!L6+rwc!L6</f>
        <v>579974.44770149002</v>
      </c>
      <c r="M7" s="417">
        <f>ptfire!M6+'c1c2rail'!M6+nonpt!M6+nonroad!M6+onroad!M6+ptegu!M6+ptnonipm!M6+afdust_adj!E6+'c3marine'!K6+np_oilgas!K6+ptegu_pk!M6+pt_oilgas!M6+rwc!M6</f>
        <v>361937.20577098569</v>
      </c>
      <c r="N7" s="417">
        <f>ptfire!N6+'c1c2rail'!N6+nonpt!N6+nonroad!N6+onroad!N6+ptegu!N6+ptnonipm!N6+afdust_adj!F6+'c3marine'!L6+np_oilgas!L6+ptegu_pk!N6+pt_oilgas!N6+rwc!N6</f>
        <v>192648.29921098569</v>
      </c>
      <c r="O7" s="417">
        <f>SUM(ptfire!O6+'c1c2rail'!O6+'c3marine'!M6+nonpt!O6+nonroad!O6+onroad!O6+ptegu!O6+ptnonipm!O6+np_oilgas!M6+ptegu_pk!O6+pt_oilgas!O6+rwc!O6)</f>
        <v>34687.393218260004</v>
      </c>
      <c r="P7" s="419">
        <f>ptfire!P6+'c1c2rail'!P6+nonpt!P6+nonroad!P6+onroad!P6+ptegu!P6+ptnonipm!P6+'c3marine'!N6+onroad_rfl!D6+np_oilgas!N6+ptegu_pk!P6+pt_oilgas!P6+rwc!P6</f>
        <v>762436.72838344984</v>
      </c>
      <c r="R7" s="5">
        <f t="shared" si="6"/>
        <v>-0.20754448565200154</v>
      </c>
      <c r="S7" s="5">
        <f t="shared" si="0"/>
        <v>4.9279648058573049E-4</v>
      </c>
      <c r="T7" s="5">
        <f t="shared" si="1"/>
        <v>-0.22856583874057015</v>
      </c>
      <c r="U7" s="5">
        <f t="shared" si="2"/>
        <v>-1.925580027026624E-2</v>
      </c>
      <c r="V7" s="5">
        <f t="shared" si="3"/>
        <v>-4.0918680748844138E-2</v>
      </c>
      <c r="W7" s="5">
        <f t="shared" si="4"/>
        <v>-0.159471344085093</v>
      </c>
      <c r="X7" s="5">
        <f t="shared" si="5"/>
        <v>-0.11920544532140651</v>
      </c>
      <c r="Z7" s="419"/>
      <c r="AA7" s="419"/>
      <c r="AB7" s="419"/>
      <c r="AC7" s="419"/>
      <c r="AD7" s="419"/>
      <c r="AE7" s="419"/>
      <c r="AF7" s="419"/>
      <c r="AH7" s="420"/>
      <c r="AI7" s="420"/>
      <c r="AJ7" s="420"/>
      <c r="AK7" s="420"/>
      <c r="AL7" s="420"/>
      <c r="AM7" s="420"/>
    </row>
    <row r="8" spans="1:39">
      <c r="A8" s="202" t="s">
        <v>5</v>
      </c>
      <c r="B8" s="417">
        <f>SUM(ptfire!B7+'c1c2rail'!B7+'c3marine'!B7+nonpt!B7+nonroad!B7+onroad!B7+ptegu!B7+ptnonipm!B7+ptegu_pk!B7+rwc!B7+np_oilgas!B7+pt_oilgas!B7)</f>
        <v>1301834.2147639999</v>
      </c>
      <c r="C8" s="417">
        <f>ag!B7+ptfire!C7+'c1c2rail'!C7+nonpt!C7+nonroad!C7+onroad!C7+ptegu!C7+ptnonipm!C7+ptegu_pk!C7+pt_oilgas!C7+rwc!C7</f>
        <v>79358.14159408999</v>
      </c>
      <c r="D8" s="417">
        <f>ptfire!D7+'c1c2rail'!D7+nonpt!D7+nonroad!D7+onroad!D7+ptegu!D7+ptnonipm!D7+'c3marine'!C7+np_oilgas!C7+ptegu_pk!D7+pt_oilgas!D7+rwc!D7</f>
        <v>276412.11259308999</v>
      </c>
      <c r="E8" s="417">
        <f>ptfire!E7+'c1c2rail'!E7+nonpt!E7+nonroad!E7+onroad!E7+ptegu!E7+ptnonipm!E7+afdust_adj!B7+'c3marine'!D7+np_oilgas!D7+ptegu_pk!E7+pt_oilgas!E7+rwc!E7</f>
        <v>199713.70245106149</v>
      </c>
      <c r="F8" s="417">
        <f>ptfire!F7+'c1c2rail'!F7+nonpt!F7+nonroad!F7+onroad!F7+ptegu!F7+ptnonipm!F7+afdust_adj!C7+'c3marine'!E7+np_oilgas!E7+ptegu_pk!F7+pt_oilgas!F7+rwc!F7</f>
        <v>81421.803386671469</v>
      </c>
      <c r="G8" s="417">
        <f>SUM(ptfire!G7+'c1c2rail'!G7+'c3marine'!F7+nonpt!G7+nonroad!G7+onroad!G7+ptegu!G7+ptnonipm!G7+np_oilgas!F7+ptegu_pk!G7+pt_oilgas!G7+rwc!G7)</f>
        <v>56731.253679419991</v>
      </c>
      <c r="H8" s="417">
        <f>ptfire!H7+'c1c2rail'!H7+nonpt!H7+nonroad!H7+onroad!H7+ptegu!H7+ptnonipm!H7+'c3marine'!G7+onroad_rfl!B7+np_oilgas!G7+ptegu_pk!H7+pt_oilgas!H7+rwc!H7</f>
        <v>499148.85876671993</v>
      </c>
      <c r="J8" s="417">
        <f>SUM(ptfire!J7+'c1c2rail'!J7+'c3marine'!I7+nonpt!J7+nonroad!J7+onroad!J7+ptegu!J7+ptnonipm!J7+ptegu_pk!J7+rwc!J7+np_oilgas!I7+pt_oilgas!J7)</f>
        <v>1098263.3377709996</v>
      </c>
      <c r="K8" s="417">
        <f>ag!D7+ptfire!K7+'c1c2rail'!K7+nonpt!K7+nonroad!K7+onroad!K7+ptegu!K7+ptnonipm!K7+ptegu_pk!K7+pt_oilgas!K7+rwc!K7</f>
        <v>79407.488114490014</v>
      </c>
      <c r="L8" s="417">
        <f>ptfire!L7+'c1c2rail'!L7+nonpt!L7+nonroad!L7+onroad!L7+ptegu!L7+ptnonipm!L7+'c3marine'!J7+np_oilgas!J7+ptegu_pk!L7+pt_oilgas!L7+rwc!L7</f>
        <v>201229.38236046399</v>
      </c>
      <c r="M8" s="417">
        <f>ptfire!M7+'c1c2rail'!M7+nonpt!M7+nonroad!M7+onroad!M7+ptegu!M7+ptnonipm!M7+afdust_adj!E7+'c3marine'!K7+np_oilgas!K7+ptegu_pk!M7+pt_oilgas!M7+rwc!M7</f>
        <v>202014.24402966921</v>
      </c>
      <c r="N8" s="417">
        <f>ptfire!N7+'c1c2rail'!N7+nonpt!N7+nonroad!N7+onroad!N7+ptegu!N7+ptnonipm!N7+afdust_adj!F7+'c3marine'!L7+np_oilgas!L7+ptegu_pk!N7+pt_oilgas!N7+rwc!N7</f>
        <v>81998.048020869217</v>
      </c>
      <c r="O8" s="417">
        <f>SUM(ptfire!O7+'c1c2rail'!O7+'c3marine'!M7+nonpt!O7+nonroad!O7+onroad!O7+ptegu!O7+ptnonipm!O7+np_oilgas!M7+ptegu_pk!O7+pt_oilgas!O7+rwc!O7)</f>
        <v>24796.852938600001</v>
      </c>
      <c r="P8" s="419">
        <f>ptfire!P7+'c1c2rail'!P7+nonpt!P7+nonroad!P7+onroad!P7+ptegu!P7+ptnonipm!P7+'c3marine'!N7+onroad_rfl!D7+np_oilgas!N7+ptegu_pk!P7+pt_oilgas!P7+rwc!P7</f>
        <v>433925.71643933997</v>
      </c>
      <c r="R8" s="5">
        <f t="shared" si="6"/>
        <v>-0.15637235116754414</v>
      </c>
      <c r="S8" s="5">
        <f t="shared" si="0"/>
        <v>6.2182051404917208E-4</v>
      </c>
      <c r="T8" s="5">
        <f t="shared" si="1"/>
        <v>-0.27199506391857547</v>
      </c>
      <c r="U8" s="5">
        <f t="shared" si="2"/>
        <v>1.1519197483064306E-2</v>
      </c>
      <c r="V8" s="5">
        <f t="shared" si="3"/>
        <v>7.0772767272319851E-3</v>
      </c>
      <c r="W8" s="5">
        <f t="shared" si="4"/>
        <v>-0.56290666378142484</v>
      </c>
      <c r="X8" s="5">
        <f t="shared" si="5"/>
        <v>-0.13066871972527611</v>
      </c>
      <c r="Z8" s="419"/>
      <c r="AA8" s="419"/>
      <c r="AB8" s="419"/>
      <c r="AC8" s="419"/>
      <c r="AD8" s="419"/>
      <c r="AE8" s="419"/>
      <c r="AF8" s="419"/>
      <c r="AH8" s="420"/>
      <c r="AI8" s="420"/>
      <c r="AJ8" s="420"/>
      <c r="AK8" s="420"/>
      <c r="AL8" s="420"/>
      <c r="AM8" s="420"/>
    </row>
    <row r="9" spans="1:39">
      <c r="A9" s="202" t="s">
        <v>6</v>
      </c>
      <c r="B9" s="417">
        <f>SUM(ptfire!B8+'c1c2rail'!B8+'c3marine'!B8+nonpt!B8+nonroad!B8+onroad!B8+ptegu!B8+ptnonipm!B8+ptegu_pk!B8+rwc!B8+np_oilgas!B8+pt_oilgas!B8)</f>
        <v>466847.02025799995</v>
      </c>
      <c r="C9" s="417">
        <f>ag!B8+ptfire!C8+'c1c2rail'!C8+nonpt!C8+nonroad!C8+onroad!C8+ptegu!C8+ptnonipm!C8+ptegu_pk!C8+pt_oilgas!C8+rwc!C8</f>
        <v>5239.4909073000008</v>
      </c>
      <c r="D9" s="417">
        <f>ptfire!D8+'c1c2rail'!D8+nonpt!D8+nonroad!D8+onroad!D8+ptegu!D8+ptnonipm!D8+'c3marine'!C8+np_oilgas!C8+ptegu_pk!D8+pt_oilgas!D8+rwc!D8</f>
        <v>77961.728513740003</v>
      </c>
      <c r="E9" s="417">
        <f>ptfire!E8+'c1c2rail'!E8+nonpt!E8+nonroad!E8+onroad!E8+ptegu!E8+ptnonipm!E8+afdust_adj!B8+'c3marine'!D8+np_oilgas!D8+ptegu_pk!E8+pt_oilgas!E8+rwc!E8</f>
        <v>17433.236964852222</v>
      </c>
      <c r="F9" s="417">
        <f>ptfire!F8+'c1c2rail'!F8+nonpt!F8+nonroad!F8+onroad!F8+ptegu!F8+ptnonipm!F8+afdust_adj!C8+'c3marine'!E8+np_oilgas!E8+ptegu_pk!F8+pt_oilgas!F8+rwc!F8</f>
        <v>13753.396792609223</v>
      </c>
      <c r="G9" s="417">
        <f>SUM(ptfire!G8+'c1c2rail'!G8+'c3marine'!F8+nonpt!G8+nonroad!G8+onroad!G8+ptegu!G8+ptnonipm!G8+np_oilgas!F8+ptegu_pk!G8+pt_oilgas!G8+rwc!G8)</f>
        <v>14778.544478893004</v>
      </c>
      <c r="H9" s="417">
        <f>ptfire!H8+'c1c2rail'!H8+nonpt!H8+nonroad!H8+onroad!H8+ptegu!H8+ptnonipm!H8+'c3marine'!G8+onroad_rfl!B8+np_oilgas!G8+ptegu_pk!H8+pt_oilgas!H8+rwc!H8</f>
        <v>80837.62151291898</v>
      </c>
      <c r="J9" s="417">
        <f>SUM(ptfire!J8+'c1c2rail'!J8+'c3marine'!I8+nonpt!J8+nonroad!J8+onroad!J8+ptegu!J8+ptnonipm!J8+ptegu_pk!J8+rwc!J8+np_oilgas!I8+pt_oilgas!J8)</f>
        <v>364776.79633500002</v>
      </c>
      <c r="K9" s="417">
        <f>ag!D8+ptfire!K8+'c1c2rail'!K8+nonpt!K8+nonroad!K8+onroad!K8+ptegu!K8+ptnonipm!K8+ptegu_pk!K8+pt_oilgas!K8+rwc!K8</f>
        <v>5158.4900879400011</v>
      </c>
      <c r="L9" s="417">
        <f>ptfire!L8+'c1c2rail'!L8+nonpt!L8+nonroad!L8+onroad!L8+ptegu!L8+ptnonipm!L8+'c3marine'!J8+np_oilgas!J8+ptegu_pk!L8+pt_oilgas!L8+rwc!L8</f>
        <v>48486.359179890002</v>
      </c>
      <c r="M9" s="417">
        <f>ptfire!M8+'c1c2rail'!M8+nonpt!M8+nonroad!M8+onroad!M8+ptegu!M8+ptnonipm!M8+afdust_adj!E8+'c3marine'!K8+np_oilgas!K8+ptegu_pk!M8+pt_oilgas!M8+rwc!M8</f>
        <v>16424.774671097945</v>
      </c>
      <c r="N9" s="417">
        <f>ptfire!N8+'c1c2rail'!N8+nonpt!N8+nonroad!N8+onroad!N8+ptegu!N8+ptnonipm!N8+afdust_adj!F8+'c3marine'!L8+np_oilgas!L8+ptegu_pk!N8+pt_oilgas!N8+rwc!N8</f>
        <v>12780.853812643943</v>
      </c>
      <c r="O9" s="417">
        <f>SUM(ptfire!O8+'c1c2rail'!O8+'c3marine'!M8+nonpt!O8+nonroad!O8+onroad!O8+ptegu!O8+ptnonipm!O8+np_oilgas!M8+ptegu_pk!O8+pt_oilgas!O8+rwc!O8)</f>
        <v>1083.7369201209999</v>
      </c>
      <c r="P9" s="419">
        <f>ptfire!P8+'c1c2rail'!P8+nonpt!P8+nonroad!P8+onroad!P8+ptegu!P8+ptnonipm!P8+'c3marine'!N8+onroad_rfl!D8+np_oilgas!N8+ptegu_pk!P8+pt_oilgas!P8+rwc!P8</f>
        <v>63166.066171960993</v>
      </c>
      <c r="R9" s="5">
        <f t="shared" si="6"/>
        <v>-0.21863741117291802</v>
      </c>
      <c r="S9" s="5">
        <f t="shared" si="0"/>
        <v>-1.5459673619653403E-2</v>
      </c>
      <c r="T9" s="5">
        <f t="shared" si="1"/>
        <v>-0.37807485667349272</v>
      </c>
      <c r="U9" s="5">
        <f t="shared" si="2"/>
        <v>-5.784710526148841E-2</v>
      </c>
      <c r="V9" s="5">
        <f t="shared" si="3"/>
        <v>-7.0712929658795484E-2</v>
      </c>
      <c r="W9" s="5">
        <f t="shared" si="4"/>
        <v>-0.92666822354063261</v>
      </c>
      <c r="X9" s="5">
        <f t="shared" si="5"/>
        <v>-0.21860558252736106</v>
      </c>
      <c r="Z9" s="419"/>
      <c r="AA9" s="419"/>
      <c r="AB9" s="419"/>
      <c r="AC9" s="419"/>
      <c r="AD9" s="419"/>
      <c r="AE9" s="419"/>
      <c r="AF9" s="419"/>
      <c r="AH9" s="420"/>
      <c r="AI9" s="420"/>
      <c r="AJ9" s="420"/>
      <c r="AK9" s="420"/>
      <c r="AL9" s="420"/>
      <c r="AM9" s="420"/>
    </row>
    <row r="10" spans="1:39">
      <c r="A10" s="202" t="s">
        <v>7</v>
      </c>
      <c r="B10" s="417">
        <f>SUM(ptfire!B9+'c1c2rail'!B9+'c3marine'!B9+nonpt!B9+nonroad!B9+onroad!B9+ptegu!B9+ptnonipm!B9+ptegu_pk!B9+rwc!B9+np_oilgas!B9+pt_oilgas!B9)</f>
        <v>142573.21605290004</v>
      </c>
      <c r="C10" s="417">
        <f>ag!B9+ptfire!C9+'c1c2rail'!C9+nonpt!C9+nonroad!C9+onroad!C9+ptegu!C9+ptnonipm!C9+ptegu_pk!C9+pt_oilgas!C9+rwc!C9</f>
        <v>13791.063726346001</v>
      </c>
      <c r="D10" s="417">
        <f>ptfire!D9+'c1c2rail'!D9+nonpt!D9+nonroad!D9+onroad!D9+ptegu!D9+ptnonipm!D9+'c3marine'!C9+np_oilgas!C9+ptegu_pk!D9+pt_oilgas!D9+rwc!D9</f>
        <v>32611.873543439004</v>
      </c>
      <c r="E10" s="417">
        <f>ptfire!E9+'c1c2rail'!E9+nonpt!E9+nonroad!E9+onroad!E9+ptegu!E9+ptnonipm!E9+afdust_adj!B9+'c3marine'!D9+np_oilgas!D9+ptegu_pk!E9+pt_oilgas!E9+rwc!E9</f>
        <v>8292.5318401095101</v>
      </c>
      <c r="F10" s="417">
        <f>ptfire!F9+'c1c2rail'!F9+nonpt!F9+nonroad!F9+onroad!F9+ptegu!F9+ptnonipm!F9+afdust_adj!C9+'c3marine'!E9+np_oilgas!E9+ptegu_pk!F9+pt_oilgas!F9+rwc!F9</f>
        <v>5008.774019027509</v>
      </c>
      <c r="G10" s="417">
        <f>SUM(ptfire!G9+'c1c2rail'!G9+'c3marine'!F9+nonpt!G9+nonroad!G9+onroad!G9+ptegu!G9+ptnonipm!G9+np_oilgas!F9+ptegu_pk!G9+pt_oilgas!G9+rwc!G9)</f>
        <v>13523.688620978301</v>
      </c>
      <c r="H10" s="417">
        <f>ptfire!H9+'c1c2rail'!H9+nonpt!H9+nonroad!H9+onroad!H9+ptegu!H9+ptnonipm!H9+'c3marine'!G9+onroad_rfl!B9+np_oilgas!G9+ptegu_pk!H9+pt_oilgas!H9+rwc!H9</f>
        <v>25917.898642700999</v>
      </c>
      <c r="J10" s="417">
        <f>SUM(ptfire!J9+'c1c2rail'!J9+'c3marine'!I9+nonpt!J9+nonroad!J9+onroad!J9+ptegu!J9+ptnonipm!J9+ptegu_pk!J9+rwc!J9+np_oilgas!I9+pt_oilgas!J9)</f>
        <v>112567.43858100001</v>
      </c>
      <c r="K10" s="417">
        <f>ag!D9+ptfire!K9+'c1c2rail'!K9+nonpt!K9+nonroad!K9+onroad!K9+ptegu!K9+ptnonipm!K9+ptegu_pk!K9+pt_oilgas!K9+rwc!K9</f>
        <v>14585.401397156002</v>
      </c>
      <c r="L10" s="417">
        <f>ptfire!L9+'c1c2rail'!L9+nonpt!L9+nonroad!L9+onroad!L9+ptegu!L9+ptnonipm!L9+'c3marine'!J9+np_oilgas!J9+ptegu_pk!L9+pt_oilgas!L9+rwc!L9</f>
        <v>19944.293252262702</v>
      </c>
      <c r="M10" s="417">
        <f>ptfire!M9+'c1c2rail'!M9+nonpt!M9+nonroad!M9+onroad!M9+ptegu!M9+ptnonipm!M9+afdust_adj!E9+'c3marine'!K9+np_oilgas!K9+ptegu_pk!M9+pt_oilgas!M9+rwc!M9</f>
        <v>7333.4418815719901</v>
      </c>
      <c r="N10" s="417">
        <f>ptfire!N9+'c1c2rail'!N9+nonpt!N9+nonroad!N9+onroad!N9+ptegu!N9+ptnonipm!N9+afdust_adj!F9+'c3marine'!L9+np_oilgas!L9+ptegu_pk!N9+pt_oilgas!N9+rwc!N9</f>
        <v>3941.5739519299855</v>
      </c>
      <c r="O10" s="417">
        <f>SUM(ptfire!O9+'c1c2rail'!O9+'c3marine'!M9+nonpt!O9+nonroad!O9+onroad!O9+ptegu!O9+ptnonipm!O9+np_oilgas!M9+ptegu_pk!O9+pt_oilgas!O9+rwc!O9)</f>
        <v>2772.2391501355</v>
      </c>
      <c r="P10" s="419">
        <f>ptfire!P9+'c1c2rail'!P9+nonpt!P9+nonroad!P9+onroad!P9+ptegu!P9+ptnonipm!P9+'c3marine'!N9+onroad_rfl!D9+np_oilgas!N9+ptegu_pk!P9+pt_oilgas!P9+rwc!P9</f>
        <v>19576.417753948099</v>
      </c>
      <c r="R10" s="5">
        <f t="shared" si="6"/>
        <v>-0.21045872641861957</v>
      </c>
      <c r="S10" s="5">
        <f t="shared" si="0"/>
        <v>5.7597998716554653E-2</v>
      </c>
      <c r="T10" s="5">
        <f t="shared" si="1"/>
        <v>-0.38843460723908085</v>
      </c>
      <c r="U10" s="5">
        <f t="shared" si="2"/>
        <v>-0.11565707277704639</v>
      </c>
      <c r="V10" s="5">
        <f t="shared" si="3"/>
        <v>-0.21306612417398069</v>
      </c>
      <c r="W10" s="5">
        <f t="shared" si="4"/>
        <v>-0.79500865275505317</v>
      </c>
      <c r="X10" s="5">
        <f t="shared" si="5"/>
        <v>-0.24467573456379682</v>
      </c>
      <c r="Z10" s="419"/>
      <c r="AA10" s="419"/>
      <c r="AB10" s="419"/>
      <c r="AC10" s="419"/>
      <c r="AD10" s="419"/>
      <c r="AE10" s="419"/>
      <c r="AF10" s="419"/>
      <c r="AH10" s="420"/>
      <c r="AI10" s="420"/>
      <c r="AJ10" s="420"/>
      <c r="AK10" s="420"/>
      <c r="AL10" s="420"/>
      <c r="AM10" s="420"/>
    </row>
    <row r="11" spans="1:39">
      <c r="A11" s="202" t="s">
        <v>8</v>
      </c>
      <c r="B11" s="417">
        <f>SUM(ptfire!B10+'c1c2rail'!B10+'c3marine'!B10+nonpt!B10+nonroad!B10+onroad!B10+ptegu!B10+ptnonipm!B10+ptegu_pk!B10+rwc!B10+np_oilgas!B10+pt_oilgas!B10)</f>
        <v>44810.144750299994</v>
      </c>
      <c r="C11" s="417">
        <f>ag!B10+ptfire!C10+'c1c2rail'!C10+nonpt!C10+nonroad!C10+onroad!C10+ptegu!C10+ptnonipm!C10+ptegu_pk!C10+pt_oilgas!C10+rwc!C10</f>
        <v>347.63836956599994</v>
      </c>
      <c r="D11" s="417">
        <f>ptfire!D10+'c1c2rail'!D10+nonpt!D10+nonroad!D10+onroad!D10+ptegu!D10+ptnonipm!D10+'c3marine'!C10+np_oilgas!C10+ptegu_pk!D10+pt_oilgas!D10+rwc!D10</f>
        <v>9622.2980788229015</v>
      </c>
      <c r="E11" s="417">
        <f>ptfire!E10+'c1c2rail'!E10+nonpt!E10+nonroad!E10+onroad!E10+ptegu!E10+ptnonipm!E10+afdust_adj!B10+'c3marine'!D10+np_oilgas!D10+ptegu_pk!E10+pt_oilgas!E10+rwc!E10</f>
        <v>1954.934021404782</v>
      </c>
      <c r="F11" s="417">
        <f>ptfire!F10+'c1c2rail'!F10+nonpt!F10+nonroad!F10+onroad!F10+ptegu!F10+ptnonipm!F10+afdust_adj!C10+'c3marine'!E10+np_oilgas!E10+ptegu_pk!F10+pt_oilgas!F10+rwc!F10</f>
        <v>1356.3654667357819</v>
      </c>
      <c r="G11" s="417">
        <f>SUM(ptfire!G10+'c1c2rail'!G10+'c3marine'!F10+nonpt!G10+nonroad!G10+onroad!G10+ptegu!G10+ptnonipm!G10+np_oilgas!F10+ptegu_pk!G10+pt_oilgas!G10+rwc!G10)</f>
        <v>1830.9151549061999</v>
      </c>
      <c r="H11" s="417">
        <f>ptfire!H10+'c1c2rail'!H10+nonpt!H10+nonroad!H10+onroad!H10+ptegu!H10+ptnonipm!H10+'c3marine'!G10+onroad_rfl!B10+np_oilgas!G10+ptegu_pk!H10+pt_oilgas!H10+rwc!H10</f>
        <v>8203.4242304040999</v>
      </c>
      <c r="J11" s="417">
        <f>SUM(ptfire!J10+'c1c2rail'!J10+'c3marine'!I10+nonpt!J10+nonroad!J10+onroad!J10+ptegu!J10+ptnonipm!J10+ptegu_pk!J10+rwc!J10+np_oilgas!I10+pt_oilgas!J10)</f>
        <v>34967.486930200001</v>
      </c>
      <c r="K11" s="417">
        <f>ag!D10+ptfire!K10+'c1c2rail'!K10+nonpt!K10+nonroad!K10+onroad!K10+ptegu!K10+ptnonipm!K10+ptegu_pk!K10+pt_oilgas!K10+rwc!K10</f>
        <v>305.24715386000003</v>
      </c>
      <c r="L11" s="417">
        <f>ptfire!L10+'c1c2rail'!L10+nonpt!L10+nonroad!L10+onroad!L10+ptegu!L10+ptnonipm!L10+'c3marine'!J10+np_oilgas!J10+ptegu_pk!L10+pt_oilgas!L10+rwc!L10</f>
        <v>5567.2725129009004</v>
      </c>
      <c r="M11" s="417">
        <f>ptfire!M10+'c1c2rail'!M10+nonpt!M10+nonroad!M10+onroad!M10+ptegu!M10+ptnonipm!M10+afdust_adj!E10+'c3marine'!K10+np_oilgas!K10+ptegu_pk!M10+pt_oilgas!M10+rwc!M10</f>
        <v>1803.2631996293328</v>
      </c>
      <c r="N11" s="417">
        <f>ptfire!N10+'c1c2rail'!N10+nonpt!N10+nonroad!N10+onroad!N10+ptegu!N10+ptnonipm!N10+afdust_adj!F10+'c3marine'!L10+np_oilgas!L10+ptegu_pk!N10+pt_oilgas!N10+rwc!N10</f>
        <v>1201.1774033783327</v>
      </c>
      <c r="O11" s="417">
        <f>SUM(ptfire!O10+'c1c2rail'!O10+'c3marine'!M10+nonpt!O10+nonroad!O10+onroad!O10+ptegu!O10+ptnonipm!O10+np_oilgas!M10+ptegu_pk!O10+pt_oilgas!O10+rwc!O10)</f>
        <v>992.82634120360001</v>
      </c>
      <c r="P11" s="419">
        <f>ptfire!P10+'c1c2rail'!P10+nonpt!P10+nonroad!P10+onroad!P10+ptegu!P10+ptnonipm!P10+'c3marine'!N10+onroad_rfl!D10+np_oilgas!N10+ptegu_pk!P10+pt_oilgas!P10+rwc!P10</f>
        <v>6538.8113785668002</v>
      </c>
      <c r="R11" s="5">
        <f t="shared" si="6"/>
        <v>-0.21965244421653199</v>
      </c>
      <c r="S11" s="5">
        <f t="shared" si="0"/>
        <v>-0.12194055494772375</v>
      </c>
      <c r="T11" s="5">
        <f t="shared" si="1"/>
        <v>-0.42141965803849357</v>
      </c>
      <c r="U11" s="5">
        <f t="shared" si="2"/>
        <v>-7.7583601346536066E-2</v>
      </c>
      <c r="V11" s="5">
        <f t="shared" si="3"/>
        <v>-0.11441463762043688</v>
      </c>
      <c r="W11" s="5">
        <f t="shared" si="4"/>
        <v>-0.45774311903903392</v>
      </c>
      <c r="X11" s="5">
        <f t="shared" si="5"/>
        <v>-0.20291683144555614</v>
      </c>
      <c r="Z11" s="419"/>
      <c r="AA11" s="419"/>
      <c r="AB11" s="419"/>
      <c r="AC11" s="419"/>
      <c r="AD11" s="419"/>
      <c r="AE11" s="419"/>
      <c r="AF11" s="419"/>
      <c r="AH11" s="420"/>
      <c r="AI11" s="420"/>
      <c r="AJ11" s="420"/>
      <c r="AK11" s="420"/>
      <c r="AL11" s="420"/>
      <c r="AM11" s="420"/>
    </row>
    <row r="12" spans="1:39">
      <c r="A12" s="202" t="s">
        <v>9</v>
      </c>
      <c r="B12" s="417">
        <f>SUM(ptfire!B11+'c1c2rail'!B11+'c3marine'!B11+nonpt!B11+nonroad!B11+onroad!B11+ptegu!B11+ptnonipm!B11+ptegu_pk!B11+rwc!B11+np_oilgas!B11+pt_oilgas!B11)</f>
        <v>3928312.1086400002</v>
      </c>
      <c r="C12" s="417">
        <f>ag!B11+ptfire!C11+'c1c2rail'!C11+nonpt!C11+nonroad!C11+onroad!C11+ptegu!C11+ptnonipm!C11+ptegu_pk!C11+pt_oilgas!C11+rwc!C11</f>
        <v>67958.470038080006</v>
      </c>
      <c r="D12" s="417">
        <f>ptfire!D11+'c1c2rail'!D11+nonpt!D11+nonroad!D11+onroad!D11+ptegu!D11+ptnonipm!D11+'c3marine'!C11+np_oilgas!C11+ptegu_pk!D11+pt_oilgas!D11+rwc!D11</f>
        <v>613160.95846685988</v>
      </c>
      <c r="E12" s="417">
        <f>ptfire!E11+'c1c2rail'!E11+nonpt!E11+nonroad!E11+onroad!E11+ptegu!E11+ptnonipm!E11+afdust_adj!B11+'c3marine'!D11+np_oilgas!D11+ptegu_pk!E11+pt_oilgas!E11+rwc!E11</f>
        <v>319248.30702548259</v>
      </c>
      <c r="F12" s="417">
        <f>ptfire!F11+'c1c2rail'!F11+nonpt!F11+nonroad!F11+onroad!F11+ptegu!F11+ptnonipm!F11+afdust_adj!C11+'c3marine'!E11+np_oilgas!E11+ptegu_pk!F11+pt_oilgas!F11+rwc!F11</f>
        <v>186533.40128748256</v>
      </c>
      <c r="G12" s="417">
        <f>SUM(ptfire!G11+'c1c2rail'!G11+'c3marine'!F11+nonpt!G11+nonroad!G11+onroad!G11+ptegu!G11+ptnonipm!G11+np_oilgas!F11+ptegu_pk!G11+pt_oilgas!G11+rwc!G11)</f>
        <v>174032.79429731</v>
      </c>
      <c r="H12" s="417">
        <f>ptfire!H11+'c1c2rail'!H11+nonpt!H11+nonroad!H11+onroad!H11+ptegu!H11+ptnonipm!H11+'c3marine'!G11+onroad_rfl!B11+np_oilgas!G11+ptegu_pk!H11+pt_oilgas!H11+rwc!H11</f>
        <v>849073.81546700001</v>
      </c>
      <c r="J12" s="417">
        <f>SUM(ptfire!J11+'c1c2rail'!J11+'c3marine'!I11+nonpt!J11+nonroad!J11+onroad!J11+ptegu!J11+ptnonipm!J11+ptegu_pk!J11+rwc!J11+np_oilgas!I11+pt_oilgas!J11)</f>
        <v>3207550.1686309995</v>
      </c>
      <c r="K12" s="417">
        <f>ag!D11+ptfire!K11+'c1c2rail'!K11+nonpt!K11+nonroad!K11+onroad!K11+ptegu!K11+ptnonipm!K11+ptegu_pk!K11+pt_oilgas!K11+rwc!K11</f>
        <v>67826.202124000003</v>
      </c>
      <c r="L12" s="417">
        <f>ptfire!L11+'c1c2rail'!L11+nonpt!L11+nonroad!L11+onroad!L11+ptegu!L11+ptnonipm!L11+'c3marine'!J11+np_oilgas!J11+ptegu_pk!L11+pt_oilgas!L11+rwc!L11</f>
        <v>390328.01413747994</v>
      </c>
      <c r="M12" s="417">
        <f>ptfire!M11+'c1c2rail'!M11+nonpt!M11+nonroad!M11+onroad!M11+ptegu!M11+ptnonipm!M11+afdust_adj!E11+'c3marine'!K11+np_oilgas!K11+ptegu_pk!M11+pt_oilgas!M11+rwc!M11</f>
        <v>308329.60503823694</v>
      </c>
      <c r="N12" s="417">
        <f>ptfire!N11+'c1c2rail'!N11+nonpt!N11+nonroad!N11+onroad!N11+ptegu!N11+ptnonipm!N11+afdust_adj!F11+'c3marine'!L11+np_oilgas!L11+ptegu_pk!N11+pt_oilgas!N11+rwc!N11</f>
        <v>173019.92554676687</v>
      </c>
      <c r="O12" s="417">
        <f>SUM(ptfire!O11+'c1c2rail'!O11+'c3marine'!M11+nonpt!O11+nonroad!O11+onroad!O11+ptegu!O11+ptnonipm!O11+np_oilgas!M11+ptegu_pk!O11+pt_oilgas!O11+rwc!O11)</f>
        <v>127556.18934145299</v>
      </c>
      <c r="P12" s="419">
        <f>ptfire!P11+'c1c2rail'!P11+nonpt!P11+nonroad!P11+onroad!P11+ptegu!P11+ptnonipm!P11+'c3marine'!N11+onroad_rfl!D11+np_oilgas!N11+ptegu_pk!P11+pt_oilgas!P11+rwc!P11</f>
        <v>681247.67260350985</v>
      </c>
      <c r="R12" s="5">
        <f t="shared" si="6"/>
        <v>-0.18347878683665281</v>
      </c>
      <c r="S12" s="5">
        <f t="shared" si="0"/>
        <v>-1.9463050596325595E-3</v>
      </c>
      <c r="T12" s="5">
        <f t="shared" si="1"/>
        <v>-0.3634167199531893</v>
      </c>
      <c r="U12" s="5">
        <f t="shared" si="2"/>
        <v>-3.4201283912757306E-2</v>
      </c>
      <c r="V12" s="5">
        <f t="shared" si="3"/>
        <v>-7.2445340338210609E-2</v>
      </c>
      <c r="W12" s="5">
        <f t="shared" si="4"/>
        <v>-0.26705659208377941</v>
      </c>
      <c r="X12" s="5">
        <f t="shared" si="5"/>
        <v>-0.19765789476287632</v>
      </c>
      <c r="Z12" s="419"/>
      <c r="AA12" s="419"/>
      <c r="AB12" s="419"/>
      <c r="AC12" s="419"/>
      <c r="AD12" s="419"/>
      <c r="AE12" s="419"/>
      <c r="AF12" s="419"/>
      <c r="AH12" s="420"/>
      <c r="AI12" s="420"/>
      <c r="AJ12" s="420"/>
      <c r="AK12" s="420"/>
      <c r="AL12" s="420"/>
      <c r="AM12" s="420"/>
    </row>
    <row r="13" spans="1:39">
      <c r="A13" s="202" t="s">
        <v>10</v>
      </c>
      <c r="B13" s="417">
        <f>SUM(ptfire!B12+'c1c2rail'!B12+'c3marine'!B12+nonpt!B12+nonroad!B12+onroad!B12+ptegu!B12+ptnonipm!B12+ptegu_pk!B12+rwc!B12+np_oilgas!B12+pt_oilgas!B12)</f>
        <v>2853093.0891489997</v>
      </c>
      <c r="C13" s="417">
        <f>ag!B12+ptfire!C12+'c1c2rail'!C12+nonpt!C12+nonroad!C12+onroad!C12+ptegu!C12+ptnonipm!C12+ptegu_pk!C12+pt_oilgas!C12+rwc!C12</f>
        <v>111666.04174781001</v>
      </c>
      <c r="D13" s="417">
        <f>ptfire!D12+'c1c2rail'!D12+nonpt!D12+nonroad!D12+onroad!D12+ptegu!D12+ptnonipm!D12+'c3marine'!C12+np_oilgas!C12+ptegu_pk!D12+pt_oilgas!D12+rwc!D12</f>
        <v>467560.53958059003</v>
      </c>
      <c r="E13" s="417">
        <f>ptfire!E12+'c1c2rail'!E12+nonpt!E12+nonroad!E12+onroad!E12+ptegu!E12+ptnonipm!E12+afdust_adj!B12+'c3marine'!D12+np_oilgas!D12+ptegu_pk!E12+pt_oilgas!E12+rwc!E12</f>
        <v>372505.27233697468</v>
      </c>
      <c r="F13" s="417">
        <f>ptfire!F12+'c1c2rail'!F12+nonpt!F12+nonroad!F12+onroad!F12+ptegu!F12+ptnonipm!F12+afdust_adj!C12+'c3marine'!E12+np_oilgas!E12+ptegu_pk!F12+pt_oilgas!F12+rwc!F12</f>
        <v>218095.80415366479</v>
      </c>
      <c r="G13" s="417">
        <f>SUM(ptfire!G12+'c1c2rail'!G12+'c3marine'!F12+nonpt!G12+nonroad!G12+onroad!G12+ptegu!G12+ptnonipm!G12+np_oilgas!F12+ptegu_pk!G12+pt_oilgas!G12+rwc!G12)</f>
        <v>233748.44187641004</v>
      </c>
      <c r="H13" s="417">
        <f>ptfire!H12+'c1c2rail'!H12+nonpt!H12+nonroad!H12+onroad!H12+ptegu!H12+ptnonipm!H12+'c3marine'!G12+onroad_rfl!B12+np_oilgas!G12+ptegu_pk!H12+pt_oilgas!H12+rwc!H12</f>
        <v>410956.29636301001</v>
      </c>
      <c r="J13" s="417">
        <f>SUM(ptfire!J12+'c1c2rail'!J12+'c3marine'!I12+nonpt!J12+nonroad!J12+onroad!J12+ptegu!J12+ptnonipm!J12+ptegu_pk!J12+rwc!J12+np_oilgas!I12+pt_oilgas!J12)</f>
        <v>2428659.6320199994</v>
      </c>
      <c r="K13" s="417">
        <f>ag!D12+ptfire!K12+'c1c2rail'!K12+nonpt!K12+nonroad!K12+onroad!K12+ptegu!K12+ptnonipm!K12+ptegu_pk!K12+pt_oilgas!K12+rwc!K12</f>
        <v>117077.59992275001</v>
      </c>
      <c r="L13" s="417">
        <f>ptfire!L12+'c1c2rail'!L12+nonpt!L12+nonroad!L12+onroad!L12+ptegu!L12+ptnonipm!L12+'c3marine'!J12+np_oilgas!J12+ptegu_pk!L12+pt_oilgas!L12+rwc!L12</f>
        <v>301051.12357764598</v>
      </c>
      <c r="M13" s="417">
        <f>ptfire!M12+'c1c2rail'!M12+nonpt!M12+nonroad!M12+onroad!M12+ptegu!M12+ptnonipm!M12+afdust_adj!E12+'c3marine'!K12+np_oilgas!K12+ptegu_pk!M12+pt_oilgas!M12+rwc!M12</f>
        <v>366837.16571131343</v>
      </c>
      <c r="N13" s="417">
        <f>ptfire!N12+'c1c2rail'!N12+nonpt!N12+nonroad!N12+onroad!N12+ptegu!N12+ptnonipm!N12+afdust_adj!F12+'c3marine'!L12+np_oilgas!L12+ptegu_pk!N12+pt_oilgas!N12+rwc!N12</f>
        <v>213922.96854996344</v>
      </c>
      <c r="O13" s="417">
        <f>SUM(ptfire!O12+'c1c2rail'!O12+'c3marine'!M12+nonpt!O12+nonroad!O12+onroad!O12+ptegu!O12+ptnonipm!O12+np_oilgas!M12+ptegu_pk!O12+pt_oilgas!O12+rwc!O12)</f>
        <v>74204.810332815003</v>
      </c>
      <c r="P13" s="419">
        <f>ptfire!P12+'c1c2rail'!P12+nonpt!P12+nonroad!P12+onroad!P12+ptegu!P12+ptnonipm!P12+'c3marine'!N12+onroad_rfl!D12+np_oilgas!N12+ptegu_pk!P12+pt_oilgas!P12+rwc!P12</f>
        <v>332953.91889457003</v>
      </c>
      <c r="R13" s="5">
        <f t="shared" si="6"/>
        <v>-0.14876256885666397</v>
      </c>
      <c r="S13" s="5">
        <f t="shared" si="0"/>
        <v>4.8461986206707573E-2</v>
      </c>
      <c r="T13" s="5">
        <f t="shared" si="1"/>
        <v>-0.35612375704824428</v>
      </c>
      <c r="U13" s="5">
        <f t="shared" si="2"/>
        <v>-1.5216178257293999E-2</v>
      </c>
      <c r="V13" s="5">
        <f t="shared" si="3"/>
        <v>-1.9133039353481939E-2</v>
      </c>
      <c r="W13" s="5">
        <f t="shared" si="4"/>
        <v>-0.68254414986838996</v>
      </c>
      <c r="X13" s="5">
        <f t="shared" si="5"/>
        <v>-0.18980698959662159</v>
      </c>
      <c r="Z13" s="419"/>
      <c r="AA13" s="419"/>
      <c r="AB13" s="419"/>
      <c r="AC13" s="419"/>
      <c r="AD13" s="419"/>
      <c r="AE13" s="419"/>
      <c r="AF13" s="419"/>
      <c r="AH13" s="420"/>
      <c r="AI13" s="420"/>
      <c r="AJ13" s="420"/>
      <c r="AK13" s="420"/>
      <c r="AL13" s="420"/>
      <c r="AM13" s="420"/>
    </row>
    <row r="14" spans="1:39">
      <c r="A14" s="202" t="s">
        <v>11</v>
      </c>
      <c r="B14" s="417">
        <f>SUM(ptfire!B13+'c1c2rail'!B13+'c3marine'!B13+nonpt!B13+nonroad!B13+onroad!B13+ptegu!B13+ptnonipm!B13+ptegu_pk!B13+rwc!B13+np_oilgas!B13+pt_oilgas!B13)</f>
        <v>1146822.705698</v>
      </c>
      <c r="C14" s="417">
        <f>ag!B13+ptfire!C13+'c1c2rail'!C13+nonpt!C13+nonroad!C13+onroad!C13+ptegu!C13+ptnonipm!C13+ptegu_pk!C13+pt_oilgas!C13+rwc!C13</f>
        <v>75473.259699173999</v>
      </c>
      <c r="D14" s="417">
        <f>ptfire!D13+'c1c2rail'!D13+nonpt!D13+nonroad!D13+onroad!D13+ptegu!D13+ptnonipm!D13+'c3marine'!C13+np_oilgas!C13+ptegu_pk!D13+pt_oilgas!D13+rwc!D13</f>
        <v>95549.326924708002</v>
      </c>
      <c r="E14" s="417">
        <f>ptfire!E13+'c1c2rail'!E13+nonpt!E13+nonroad!E13+onroad!E13+ptegu!E13+ptnonipm!E13+afdust_adj!B13+'c3marine'!D13+np_oilgas!D13+ptegu_pk!E13+pt_oilgas!E13+rwc!E13</f>
        <v>225704.66658479933</v>
      </c>
      <c r="F14" s="417">
        <f>ptfire!F13+'c1c2rail'!F13+nonpt!F13+nonroad!F13+onroad!F13+ptegu!F13+ptnonipm!F13+afdust_adj!C13+'c3marine'!E13+np_oilgas!E13+ptegu_pk!F13+pt_oilgas!F13+rwc!F13</f>
        <v>91840.786573484322</v>
      </c>
      <c r="G14" s="417">
        <f>SUM(ptfire!G13+'c1c2rail'!G13+'c3marine'!F13+nonpt!G13+nonroad!G13+onroad!G13+ptegu!G13+ptnonipm!G13+np_oilgas!F13+ptegu_pk!G13+pt_oilgas!G13+rwc!G13)</f>
        <v>13930.477158784</v>
      </c>
      <c r="H14" s="417">
        <f>ptfire!H13+'c1c2rail'!H13+nonpt!H13+nonroad!H13+onroad!H13+ptegu!H13+ptnonipm!H13+'c3marine'!G13+onroad_rfl!B13+np_oilgas!G13+ptegu_pk!H13+pt_oilgas!H13+rwc!H13</f>
        <v>260757.11783461005</v>
      </c>
      <c r="J14" s="417">
        <f>SUM(ptfire!J13+'c1c2rail'!J13+'c3marine'!I13+nonpt!J13+nonroad!J13+onroad!J13+ptegu!J13+ptnonipm!J13+ptegu_pk!J13+rwc!J13+np_oilgas!I13+pt_oilgas!J13)</f>
        <v>1037497.141383</v>
      </c>
      <c r="K14" s="417">
        <f>ag!D13+ptfire!K13+'c1c2rail'!K13+nonpt!K13+nonroad!K13+onroad!K13+ptegu!K13+ptnonipm!K13+ptegu_pk!K13+pt_oilgas!K13+rwc!K13</f>
        <v>75380.160817805983</v>
      </c>
      <c r="L14" s="417">
        <f>ptfire!L13+'c1c2rail'!L13+nonpt!L13+nonroad!L13+onroad!L13+ptegu!L13+ptnonipm!L13+'c3marine'!J13+np_oilgas!J13+ptegu_pk!L13+pt_oilgas!L13+rwc!L13</f>
        <v>66316.509654505993</v>
      </c>
      <c r="M14" s="417">
        <f>ptfire!M13+'c1c2rail'!M13+nonpt!M13+nonroad!M13+onroad!M13+ptegu!M13+ptnonipm!M13+afdust_adj!E13+'c3marine'!K13+np_oilgas!K13+ptegu_pk!M13+pt_oilgas!M13+rwc!M13</f>
        <v>224828.91365395658</v>
      </c>
      <c r="N14" s="417">
        <f>ptfire!N13+'c1c2rail'!N13+nonpt!N13+nonroad!N13+onroad!N13+ptegu!N13+ptnonipm!N13+afdust_adj!F13+'c3marine'!L13+np_oilgas!L13+ptegu_pk!N13+pt_oilgas!N13+rwc!N13</f>
        <v>90742.946269372609</v>
      </c>
      <c r="O14" s="417">
        <f>SUM(ptfire!O13+'c1c2rail'!O13+'c3marine'!M13+nonpt!O13+nonroad!O13+onroad!O13+ptegu!O13+ptnonipm!O13+np_oilgas!M13+ptegu_pk!O13+pt_oilgas!O13+rwc!O13)</f>
        <v>10678.7550733361</v>
      </c>
      <c r="P14" s="419">
        <f>ptfire!P13+'c1c2rail'!P13+nonpt!P13+nonroad!P13+onroad!P13+ptegu!P13+ptnonipm!P13+'c3marine'!N13+onroad_rfl!D13+np_oilgas!N13+ptegu_pk!P13+pt_oilgas!P13+rwc!P13</f>
        <v>241986.905079688</v>
      </c>
      <c r="R14" s="5">
        <f t="shared" si="6"/>
        <v>-9.5329089467635172E-2</v>
      </c>
      <c r="S14" s="5">
        <f t="shared" si="0"/>
        <v>-1.2335346550433268E-3</v>
      </c>
      <c r="T14" s="5">
        <f t="shared" si="1"/>
        <v>-0.3059447744015738</v>
      </c>
      <c r="U14" s="5">
        <f t="shared" si="2"/>
        <v>-3.8800834032100928E-3</v>
      </c>
      <c r="V14" s="5">
        <f t="shared" si="3"/>
        <v>-1.1953733684905895E-2</v>
      </c>
      <c r="W14" s="5">
        <f t="shared" si="4"/>
        <v>-0.23342503263770076</v>
      </c>
      <c r="X14" s="5">
        <f t="shared" si="5"/>
        <v>-7.1983510597119715E-2</v>
      </c>
      <c r="Z14" s="419"/>
      <c r="AA14" s="419"/>
      <c r="AB14" s="419"/>
      <c r="AC14" s="419"/>
      <c r="AD14" s="419"/>
      <c r="AE14" s="419"/>
      <c r="AF14" s="419"/>
      <c r="AH14" s="420"/>
      <c r="AI14" s="420"/>
      <c r="AJ14" s="420"/>
      <c r="AK14" s="420"/>
      <c r="AL14" s="420"/>
      <c r="AM14" s="420"/>
    </row>
    <row r="15" spans="1:39">
      <c r="A15" s="202" t="s">
        <v>12</v>
      </c>
      <c r="B15" s="417">
        <f>SUM(ptfire!B14+'c1c2rail'!B14+'c3marine'!B14+nonpt!B14+nonroad!B14+onroad!B14+ptegu!B14+ptnonipm!B14+ptegu_pk!B14+rwc!B14+np_oilgas!B14+pt_oilgas!B14)</f>
        <v>1695028.4824170002</v>
      </c>
      <c r="C15" s="417">
        <f>ag!B14+ptfire!C14+'c1c2rail'!C14+nonpt!C14+nonroad!C14+onroad!C14+ptegu!C14+ptnonipm!C14+ptegu_pk!C14+pt_oilgas!C14+rwc!C14</f>
        <v>118577.15576522998</v>
      </c>
      <c r="D15" s="417">
        <f>ptfire!D14+'c1c2rail'!D14+nonpt!D14+nonroad!D14+onroad!D14+ptegu!D14+ptnonipm!D14+'c3marine'!C14+np_oilgas!C14+ptegu_pk!D14+pt_oilgas!D14+rwc!D14</f>
        <v>502859.14348690992</v>
      </c>
      <c r="E15" s="417">
        <f>ptfire!E14+'c1c2rail'!E14+nonpt!E14+nonroad!E14+onroad!E14+ptegu!E14+ptnonipm!E14+afdust_adj!B14+'c3marine'!D14+np_oilgas!D14+ptegu_pk!E14+pt_oilgas!E14+rwc!E14</f>
        <v>367065.12226982688</v>
      </c>
      <c r="F15" s="417">
        <f>ptfire!F14+'c1c2rail'!F14+nonpt!F14+nonroad!F14+onroad!F14+ptegu!F14+ptnonipm!F14+afdust_adj!C14+'c3marine'!E14+np_oilgas!E14+ptegu_pk!F14+pt_oilgas!F14+rwc!F14</f>
        <v>111063.15261561687</v>
      </c>
      <c r="G15" s="417">
        <f>SUM(ptfire!G14+'c1c2rail'!G14+'c3marine'!F14+nonpt!G14+nonroad!G14+onroad!G14+ptegu!G14+ptnonipm!G14+np_oilgas!F14+ptegu_pk!G14+pt_oilgas!G14+rwc!G14)</f>
        <v>288161.51028824999</v>
      </c>
      <c r="H15" s="417">
        <f>ptfire!H14+'c1c2rail'!H14+nonpt!H14+nonroad!H14+onroad!H14+ptegu!H14+ptnonipm!H14+'c3marine'!G14+onroad_rfl!B14+np_oilgas!G14+ptegu_pk!H14+pt_oilgas!H14+rwc!H14</f>
        <v>376475.30513015005</v>
      </c>
      <c r="J15" s="417">
        <f>SUM(ptfire!J14+'c1c2rail'!J14+'c3marine'!I14+nonpt!J14+nonroad!J14+onroad!J14+ptegu!J14+ptnonipm!J14+ptegu_pk!J14+rwc!J14+np_oilgas!I14+pt_oilgas!J14)</f>
        <v>1347535.9949709999</v>
      </c>
      <c r="K15" s="417">
        <f>ag!D14+ptfire!K14+'c1c2rail'!K14+nonpt!K14+nonroad!K14+onroad!K14+ptegu!K14+ptnonipm!K14+ptegu_pk!K14+pt_oilgas!K14+rwc!K14</f>
        <v>121425.40806994001</v>
      </c>
      <c r="L15" s="417">
        <f>ptfire!L14+'c1c2rail'!L14+nonpt!L14+nonroad!L14+onroad!L14+ptegu!L14+ptnonipm!L14+'c3marine'!J14+np_oilgas!J14+ptegu_pk!L14+pt_oilgas!L14+rwc!L14</f>
        <v>332639.95252760698</v>
      </c>
      <c r="M15" s="417">
        <f>ptfire!M14+'c1c2rail'!M14+nonpt!M14+nonroad!M14+onroad!M14+ptegu!M14+ptnonipm!M14+afdust_adj!E14+'c3marine'!K14+np_oilgas!K14+ptegu_pk!M14+pt_oilgas!M14+rwc!M14</f>
        <v>358793.8213309939</v>
      </c>
      <c r="N15" s="417">
        <f>ptfire!N14+'c1c2rail'!N14+nonpt!N14+nonroad!N14+onroad!N14+ptegu!N14+ptnonipm!N14+afdust_adj!F14+'c3marine'!L14+np_oilgas!L14+ptegu_pk!N14+pt_oilgas!N14+rwc!N14</f>
        <v>104200.56873998386</v>
      </c>
      <c r="O15" s="417">
        <f>SUM(ptfire!O14+'c1c2rail'!O14+'c3marine'!M14+nonpt!O14+nonroad!O14+onroad!O14+ptegu!O14+ptnonipm!O14+np_oilgas!M14+ptegu_pk!O14+pt_oilgas!O14+rwc!O14)</f>
        <v>95169.107549706023</v>
      </c>
      <c r="P15" s="419">
        <f>ptfire!P14+'c1c2rail'!P14+nonpt!P14+nonroad!P14+onroad!P14+ptegu!P14+ptnonipm!P14+'c3marine'!N14+onroad_rfl!D14+np_oilgas!N14+ptegu_pk!P14+pt_oilgas!P14+rwc!P14</f>
        <v>316972.14247585996</v>
      </c>
      <c r="R15" s="5">
        <f t="shared" si="6"/>
        <v>-0.20500687218571023</v>
      </c>
      <c r="S15" s="5">
        <f t="shared" si="0"/>
        <v>2.4020244762399758E-2</v>
      </c>
      <c r="T15" s="5">
        <f t="shared" si="1"/>
        <v>-0.33850272618883775</v>
      </c>
      <c r="U15" s="5">
        <f t="shared" si="2"/>
        <v>-2.2533606264974443E-2</v>
      </c>
      <c r="V15" s="5">
        <f t="shared" si="3"/>
        <v>-6.178992504727477E-2</v>
      </c>
      <c r="W15" s="5">
        <f t="shared" si="4"/>
        <v>-0.66973692130323836</v>
      </c>
      <c r="X15" s="5">
        <f t="shared" si="5"/>
        <v>-0.15805329551089534</v>
      </c>
      <c r="Z15" s="419"/>
      <c r="AA15" s="419"/>
      <c r="AB15" s="419"/>
      <c r="AC15" s="419"/>
      <c r="AD15" s="419"/>
      <c r="AE15" s="419"/>
      <c r="AF15" s="419"/>
      <c r="AH15" s="420"/>
      <c r="AI15" s="420"/>
      <c r="AJ15" s="420"/>
      <c r="AK15" s="420"/>
      <c r="AL15" s="420"/>
      <c r="AM15" s="420"/>
    </row>
    <row r="16" spans="1:39">
      <c r="A16" s="202" t="s">
        <v>13</v>
      </c>
      <c r="B16" s="417">
        <f>SUM(ptfire!B15+'c1c2rail'!B15+'c3marine'!B15+nonpt!B15+nonroad!B15+onroad!B15+ptegu!B15+ptnonipm!B15+ptegu_pk!B15+rwc!B15+np_oilgas!B15+pt_oilgas!B15)</f>
        <v>1496249.9992279999</v>
      </c>
      <c r="C16" s="417">
        <f>ag!B15+ptfire!C15+'c1c2rail'!C15+nonpt!C15+nonroad!C15+onroad!C15+ptegu!C15+ptnonipm!C15+ptegu_pk!C15+pt_oilgas!C15+rwc!C15</f>
        <v>114891.9205067</v>
      </c>
      <c r="D16" s="417">
        <f>ptfire!D15+'c1c2rail'!D15+nonpt!D15+nonroad!D15+onroad!D15+ptegu!D15+ptnonipm!D15+'c3marine'!C15+np_oilgas!C15+ptegu_pk!D15+pt_oilgas!D15+rwc!D15</f>
        <v>421152.65230720001</v>
      </c>
      <c r="E16" s="417">
        <f>ptfire!E15+'c1c2rail'!E15+nonpt!E15+nonroad!E15+onroad!E15+ptegu!E15+ptnonipm!E15+afdust_adj!B15+'c3marine'!D15+np_oilgas!D15+ptegu_pk!E15+pt_oilgas!E15+rwc!E15</f>
        <v>230969.3672637385</v>
      </c>
      <c r="F16" s="417">
        <f>ptfire!F15+'c1c2rail'!F15+nonpt!F15+nonroad!F15+onroad!F15+ptegu!F15+ptnonipm!F15+afdust_adj!C15+'c3marine'!E15+np_oilgas!E15+ptegu_pk!F15+pt_oilgas!F15+rwc!F15</f>
        <v>75721.533491108494</v>
      </c>
      <c r="G16" s="417">
        <f>SUM(ptfire!G15+'c1c2rail'!G15+'c3marine'!F15+nonpt!G15+nonroad!G15+onroad!G15+ptegu!G15+ptnonipm!G15+np_oilgas!F15+ptegu_pk!G15+pt_oilgas!G15+rwc!G15)</f>
        <v>446235.607062486</v>
      </c>
      <c r="H16" s="417">
        <f>ptfire!H15+'c1c2rail'!H15+nonpt!H15+nonroad!H15+onroad!H15+ptegu!H15+ptnonipm!H15+'c3marine'!G15+onroad_rfl!B15+np_oilgas!G15+ptegu_pk!H15+pt_oilgas!H15+rwc!H15</f>
        <v>262921.05505088996</v>
      </c>
      <c r="J16" s="417">
        <f>SUM(ptfire!J15+'c1c2rail'!J15+'c3marine'!I15+nonpt!J15+nonroad!J15+onroad!J15+ptegu!J15+ptnonipm!J15+ptegu_pk!J15+rwc!J15+np_oilgas!I15+pt_oilgas!J15)</f>
        <v>1182393.0069850001</v>
      </c>
      <c r="K16" s="417">
        <f>ag!D15+ptfire!K15+'c1c2rail'!K15+nonpt!K15+nonroad!K15+onroad!K15+ptegu!K15+ptnonipm!K15+ptegu_pk!K15+pt_oilgas!K15+rwc!K15</f>
        <v>117972.71132677999</v>
      </c>
      <c r="L16" s="417">
        <f>ptfire!L15+'c1c2rail'!L15+nonpt!L15+nonroad!L15+onroad!L15+ptegu!L15+ptnonipm!L15+'c3marine'!J15+np_oilgas!J15+ptegu_pk!L15+pt_oilgas!L15+rwc!L15</f>
        <v>300249.91109642701</v>
      </c>
      <c r="M16" s="417">
        <f>ptfire!M15+'c1c2rail'!M15+nonpt!M15+nonroad!M15+onroad!M15+ptegu!M15+ptnonipm!M15+afdust_adj!E15+'c3marine'!K15+np_oilgas!K15+ptegu_pk!M15+pt_oilgas!M15+rwc!M15</f>
        <v>231033.63177129161</v>
      </c>
      <c r="N16" s="417">
        <f>ptfire!N15+'c1c2rail'!N15+nonpt!N15+nonroad!N15+onroad!N15+ptegu!N15+ptnonipm!N15+afdust_adj!F15+'c3marine'!L15+np_oilgas!L15+ptegu_pk!N15+pt_oilgas!N15+rwc!N15</f>
        <v>76288.547361081582</v>
      </c>
      <c r="O16" s="417">
        <f>SUM(ptfire!O15+'c1c2rail'!O15+'c3marine'!M15+nonpt!O15+nonroad!O15+onroad!O15+ptegu!O15+ptnonipm!O15+np_oilgas!M15+ptegu_pk!O15+pt_oilgas!O15+rwc!O15)</f>
        <v>184835.08066828799</v>
      </c>
      <c r="P16" s="419">
        <f>ptfire!P15+'c1c2rail'!P15+nonpt!P15+nonroad!P15+onroad!P15+ptegu!P15+ptnonipm!P15+'c3marine'!N15+onroad_rfl!D15+np_oilgas!N15+ptegu_pk!P15+pt_oilgas!P15+rwc!P15</f>
        <v>214917.39546928997</v>
      </c>
      <c r="R16" s="5">
        <f t="shared" si="6"/>
        <v>-0.20976240093897172</v>
      </c>
      <c r="S16" s="5">
        <f t="shared" si="0"/>
        <v>2.6814686415659039E-2</v>
      </c>
      <c r="T16" s="5">
        <f t="shared" si="1"/>
        <v>-0.28707581573672081</v>
      </c>
      <c r="U16" s="5">
        <f t="shared" si="2"/>
        <v>2.782382283609128E-4</v>
      </c>
      <c r="V16" s="5">
        <f t="shared" si="3"/>
        <v>7.4881456282137977E-3</v>
      </c>
      <c r="W16" s="5">
        <f t="shared" si="4"/>
        <v>-0.5857903812628612</v>
      </c>
      <c r="X16" s="5">
        <f t="shared" si="5"/>
        <v>-0.18257822513418939</v>
      </c>
      <c r="Z16" s="419"/>
      <c r="AA16" s="419"/>
      <c r="AB16" s="419"/>
      <c r="AC16" s="419"/>
      <c r="AD16" s="419"/>
      <c r="AE16" s="419"/>
      <c r="AF16" s="419"/>
      <c r="AH16" s="420"/>
      <c r="AI16" s="420"/>
      <c r="AJ16" s="420"/>
      <c r="AK16" s="420"/>
      <c r="AL16" s="420"/>
      <c r="AM16" s="420"/>
    </row>
    <row r="17" spans="1:39">
      <c r="A17" s="202" t="s">
        <v>14</v>
      </c>
      <c r="B17" s="417">
        <f>SUM(ptfire!B16+'c1c2rail'!B16+'c3marine'!B16+nonpt!B16+nonroad!B16+onroad!B16+ptegu!B16+ptnonipm!B16+ptegu_pk!B16+rwc!B16+np_oilgas!B16+pt_oilgas!B16)</f>
        <v>859980.37621299981</v>
      </c>
      <c r="C17" s="417">
        <f>ag!B16+ptfire!C16+'c1c2rail'!C16+nonpt!C16+nonroad!C16+onroad!C16+ptegu!C16+ptnonipm!C16+ptegu_pk!C16+pt_oilgas!C16+rwc!C16</f>
        <v>288694.17369815003</v>
      </c>
      <c r="D17" s="417">
        <f>ptfire!D16+'c1c2rail'!D16+nonpt!D16+nonroad!D16+onroad!D16+ptegu!D16+ptnonipm!D16+'c3marine'!C16+np_oilgas!C16+ptegu_pk!D16+pt_oilgas!D16+rwc!D16</f>
        <v>228507.92416184102</v>
      </c>
      <c r="E17" s="417">
        <f>ptfire!E16+'c1c2rail'!E16+nonpt!E16+nonroad!E16+onroad!E16+ptegu!E16+ptnonipm!E16+afdust_adj!B16+'c3marine'!D16+np_oilgas!D16+ptegu_pk!E16+pt_oilgas!E16+rwc!E16</f>
        <v>311987.84195429657</v>
      </c>
      <c r="F17" s="417">
        <f>ptfire!F16+'c1c2rail'!F16+nonpt!F16+nonroad!F16+onroad!F16+ptegu!F16+ptnonipm!F16+afdust_adj!C16+'c3marine'!E16+np_oilgas!E16+ptegu_pk!F16+pt_oilgas!F16+rwc!F16</f>
        <v>87086.976146156565</v>
      </c>
      <c r="G17" s="417">
        <f>SUM(ptfire!G16+'c1c2rail'!G16+'c3marine'!F16+nonpt!G16+nonroad!G16+onroad!G16+ptegu!G16+ptnonipm!G16+np_oilgas!F16+ptegu_pk!G16+pt_oilgas!G16+rwc!G16)</f>
        <v>133972.331018775</v>
      </c>
      <c r="H17" s="417">
        <f>ptfire!H16+'c1c2rail'!H16+nonpt!H16+nonroad!H16+onroad!H16+ptegu!H16+ptnonipm!H16+'c3marine'!G16+onroad_rfl!B16+np_oilgas!G16+ptegu_pk!H16+pt_oilgas!H16+rwc!H16</f>
        <v>192480.6257143</v>
      </c>
      <c r="J17" s="417">
        <f>SUM(ptfire!J16+'c1c2rail'!J16+'c3marine'!I16+nonpt!J16+nonroad!J16+onroad!J16+ptegu!J16+ptnonipm!J16+ptegu_pk!J16+rwc!J16+np_oilgas!I16+pt_oilgas!J16)</f>
        <v>699836.97119599988</v>
      </c>
      <c r="K17" s="417">
        <f>ag!D16+ptfire!K16+'c1c2rail'!K16+nonpt!K16+nonroad!K16+onroad!K16+ptegu!K16+ptnonipm!K16+ptegu_pk!K16+pt_oilgas!K16+rwc!K16</f>
        <v>298246.10512189002</v>
      </c>
      <c r="L17" s="417">
        <f>ptfire!L16+'c1c2rail'!L16+nonpt!L16+nonroad!L16+onroad!L16+ptegu!L16+ptnonipm!L16+'c3marine'!J16+np_oilgas!J16+ptegu_pk!L16+pt_oilgas!L16+rwc!L16</f>
        <v>156886.67105926501</v>
      </c>
      <c r="M17" s="417">
        <f>ptfire!M16+'c1c2rail'!M16+nonpt!M16+nonroad!M16+onroad!M16+ptegu!M16+ptnonipm!M16+afdust_adj!E16+'c3marine'!K16+np_oilgas!K16+ptegu_pk!M16+pt_oilgas!M16+rwc!M16</f>
        <v>306813.69848479994</v>
      </c>
      <c r="N17" s="417">
        <f>ptfire!N16+'c1c2rail'!N16+nonpt!N16+nonroad!N16+onroad!N16+ptegu!N16+ptnonipm!N16+afdust_adj!F16+'c3marine'!L16+np_oilgas!L16+ptegu_pk!N16+pt_oilgas!N16+rwc!N16</f>
        <v>82296.7467833009</v>
      </c>
      <c r="O17" s="417">
        <f>SUM(ptfire!O16+'c1c2rail'!O16+'c3marine'!M16+nonpt!O16+nonroad!O16+onroad!O16+ptegu!O16+ptnonipm!O16+np_oilgas!M16+ptegu_pk!O16+pt_oilgas!O16+rwc!O16)</f>
        <v>49946.752872894998</v>
      </c>
      <c r="P17" s="419">
        <f>ptfire!P16+'c1c2rail'!P16+nonpt!P16+nonroad!P16+onroad!P16+ptegu!P16+ptnonipm!P16+'c3marine'!N16+onroad_rfl!D16+np_oilgas!N16+ptegu_pk!P16+pt_oilgas!P16+rwc!P16</f>
        <v>166071.263733461</v>
      </c>
      <c r="R17" s="5">
        <f t="shared" si="6"/>
        <v>-0.18621751082531171</v>
      </c>
      <c r="S17" s="5">
        <f t="shared" si="0"/>
        <v>3.3086678894071513E-2</v>
      </c>
      <c r="T17" s="5">
        <f t="shared" si="1"/>
        <v>-0.31343006315986738</v>
      </c>
      <c r="U17" s="5">
        <f t="shared" si="2"/>
        <v>-1.6584439435478372E-2</v>
      </c>
      <c r="V17" s="5">
        <f t="shared" si="3"/>
        <v>-5.5005117582866886E-2</v>
      </c>
      <c r="W17" s="5">
        <f t="shared" si="4"/>
        <v>-0.62718605779953607</v>
      </c>
      <c r="X17" s="5">
        <f t="shared" si="5"/>
        <v>-0.13720529992477554</v>
      </c>
      <c r="Z17" s="419"/>
      <c r="AA17" s="419"/>
      <c r="AB17" s="419"/>
      <c r="AC17" s="419"/>
      <c r="AD17" s="419"/>
      <c r="AE17" s="419"/>
      <c r="AF17" s="419"/>
      <c r="AH17" s="420"/>
      <c r="AI17" s="420"/>
      <c r="AJ17" s="420"/>
      <c r="AK17" s="420"/>
      <c r="AL17" s="420"/>
      <c r="AM17" s="420"/>
    </row>
    <row r="18" spans="1:39">
      <c r="A18" s="202" t="s">
        <v>15</v>
      </c>
      <c r="B18" s="417">
        <f>SUM(ptfire!B17+'c1c2rail'!B17+'c3marine'!B17+nonpt!B17+nonroad!B17+onroad!B17+ptegu!B17+ptnonipm!B17+ptegu_pk!B17+rwc!B17+np_oilgas!B17+pt_oilgas!B17)</f>
        <v>1618318.5976740001</v>
      </c>
      <c r="C18" s="417">
        <f>ag!B17+ptfire!C17+'c1c2rail'!C17+nonpt!C17+nonroad!C17+onroad!C17+ptegu!C17+ptnonipm!C17+ptegu_pk!C17+pt_oilgas!C17+rwc!C17</f>
        <v>190115.03804266002</v>
      </c>
      <c r="D18" s="417">
        <f>ptfire!D17+'c1c2rail'!D17+nonpt!D17+nonroad!D17+onroad!D17+ptegu!D17+ptnonipm!D17+'c3marine'!C17+np_oilgas!C17+ptegu_pk!D17+pt_oilgas!D17+rwc!D17</f>
        <v>324942.90254687599</v>
      </c>
      <c r="E18" s="417">
        <f>ptfire!E17+'c1c2rail'!E17+nonpt!E17+nonroad!E17+onroad!E17+ptegu!E17+ptnonipm!E17+afdust_adj!B17+'c3marine'!D17+np_oilgas!D17+ptegu_pk!E17+pt_oilgas!E17+rwc!E17</f>
        <v>549851.02172175015</v>
      </c>
      <c r="F18" s="417">
        <f>ptfire!F17+'c1c2rail'!F17+nonpt!F17+nonroad!F17+onroad!F17+ptegu!F17+ptnonipm!F17+afdust_adj!C17+'c3marine'!E17+np_oilgas!E17+ptegu_pk!F17+pt_oilgas!F17+rwc!F17</f>
        <v>185342.69406505098</v>
      </c>
      <c r="G18" s="417">
        <f>SUM(ptfire!G17+'c1c2rail'!G17+'c3marine'!F17+nonpt!G17+nonroad!G17+onroad!G17+ptegu!G17+ptnonipm!G17+np_oilgas!F17+ptegu_pk!G17+pt_oilgas!G17+rwc!G17)</f>
        <v>60368.782820661996</v>
      </c>
      <c r="H18" s="417">
        <f>ptfire!H17+'c1c2rail'!H17+nonpt!H17+nonroad!H17+onroad!H17+ptegu!H17+ptnonipm!H17+'c3marine'!G17+onroad_rfl!B17+np_oilgas!G17+ptegu_pk!H17+pt_oilgas!H17+rwc!H17</f>
        <v>448940.35411299003</v>
      </c>
      <c r="J18" s="417">
        <f>SUM(ptfire!J17+'c1c2rail'!J17+'c3marine'!I17+nonpt!J17+nonroad!J17+onroad!J17+ptegu!J17+ptnonipm!J17+ptegu_pk!J17+rwc!J17+np_oilgas!I17+pt_oilgas!J17)</f>
        <v>1480424.2282710001</v>
      </c>
      <c r="K18" s="417">
        <f>ag!D17+ptfire!K17+'c1c2rail'!K17+nonpt!K17+nonroad!K17+onroad!K17+ptegu!K17+ptnonipm!K17+ptegu_pk!K17+pt_oilgas!K17+rwc!K17</f>
        <v>191420.98056529698</v>
      </c>
      <c r="L18" s="417">
        <f>ptfire!L17+'c1c2rail'!L17+nonpt!L17+nonroad!L17+onroad!L17+ptegu!L17+ptnonipm!L17+'c3marine'!J17+np_oilgas!J17+ptegu_pk!L17+pt_oilgas!L17+rwc!L17</f>
        <v>251628.52726987997</v>
      </c>
      <c r="M18" s="417">
        <f>ptfire!M17+'c1c2rail'!M17+nonpt!M17+nonroad!M17+onroad!M17+ptegu!M17+ptnonipm!M17+afdust_adj!E17+'c3marine'!K17+np_oilgas!K17+ptegu_pk!M17+pt_oilgas!M17+rwc!M17</f>
        <v>550621.34783045389</v>
      </c>
      <c r="N18" s="417">
        <f>ptfire!N17+'c1c2rail'!N17+nonpt!N17+nonroad!N17+onroad!N17+ptegu!N17+ptnonipm!N17+afdust_adj!F17+'c3marine'!L17+np_oilgas!L17+ptegu_pk!N17+pt_oilgas!N17+rwc!N17</f>
        <v>184517.00050168199</v>
      </c>
      <c r="O18" s="417">
        <f>SUM(ptfire!O17+'c1c2rail'!O17+'c3marine'!M17+nonpt!O17+nonroad!O17+onroad!O17+ptegu!O17+ptnonipm!O17+np_oilgas!M17+ptegu_pk!O17+pt_oilgas!O17+rwc!O17)</f>
        <v>32931.944053037005</v>
      </c>
      <c r="P18" s="419">
        <f>ptfire!P17+'c1c2rail'!P17+nonpt!P17+nonroad!P17+onroad!P17+ptegu!P17+ptnonipm!P17+'c3marine'!N17+onroad_rfl!D17+np_oilgas!N17+ptegu_pk!P17+pt_oilgas!P17+rwc!P17</f>
        <v>429354.652167616</v>
      </c>
      <c r="R18" s="5">
        <f t="shared" si="6"/>
        <v>-8.5208419158745857E-2</v>
      </c>
      <c r="S18" s="5">
        <f t="shared" si="0"/>
        <v>6.8692226353179011E-3</v>
      </c>
      <c r="T18" s="5">
        <f t="shared" si="1"/>
        <v>-0.22562233149997715</v>
      </c>
      <c r="U18" s="5">
        <f t="shared" si="2"/>
        <v>1.4009724057465866E-3</v>
      </c>
      <c r="V18" s="5">
        <f t="shared" si="3"/>
        <v>-4.4549560884185003E-3</v>
      </c>
      <c r="W18" s="5">
        <f t="shared" si="4"/>
        <v>-0.45448719496518286</v>
      </c>
      <c r="X18" s="5">
        <f t="shared" si="5"/>
        <v>-4.3626512444111143E-2</v>
      </c>
      <c r="Z18" s="419"/>
      <c r="AA18" s="419"/>
      <c r="AB18" s="419"/>
      <c r="AC18" s="419"/>
      <c r="AD18" s="419"/>
      <c r="AE18" s="419"/>
      <c r="AF18" s="419"/>
      <c r="AH18" s="420"/>
      <c r="AI18" s="420"/>
      <c r="AJ18" s="420"/>
      <c r="AK18" s="420"/>
      <c r="AL18" s="420"/>
      <c r="AM18" s="420"/>
    </row>
    <row r="19" spans="1:39">
      <c r="A19" s="202" t="s">
        <v>16</v>
      </c>
      <c r="B19" s="417">
        <f>SUM(ptfire!B18+'c1c2rail'!B18+'c3marine'!B18+nonpt!B18+nonroad!B18+onroad!B18+ptegu!B18+ptnonipm!B18+ptegu_pk!B18+rwc!B18+np_oilgas!B18+pt_oilgas!B18)</f>
        <v>1032799.8079250003</v>
      </c>
      <c r="C19" s="417">
        <f>ag!B18+ptfire!C18+'c1c2rail'!C18+nonpt!C18+nonroad!C18+onroad!C18+ptegu!C18+ptnonipm!C18+ptegu_pk!C18+pt_oilgas!C18+rwc!C18</f>
        <v>58064.448741679997</v>
      </c>
      <c r="D19" s="417">
        <f>ptfire!D18+'c1c2rail'!D18+nonpt!D18+nonroad!D18+onroad!D18+ptegu!D18+ptnonipm!D18+'c3marine'!C18+np_oilgas!C18+ptegu_pk!D18+pt_oilgas!D18+rwc!D18</f>
        <v>313165.02547505003</v>
      </c>
      <c r="E19" s="417">
        <f>ptfire!E18+'c1c2rail'!E18+nonpt!E18+nonroad!E18+onroad!E18+ptegu!E18+ptnonipm!E18+afdust_adj!B18+'c3marine'!D18+np_oilgas!D18+ptegu_pk!E18+pt_oilgas!E18+rwc!E18</f>
        <v>114708.93637877546</v>
      </c>
      <c r="F19" s="417">
        <f>ptfire!F18+'c1c2rail'!F18+nonpt!F18+nonroad!F18+onroad!F18+ptegu!F18+ptnonipm!F18+afdust_adj!C18+'c3marine'!E18+np_oilgas!E18+ptegu_pk!F18+pt_oilgas!F18+rwc!F18</f>
        <v>65444.771895225458</v>
      </c>
      <c r="G19" s="417">
        <f>SUM(ptfire!G18+'c1c2rail'!G18+'c3marine'!F18+nonpt!G18+nonroad!G18+onroad!G18+ptegu!G18+ptnonipm!G18+np_oilgas!F18+ptegu_pk!G18+pt_oilgas!G18+rwc!G18)</f>
        <v>271619.31004807597</v>
      </c>
      <c r="H19" s="417">
        <f>ptfire!H18+'c1c2rail'!H18+nonpt!H18+nonroad!H18+onroad!H18+ptegu!H18+ptnonipm!H18+'c3marine'!G18+onroad_rfl!B18+np_oilgas!G18+ptegu_pk!H18+pt_oilgas!H18+rwc!H18</f>
        <v>259446.44247811</v>
      </c>
      <c r="J19" s="417">
        <f>SUM(ptfire!J18+'c1c2rail'!J18+'c3marine'!I18+nonpt!J18+nonroad!J18+onroad!J18+ptegu!J18+ptnonipm!J18+ptegu_pk!J18+rwc!J18+np_oilgas!I18+pt_oilgas!J18)</f>
        <v>869998.37496499997</v>
      </c>
      <c r="K19" s="417">
        <f>ag!D18+ptfire!K18+'c1c2rail'!K18+nonpt!K18+nonroad!K18+onroad!K18+ptegu!K18+ptnonipm!K18+ptegu_pk!K18+pt_oilgas!K18+rwc!K18</f>
        <v>59066.988357029993</v>
      </c>
      <c r="L19" s="417">
        <f>ptfire!L18+'c1c2rail'!L18+nonpt!L18+nonroad!L18+onroad!L18+ptegu!L18+ptnonipm!L18+'c3marine'!J18+np_oilgas!J18+ptegu_pk!L18+pt_oilgas!L18+rwc!L18</f>
        <v>221062.75360098897</v>
      </c>
      <c r="M19" s="417">
        <f>ptfire!M18+'c1c2rail'!M18+nonpt!M18+nonroad!M18+onroad!M18+ptegu!M18+ptnonipm!M18+afdust_adj!E18+'c3marine'!K18+np_oilgas!K18+ptegu_pk!M18+pt_oilgas!M18+rwc!M18</f>
        <v>109945.03195547585</v>
      </c>
      <c r="N19" s="417">
        <f>ptfire!N18+'c1c2rail'!N18+nonpt!N18+nonroad!N18+onroad!N18+ptegu!N18+ptnonipm!N18+afdust_adj!F18+'c3marine'!L18+np_oilgas!L18+ptegu_pk!N18+pt_oilgas!N18+rwc!N18</f>
        <v>62936.594687775854</v>
      </c>
      <c r="O19" s="417">
        <f>SUM(ptfire!O18+'c1c2rail'!O18+'c3marine'!M18+nonpt!O18+nonroad!O18+onroad!O18+ptegu!O18+ptnonipm!O18+np_oilgas!M18+ptegu_pk!O18+pt_oilgas!O18+rwc!O18)</f>
        <v>117821.12705466902</v>
      </c>
      <c r="P19" s="419">
        <f>ptfire!P18+'c1c2rail'!P18+nonpt!P18+nonroad!P18+onroad!P18+ptegu!P18+ptnonipm!P18+'c3marine'!N18+onroad_rfl!D18+np_oilgas!N18+ptegu_pk!P18+pt_oilgas!P18+rwc!P18</f>
        <v>230616.35032210997</v>
      </c>
      <c r="R19" s="5">
        <f t="shared" si="6"/>
        <v>-0.15763116115124476</v>
      </c>
      <c r="S19" s="5">
        <f t="shared" si="0"/>
        <v>1.7265980080343912E-2</v>
      </c>
      <c r="T19" s="5">
        <f t="shared" si="1"/>
        <v>-0.29410139824633413</v>
      </c>
      <c r="U19" s="5">
        <f t="shared" si="2"/>
        <v>-4.153036872008755E-2</v>
      </c>
      <c r="V19" s="5">
        <f t="shared" si="3"/>
        <v>-3.8325096639730036E-2</v>
      </c>
      <c r="W19" s="5">
        <f t="shared" si="4"/>
        <v>-0.56622698498934054</v>
      </c>
      <c r="X19" s="5">
        <f t="shared" si="5"/>
        <v>-0.11112155511029016</v>
      </c>
      <c r="Z19" s="419"/>
      <c r="AA19" s="419"/>
      <c r="AB19" s="419"/>
      <c r="AC19" s="419"/>
      <c r="AD19" s="419"/>
      <c r="AE19" s="419"/>
      <c r="AF19" s="419"/>
      <c r="AH19" s="420"/>
      <c r="AI19" s="420"/>
      <c r="AJ19" s="420"/>
      <c r="AK19" s="420"/>
      <c r="AL19" s="420"/>
      <c r="AM19" s="420"/>
    </row>
    <row r="20" spans="1:39">
      <c r="A20" s="202" t="s">
        <v>17</v>
      </c>
      <c r="B20" s="417">
        <f>SUM(ptfire!B19+'c1c2rail'!B19+'c3marine'!B19+nonpt!B19+nonroad!B19+onroad!B19+ptegu!B19+ptnonipm!B19+ptegu_pk!B19+rwc!B19+np_oilgas!B19+pt_oilgas!B19)</f>
        <v>2281464.4992600004</v>
      </c>
      <c r="C20" s="417">
        <f>ag!B19+ptfire!C19+'c1c2rail'!C19+nonpt!C19+nonroad!C19+onroad!C19+ptegu!C19+ptnonipm!C19+ptegu_pk!C19+pt_oilgas!C19+rwc!C19</f>
        <v>94864.003462059976</v>
      </c>
      <c r="D20" s="417">
        <f>ptfire!D19+'c1c2rail'!D19+nonpt!D19+nonroad!D19+onroad!D19+ptegu!D19+ptnonipm!D19+'c3marine'!C19+np_oilgas!C19+ptegu_pk!D19+pt_oilgas!D19+rwc!D19</f>
        <v>523523.08158164896</v>
      </c>
      <c r="E20" s="417">
        <f>ptfire!E19+'c1c2rail'!E19+nonpt!E19+nonroad!E19+onroad!E19+ptegu!E19+ptnonipm!E19+afdust_adj!B19+'c3marine'!D19+np_oilgas!D19+ptegu_pk!E19+pt_oilgas!E19+rwc!E19</f>
        <v>290013.49440235813</v>
      </c>
      <c r="F20" s="417">
        <f>ptfire!F19+'c1c2rail'!F19+nonpt!F19+nonroad!F19+onroad!F19+ptegu!F19+ptnonipm!F19+afdust_adj!C19+'c3marine'!E19+np_oilgas!E19+ptegu_pk!F19+pt_oilgas!F19+rwc!F19</f>
        <v>194721.91897539821</v>
      </c>
      <c r="G20" s="417">
        <f>SUM(ptfire!G19+'c1c2rail'!G19+'c3marine'!F19+nonpt!G19+nonroad!G19+onroad!G19+ptegu!G19+ptnonipm!G19+np_oilgas!F19+ptegu_pk!G19+pt_oilgas!G19+rwc!G19)</f>
        <v>228133.63244503702</v>
      </c>
      <c r="H20" s="417">
        <f>ptfire!H19+'c1c2rail'!H19+nonpt!H19+nonroad!H19+onroad!H19+ptegu!H19+ptnonipm!H19+'c3marine'!G19+onroad_rfl!B19+np_oilgas!G19+ptegu_pk!H19+pt_oilgas!H19+rwc!H19</f>
        <v>688795.76116810006</v>
      </c>
      <c r="J20" s="417">
        <f>SUM(ptfire!J19+'c1c2rail'!J19+'c3marine'!I19+nonpt!J19+nonroad!J19+onroad!J19+ptegu!J19+ptnonipm!J19+ptegu_pk!J19+rwc!J19+np_oilgas!I19+pt_oilgas!J19)</f>
        <v>2052104.80534</v>
      </c>
      <c r="K20" s="417">
        <f>ag!D19+ptfire!K19+'c1c2rail'!K19+nonpt!K19+nonroad!K19+onroad!K19+ptegu!K19+ptnonipm!K19+ptegu_pk!K19+pt_oilgas!K19+rwc!K19</f>
        <v>95359.167838620007</v>
      </c>
      <c r="L20" s="417">
        <f>ptfire!L19+'c1c2rail'!L19+nonpt!L19+nonroad!L19+onroad!L19+ptegu!L19+ptnonipm!L19+'c3marine'!J19+np_oilgas!J19+ptegu_pk!L19+pt_oilgas!L19+rwc!L19</f>
        <v>417980.163520467</v>
      </c>
      <c r="M20" s="417">
        <f>ptfire!M19+'c1c2rail'!M19+nonpt!M19+nonroad!M19+onroad!M19+ptegu!M19+ptnonipm!M19+afdust_adj!E19+'c3marine'!K19+np_oilgas!K19+ptegu_pk!M19+pt_oilgas!M19+rwc!M19</f>
        <v>278523.16396977479</v>
      </c>
      <c r="N20" s="417">
        <f>ptfire!N19+'c1c2rail'!N19+nonpt!N19+nonroad!N19+onroad!N19+ptegu!N19+ptnonipm!N19+afdust_adj!F19+'c3marine'!L19+np_oilgas!L19+ptegu_pk!N19+pt_oilgas!N19+rwc!N19</f>
        <v>185119.10100533484</v>
      </c>
      <c r="O20" s="417">
        <f>SUM(ptfire!O19+'c1c2rail'!O19+'c3marine'!M19+nonpt!O19+nonroad!O19+onroad!O19+ptegu!O19+ptnonipm!O19+np_oilgas!M19+ptegu_pk!O19+pt_oilgas!O19+rwc!O19)</f>
        <v>120192.216178559</v>
      </c>
      <c r="P20" s="419">
        <f>ptfire!P19+'c1c2rail'!P19+nonpt!P19+nonroad!P19+onroad!P19+ptegu!P19+ptnonipm!P19+'c3marine'!N19+onroad_rfl!D19+np_oilgas!N19+ptegu_pk!P19+pt_oilgas!P19+rwc!P19</f>
        <v>664996.87417451991</v>
      </c>
      <c r="R20" s="5">
        <f t="shared" si="6"/>
        <v>-0.10053178298167424</v>
      </c>
      <c r="S20" s="5">
        <f t="shared" si="0"/>
        <v>5.219728859093194E-3</v>
      </c>
      <c r="T20" s="5">
        <f t="shared" si="1"/>
        <v>-0.201601269885407</v>
      </c>
      <c r="U20" s="5">
        <f t="shared" si="2"/>
        <v>-3.9619985463993347E-2</v>
      </c>
      <c r="V20" s="5">
        <f t="shared" si="3"/>
        <v>-4.9315547117613469E-2</v>
      </c>
      <c r="W20" s="5">
        <f t="shared" si="4"/>
        <v>-0.47314994772848212</v>
      </c>
      <c r="X20" s="5">
        <f t="shared" si="5"/>
        <v>-3.455144229288027E-2</v>
      </c>
      <c r="Z20" s="419"/>
      <c r="AA20" s="419"/>
      <c r="AB20" s="419"/>
      <c r="AC20" s="419"/>
      <c r="AD20" s="419"/>
      <c r="AE20" s="419"/>
      <c r="AF20" s="419"/>
      <c r="AH20" s="420"/>
      <c r="AI20" s="420"/>
      <c r="AJ20" s="420"/>
      <c r="AK20" s="420"/>
      <c r="AL20" s="420"/>
      <c r="AM20" s="420"/>
    </row>
    <row r="21" spans="1:39">
      <c r="A21" s="202" t="s">
        <v>18</v>
      </c>
      <c r="B21" s="417">
        <f>SUM(ptfire!B20+'c1c2rail'!B20+'c3marine'!B20+nonpt!B20+nonroad!B20+onroad!B20+ptegu!B20+ptnonipm!B20+ptegu_pk!B20+rwc!B20+np_oilgas!B20+pt_oilgas!B20)</f>
        <v>292425.22518100002</v>
      </c>
      <c r="C21" s="417">
        <f>ag!B20+ptfire!C20+'c1c2rail'!C20+nonpt!C20+nonroad!C20+onroad!C20+ptegu!C20+ptnonipm!C20+ptegu_pk!C20+pt_oilgas!C20+rwc!C20</f>
        <v>6949.9797376960014</v>
      </c>
      <c r="D21" s="417">
        <f>ptfire!D20+'c1c2rail'!D20+nonpt!D20+nonroad!D20+onroad!D20+ptegu!D20+ptnonipm!D20+'c3marine'!C20+np_oilgas!C20+ptegu_pk!D20+pt_oilgas!D20+rwc!D20</f>
        <v>62495.023372395</v>
      </c>
      <c r="E21" s="417">
        <f>ptfire!E20+'c1c2rail'!E20+nonpt!E20+nonroad!E20+onroad!E20+ptegu!E20+ptnonipm!E20+afdust_adj!B20+'c3marine'!D20+np_oilgas!D20+ptegu_pk!E20+pt_oilgas!E20+rwc!E20</f>
        <v>23064.504806547677</v>
      </c>
      <c r="F21" s="417">
        <f>ptfire!F20+'c1c2rail'!F20+nonpt!F20+nonroad!F20+onroad!F20+ptegu!F20+ptnonipm!F20+afdust_adj!C20+'c3marine'!E20+np_oilgas!E20+ptegu_pk!F20+pt_oilgas!F20+rwc!F20</f>
        <v>15984.71994914268</v>
      </c>
      <c r="G21" s="417">
        <f>SUM(ptfire!G20+'c1c2rail'!G20+'c3marine'!F20+nonpt!G20+nonroad!G20+onroad!G20+ptegu!G20+ptnonipm!G20+np_oilgas!F20+ptegu_pk!G20+pt_oilgas!G20+rwc!G20)</f>
        <v>15013.013343358001</v>
      </c>
      <c r="H21" s="417">
        <f>ptfire!H20+'c1c2rail'!H20+nonpt!H20+nonroad!H20+onroad!H20+ptegu!H20+ptnonipm!H20+'c3marine'!G20+onroad_rfl!B20+np_oilgas!G20+ptegu_pk!H20+pt_oilgas!H20+rwc!H20</f>
        <v>63077.846045138991</v>
      </c>
      <c r="J21" s="417">
        <f>SUM(ptfire!J20+'c1c2rail'!J20+'c3marine'!I20+nonpt!J20+nonroad!J20+onroad!J20+ptegu!J20+ptnonipm!J20+ptegu_pk!J20+rwc!J20+np_oilgas!I20+pt_oilgas!J20)</f>
        <v>233750.20367979998</v>
      </c>
      <c r="K21" s="417">
        <f>ag!D20+ptfire!K20+'c1c2rail'!K20+nonpt!K20+nonroad!K20+onroad!K20+ptegu!K20+ptnonipm!K20+ptegu_pk!K20+pt_oilgas!K20+rwc!K20</f>
        <v>7042.7740641109995</v>
      </c>
      <c r="L21" s="417">
        <f>ptfire!L20+'c1c2rail'!L20+nonpt!L20+nonroad!L20+onroad!L20+ptegu!L20+ptnonipm!L20+'c3marine'!J20+np_oilgas!J20+ptegu_pk!L20+pt_oilgas!L20+rwc!L20</f>
        <v>47420.8252304829</v>
      </c>
      <c r="M21" s="417">
        <f>ptfire!M20+'c1c2rail'!M20+nonpt!M20+nonroad!M20+onroad!M20+ptegu!M20+ptnonipm!M20+afdust_adj!E20+'c3marine'!K20+np_oilgas!K20+ptegu_pk!M20+pt_oilgas!M20+rwc!M20</f>
        <v>22241.89080387415</v>
      </c>
      <c r="N21" s="417">
        <f>ptfire!N20+'c1c2rail'!N20+nonpt!N20+nonroad!N20+onroad!N20+ptegu!N20+ptnonipm!N20+afdust_adj!F20+'c3marine'!L20+np_oilgas!L20+ptegu_pk!N20+pt_oilgas!N20+rwc!N20</f>
        <v>15397.408623820149</v>
      </c>
      <c r="O21" s="417">
        <f>SUM(ptfire!O20+'c1c2rail'!O20+'c3marine'!M20+nonpt!O20+nonroad!O20+onroad!O20+ptegu!O20+ptnonipm!O20+np_oilgas!M20+ptegu_pk!O20+pt_oilgas!O20+rwc!O20)</f>
        <v>4765.0352433029002</v>
      </c>
      <c r="P21" s="419">
        <f>ptfire!P20+'c1c2rail'!P20+nonpt!P20+nonroad!P20+onroad!P20+ptegu!P20+ptnonipm!P20+'c3marine'!N20+onroad_rfl!D20+np_oilgas!N20+ptegu_pk!P20+pt_oilgas!P20+rwc!P20</f>
        <v>48936.982270449007</v>
      </c>
      <c r="R21" s="5">
        <f t="shared" si="6"/>
        <v>-0.20064965826693798</v>
      </c>
      <c r="S21" s="5">
        <f t="shared" si="0"/>
        <v>1.3351740568636602E-2</v>
      </c>
      <c r="T21" s="5">
        <f t="shared" si="1"/>
        <v>-0.2412063765795886</v>
      </c>
      <c r="U21" s="5">
        <f t="shared" si="2"/>
        <v>-3.566579944261359E-2</v>
      </c>
      <c r="V21" s="5">
        <f t="shared" si="3"/>
        <v>-3.674204660395259E-2</v>
      </c>
      <c r="W21" s="5">
        <f t="shared" si="4"/>
        <v>-0.68260634062441383</v>
      </c>
      <c r="X21" s="5">
        <f t="shared" si="5"/>
        <v>-0.22418114538297126</v>
      </c>
      <c r="Z21" s="419"/>
      <c r="AA21" s="419"/>
      <c r="AB21" s="419"/>
      <c r="AC21" s="419"/>
      <c r="AD21" s="419"/>
      <c r="AE21" s="419"/>
      <c r="AF21" s="419"/>
      <c r="AH21" s="420"/>
      <c r="AI21" s="420"/>
      <c r="AJ21" s="420"/>
      <c r="AK21" s="420"/>
      <c r="AL21" s="420"/>
      <c r="AM21" s="420"/>
    </row>
    <row r="22" spans="1:39">
      <c r="A22" s="202" t="s">
        <v>19</v>
      </c>
      <c r="B22" s="417">
        <f>SUM(ptfire!B21+'c1c2rail'!B21+'c3marine'!B21+nonpt!B21+nonroad!B21+onroad!B21+ptegu!B21+ptnonipm!B21+ptegu_pk!B21+rwc!B21+np_oilgas!B21+pt_oilgas!B21)</f>
        <v>799760.39610500028</v>
      </c>
      <c r="C22" s="417">
        <f>ag!B21+ptfire!C21+'c1c2rail'!C21+nonpt!C21+nonroad!C21+onroad!C21+ptegu!C21+ptnonipm!C21+ptegu_pk!C21+pt_oilgas!C21+rwc!C21</f>
        <v>26951.214278470001</v>
      </c>
      <c r="D22" s="417">
        <f>ptfire!D21+'c1c2rail'!D21+nonpt!D21+nonroad!D21+onroad!D21+ptegu!D21+ptnonipm!D21+'c3marine'!C21+np_oilgas!C21+ptegu_pk!D21+pt_oilgas!D21+rwc!D21</f>
        <v>166809.73275746999</v>
      </c>
      <c r="E22" s="417">
        <f>ptfire!E21+'c1c2rail'!E21+nonpt!E21+nonroad!E21+onroad!E21+ptegu!E21+ptnonipm!E21+afdust_adj!B21+'c3marine'!D21+np_oilgas!D21+ptegu_pk!E21+pt_oilgas!E21+rwc!E21</f>
        <v>38674.595772424596</v>
      </c>
      <c r="F22" s="417">
        <f>ptfire!F21+'c1c2rail'!F21+nonpt!F21+nonroad!F21+onroad!F21+ptegu!F21+ptnonipm!F21+afdust_adj!C21+'c3marine'!E21+np_oilgas!E21+ptegu_pk!F21+pt_oilgas!F21+rwc!F21</f>
        <v>24741.019981854606</v>
      </c>
      <c r="G22" s="417">
        <f>SUM(ptfire!G21+'c1c2rail'!G21+'c3marine'!F21+nonpt!G21+nonroad!G21+onroad!G21+ptegu!G21+ptnonipm!G21+np_oilgas!F21+ptegu_pk!G21+pt_oilgas!G21+rwc!G21)</f>
        <v>67673.417617561005</v>
      </c>
      <c r="H22" s="417">
        <f>ptfire!H21+'c1c2rail'!H21+nonpt!H21+nonroad!H21+onroad!H21+ptegu!H21+ptnonipm!H21+'c3marine'!G21+onroad_rfl!B21+np_oilgas!G21+ptegu_pk!H21+pt_oilgas!H21+rwc!H21</f>
        <v>126758.98161208998</v>
      </c>
      <c r="J22" s="417">
        <f>SUM(ptfire!J21+'c1c2rail'!J21+'c3marine'!I21+nonpt!J21+nonroad!J21+onroad!J21+ptegu!J21+ptnonipm!J21+ptegu_pk!J21+rwc!J21+np_oilgas!I21+pt_oilgas!J21)</f>
        <v>640196.06636399985</v>
      </c>
      <c r="K22" s="417">
        <f>ag!D21+ptfire!K21+'c1c2rail'!K21+nonpt!K21+nonroad!K21+onroad!K21+ptegu!K21+ptnonipm!K21+ptegu_pk!K21+pt_oilgas!K21+rwc!K21</f>
        <v>28028.146569460001</v>
      </c>
      <c r="L22" s="417">
        <f>ptfire!L21+'c1c2rail'!L21+nonpt!L21+nonroad!L21+onroad!L21+ptegu!L21+ptnonipm!L21+'c3marine'!J21+np_oilgas!J21+ptegu_pk!L21+pt_oilgas!L21+rwc!L21</f>
        <v>104240.293547799</v>
      </c>
      <c r="M22" s="417">
        <f>ptfire!M21+'c1c2rail'!M21+nonpt!M21+nonroad!M21+onroad!M21+ptegu!M21+ptnonipm!M21+afdust_adj!E21+'c3marine'!K21+np_oilgas!K21+ptegu_pk!M21+pt_oilgas!M21+rwc!M21</f>
        <v>36577.998515496503</v>
      </c>
      <c r="N22" s="417">
        <f>ptfire!N21+'c1c2rail'!N21+nonpt!N21+nonroad!N21+onroad!N21+ptegu!N21+ptnonipm!N21+afdust_adj!F21+'c3marine'!L21+np_oilgas!L21+ptegu_pk!N21+pt_oilgas!N21+rwc!N21</f>
        <v>22572.772360066505</v>
      </c>
      <c r="O22" s="417">
        <f>SUM(ptfire!O21+'c1c2rail'!O21+'c3marine'!M21+nonpt!O21+nonroad!O21+onroad!O21+ptegu!O21+ptnonipm!O21+np_oilgas!M21+ptegu_pk!O21+pt_oilgas!O21+rwc!O21)</f>
        <v>38911.125902282001</v>
      </c>
      <c r="P22" s="419">
        <f>ptfire!P21+'c1c2rail'!P21+nonpt!P21+nonroad!P21+onroad!P21+ptegu!P21+ptnonipm!P21+'c3marine'!N21+onroad_rfl!D21+np_oilgas!N21+ptegu_pk!P21+pt_oilgas!P21+rwc!P21</f>
        <v>98079.185632201988</v>
      </c>
      <c r="R22" s="5">
        <f t="shared" si="6"/>
        <v>-0.19951516794043811</v>
      </c>
      <c r="S22" s="5">
        <f t="shared" si="0"/>
        <v>3.9958581452499094E-2</v>
      </c>
      <c r="T22" s="5">
        <f t="shared" si="1"/>
        <v>-0.37509465530193437</v>
      </c>
      <c r="U22" s="5">
        <f t="shared" si="2"/>
        <v>-5.4211226130590602E-2</v>
      </c>
      <c r="V22" s="5">
        <f t="shared" si="3"/>
        <v>-8.7637762039654107E-2</v>
      </c>
      <c r="W22" s="5">
        <f t="shared" si="4"/>
        <v>-0.42501609535699425</v>
      </c>
      <c r="X22" s="5">
        <f t="shared" si="5"/>
        <v>-0.22625454713461168</v>
      </c>
      <c r="Z22" s="419"/>
      <c r="AA22" s="419"/>
      <c r="AB22" s="419"/>
      <c r="AC22" s="419"/>
      <c r="AD22" s="419"/>
      <c r="AE22" s="419"/>
      <c r="AF22" s="419"/>
      <c r="AH22" s="420"/>
      <c r="AI22" s="420"/>
      <c r="AJ22" s="420"/>
      <c r="AK22" s="420"/>
      <c r="AL22" s="420"/>
      <c r="AM22" s="420"/>
    </row>
    <row r="23" spans="1:39">
      <c r="A23" s="202" t="s">
        <v>20</v>
      </c>
      <c r="B23" s="417">
        <f>SUM(ptfire!B22+'c1c2rail'!B22+'c3marine'!B22+nonpt!B22+nonroad!B22+onroad!B22+ptegu!B22+ptnonipm!B22+ptegu_pk!B22+rwc!B22+np_oilgas!B22+pt_oilgas!B22)</f>
        <v>785333.40354600002</v>
      </c>
      <c r="C23" s="417">
        <f>ag!B22+ptfire!C22+'c1c2rail'!C22+nonpt!C22+nonroad!C22+onroad!C22+ptegu!C22+ptnonipm!C22+ptegu_pk!C22+pt_oilgas!C22+rwc!C22</f>
        <v>7290.0023952200008</v>
      </c>
      <c r="D23" s="417">
        <f>ptfire!D22+'c1c2rail'!D22+nonpt!D22+nonroad!D22+onroad!D22+ptegu!D22+ptnonipm!D22+'c3marine'!C22+np_oilgas!C22+ptegu_pk!D22+pt_oilgas!D22+rwc!D22</f>
        <v>143233.76252009301</v>
      </c>
      <c r="E23" s="417">
        <f>ptfire!E22+'c1c2rail'!E22+nonpt!E22+nonroad!E22+onroad!E22+ptegu!E22+ptnonipm!E22+afdust_adj!B22+'c3marine'!D22+np_oilgas!D22+ptegu_pk!E22+pt_oilgas!E22+rwc!E22</f>
        <v>51646.048909123099</v>
      </c>
      <c r="F23" s="417">
        <f>ptfire!F22+'c1c2rail'!F22+nonpt!F22+nonroad!F22+onroad!F22+ptegu!F22+ptnonipm!F22+afdust_adj!C22+'c3marine'!E22+np_oilgas!E22+ptegu_pk!F22+pt_oilgas!F22+rwc!F22</f>
        <v>26025.248841773097</v>
      </c>
      <c r="G23" s="417">
        <f>SUM(ptfire!G22+'c1c2rail'!G22+'c3marine'!F22+nonpt!G22+nonroad!G22+onroad!G22+ptegu!G22+ptnonipm!G22+np_oilgas!F22+ptegu_pk!G22+pt_oilgas!G22+rwc!G22)</f>
        <v>49491.315636555992</v>
      </c>
      <c r="H23" s="417">
        <f>ptfire!H22+'c1c2rail'!H22+nonpt!H22+nonroad!H22+onroad!H22+ptegu!H22+ptnonipm!H22+'c3marine'!G22+onroad_rfl!B22+np_oilgas!G22+ptegu_pk!H22+pt_oilgas!H22+rwc!H22</f>
        <v>150603.70189197001</v>
      </c>
      <c r="J23" s="417">
        <f>SUM(ptfire!J22+'c1c2rail'!J22+'c3marine'!I22+nonpt!J22+nonroad!J22+onroad!J22+ptegu!J22+ptnonipm!J22+ptegu_pk!J22+rwc!J22+np_oilgas!I22+pt_oilgas!J22)</f>
        <v>632057.68819000013</v>
      </c>
      <c r="K23" s="417">
        <f>ag!D22+ptfire!K22+'c1c2rail'!K22+nonpt!K22+nonroad!K22+onroad!K22+ptegu!K22+ptnonipm!K22+ptegu_pk!K22+pt_oilgas!K22+rwc!K22</f>
        <v>7246.8368376999988</v>
      </c>
      <c r="L23" s="417">
        <f>ptfire!L22+'c1c2rail'!L22+nonpt!L22+nonroad!L22+onroad!L22+ptegu!L22+ptnonipm!L22+'c3marine'!J22+np_oilgas!J22+ptegu_pk!L22+pt_oilgas!L22+rwc!L22</f>
        <v>93007.901093874971</v>
      </c>
      <c r="M23" s="417">
        <f>ptfire!M22+'c1c2rail'!M22+nonpt!M22+nonroad!M22+onroad!M22+ptegu!M22+ptnonipm!M22+afdust_adj!E22+'c3marine'!K22+np_oilgas!K22+ptegu_pk!M22+pt_oilgas!M22+rwc!M22</f>
        <v>49462.791702808536</v>
      </c>
      <c r="N23" s="417">
        <f>ptfire!N22+'c1c2rail'!N22+nonpt!N22+nonroad!N22+onroad!N22+ptegu!N22+ptnonipm!N22+afdust_adj!F22+'c3marine'!L22+np_oilgas!L22+ptegu_pk!N22+pt_oilgas!N22+rwc!N22</f>
        <v>23858.13326348854</v>
      </c>
      <c r="O23" s="417">
        <f>SUM(ptfire!O22+'c1c2rail'!O22+'c3marine'!M22+nonpt!O22+nonroad!O22+onroad!O22+ptegu!O22+ptnonipm!O22+np_oilgas!M22+ptegu_pk!O22+pt_oilgas!O22+rwc!O22)</f>
        <v>5852.4486622360009</v>
      </c>
      <c r="P23" s="419">
        <f>ptfire!P22+'c1c2rail'!P22+nonpt!P22+nonroad!P22+onroad!P22+ptegu!P22+ptnonipm!P22+'c3marine'!N22+onroad_rfl!D22+np_oilgas!N22+ptegu_pk!P22+pt_oilgas!P22+rwc!P22</f>
        <v>118965.19836937501</v>
      </c>
      <c r="R23" s="5">
        <f t="shared" si="6"/>
        <v>-0.19517279497334145</v>
      </c>
      <c r="S23" s="5">
        <f t="shared" si="0"/>
        <v>-5.9211993604152127E-3</v>
      </c>
      <c r="T23" s="5">
        <f t="shared" si="1"/>
        <v>-0.35065658084051438</v>
      </c>
      <c r="U23" s="5">
        <f t="shared" si="2"/>
        <v>-4.2273460456892738E-2</v>
      </c>
      <c r="V23" s="5">
        <f t="shared" si="3"/>
        <v>-8.3269735150663438E-2</v>
      </c>
      <c r="W23" s="5">
        <f t="shared" si="4"/>
        <v>-0.88174796755830875</v>
      </c>
      <c r="X23" s="5">
        <f t="shared" si="5"/>
        <v>-0.2100778608037783</v>
      </c>
      <c r="Z23" s="419"/>
      <c r="AA23" s="419"/>
      <c r="AB23" s="419"/>
      <c r="AC23" s="419"/>
      <c r="AD23" s="419"/>
      <c r="AE23" s="419"/>
      <c r="AF23" s="419"/>
      <c r="AH23" s="420"/>
      <c r="AI23" s="420"/>
      <c r="AJ23" s="420"/>
      <c r="AK23" s="420"/>
      <c r="AL23" s="420"/>
      <c r="AM23" s="420"/>
    </row>
    <row r="24" spans="1:39">
      <c r="A24" s="202" t="s">
        <v>21</v>
      </c>
      <c r="B24" s="417">
        <f>SUM(ptfire!B23+'c1c2rail'!B23+'c3marine'!B23+nonpt!B23+nonroad!B23+onroad!B23+ptegu!B23+ptnonipm!B23+ptegu_pk!B23+rwc!B23+np_oilgas!B23+pt_oilgas!B23)</f>
        <v>2209642.0349599998</v>
      </c>
      <c r="C24" s="417">
        <f>ag!B23+ptfire!C23+'c1c2rail'!C23+nonpt!C23+nonroad!C23+onroad!C23+ptegu!C23+ptnonipm!C23+ptegu_pk!C23+pt_oilgas!C23+rwc!C23</f>
        <v>66128.658310660001</v>
      </c>
      <c r="D24" s="417">
        <f>ptfire!D23+'c1c2rail'!D23+nonpt!D23+nonroad!D23+onroad!D23+ptegu!D23+ptnonipm!D23+'c3marine'!C23+np_oilgas!C23+ptegu_pk!D23+pt_oilgas!D23+rwc!D23</f>
        <v>459131.02186202997</v>
      </c>
      <c r="E24" s="417">
        <f>ptfire!E23+'c1c2rail'!E23+nonpt!E23+nonroad!E23+onroad!E23+ptegu!E23+ptnonipm!E23+afdust_adj!B23+'c3marine'!D23+np_oilgas!D23+ptegu_pk!E23+pt_oilgas!E23+rwc!E23</f>
        <v>189985.98393167974</v>
      </c>
      <c r="F24" s="417">
        <f>ptfire!F23+'c1c2rail'!F23+nonpt!F23+nonroad!F23+onroad!F23+ptegu!F23+ptnonipm!F23+afdust_adj!C23+'c3marine'!E23+np_oilgas!E23+ptegu_pk!F23+pt_oilgas!F23+rwc!F23</f>
        <v>89169.539703679693</v>
      </c>
      <c r="G24" s="417">
        <f>SUM(ptfire!G23+'c1c2rail'!G23+'c3marine'!F23+nonpt!G23+nonroad!G23+onroad!G23+ptegu!G23+ptnonipm!G23+np_oilgas!F23+ptegu_pk!G23+pt_oilgas!G23+rwc!G23)</f>
        <v>284854.51134567102</v>
      </c>
      <c r="H24" s="417">
        <f>ptfire!H23+'c1c2rail'!H23+nonpt!H23+nonroad!H23+onroad!H23+ptegu!H23+ptnonipm!H23+'c3marine'!G23+onroad_rfl!B23+np_oilgas!G23+ptegu_pk!H23+pt_oilgas!H23+rwc!H23</f>
        <v>446979.86569744995</v>
      </c>
      <c r="J24" s="417">
        <f>SUM(ptfire!J23+'c1c2rail'!J23+'c3marine'!I23+nonpt!J23+nonroad!J23+onroad!J23+ptegu!J23+ptnonipm!J23+ptegu_pk!J23+rwc!J23+np_oilgas!I23+pt_oilgas!J23)</f>
        <v>1657638.2003940002</v>
      </c>
      <c r="K24" s="417">
        <f>ag!D23+ptfire!K23+'c1c2rail'!K23+nonpt!K23+nonroad!K23+onroad!K23+ptegu!K23+ptnonipm!K23+ptegu_pk!K23+pt_oilgas!K23+rwc!K23</f>
        <v>66375.854398830008</v>
      </c>
      <c r="L24" s="417">
        <f>ptfire!L23+'c1c2rail'!L23+nonpt!L23+nonroad!L23+onroad!L23+ptegu!L23+ptnonipm!L23+'c3marine'!J23+np_oilgas!J23+ptegu_pk!L23+pt_oilgas!L23+rwc!L23</f>
        <v>329249.01537050301</v>
      </c>
      <c r="M24" s="417">
        <f>ptfire!M23+'c1c2rail'!M23+nonpt!M23+nonroad!M23+onroad!M23+ptegu!M23+ptnonipm!M23+afdust_adj!E23+'c3marine'!K23+np_oilgas!K23+ptegu_pk!M23+pt_oilgas!M23+rwc!M23</f>
        <v>195195.97188549666</v>
      </c>
      <c r="N24" s="417">
        <f>ptfire!N23+'c1c2rail'!N23+nonpt!N23+nonroad!N23+onroad!N23+ptegu!N23+ptnonipm!N23+afdust_adj!F23+'c3marine'!L23+np_oilgas!L23+ptegu_pk!N23+pt_oilgas!N23+rwc!N23</f>
        <v>93928.612226746671</v>
      </c>
      <c r="O24" s="417">
        <f>SUM(ptfire!O23+'c1c2rail'!O23+'c3marine'!M23+nonpt!O23+nonroad!O23+onroad!O23+ptegu!O23+ptnonipm!O23+np_oilgas!M23+ptegu_pk!O23+pt_oilgas!O23+rwc!O23)</f>
        <v>161791.454851224</v>
      </c>
      <c r="P24" s="419">
        <f>ptfire!P23+'c1c2rail'!P23+nonpt!P23+nonroad!P23+onroad!P23+ptegu!P23+ptnonipm!P23+'c3marine'!N23+onroad_rfl!D23+np_oilgas!N23+ptegu_pk!P23+pt_oilgas!P23+rwc!P23</f>
        <v>350218.88457245997</v>
      </c>
      <c r="R24" s="5">
        <f t="shared" si="6"/>
        <v>-0.24981595472589405</v>
      </c>
      <c r="S24" s="5">
        <f t="shared" si="0"/>
        <v>3.7381083252699043E-3</v>
      </c>
      <c r="T24" s="5">
        <f t="shared" si="1"/>
        <v>-0.28288658423642049</v>
      </c>
      <c r="U24" s="5">
        <f t="shared" si="2"/>
        <v>2.7423012192786107E-2</v>
      </c>
      <c r="V24" s="5">
        <f t="shared" si="3"/>
        <v>5.3371056292113937E-2</v>
      </c>
      <c r="W24" s="5">
        <f t="shared" si="4"/>
        <v>-0.43202073898387366</v>
      </c>
      <c r="X24" s="5">
        <f t="shared" si="5"/>
        <v>-0.21647727012045145</v>
      </c>
      <c r="Z24" s="419"/>
      <c r="AA24" s="419"/>
      <c r="AB24" s="419"/>
      <c r="AC24" s="419"/>
      <c r="AD24" s="419"/>
      <c r="AE24" s="419"/>
      <c r="AF24" s="419"/>
      <c r="AH24" s="420"/>
      <c r="AI24" s="420"/>
      <c r="AJ24" s="420"/>
      <c r="AK24" s="420"/>
      <c r="AL24" s="420"/>
      <c r="AM24" s="420"/>
    </row>
    <row r="25" spans="1:39">
      <c r="A25" s="202" t="s">
        <v>22</v>
      </c>
      <c r="B25" s="417">
        <f>SUM(ptfire!B24+'c1c2rail'!B24+'c3marine'!B24+nonpt!B24+nonroad!B24+onroad!B24+ptegu!B24+ptnonipm!B24+ptegu_pk!B24+rwc!B24+np_oilgas!B24+pt_oilgas!B24)</f>
        <v>2253100.3056930006</v>
      </c>
      <c r="C25" s="417">
        <f>ag!B24+ptfire!C24+'c1c2rail'!C24+nonpt!C24+nonroad!C24+onroad!C24+ptegu!C24+ptnonipm!C24+ptegu_pk!C24+pt_oilgas!C24+rwc!C24</f>
        <v>209389.06505905002</v>
      </c>
      <c r="D25" s="417">
        <f>ptfire!D24+'c1c2rail'!D24+nonpt!D24+nonroad!D24+onroad!D24+ptegu!D24+ptnonipm!D24+'c3marine'!C24+np_oilgas!C24+ptegu_pk!D24+pt_oilgas!D24+rwc!D24</f>
        <v>315824.06109134201</v>
      </c>
      <c r="E25" s="417">
        <f>ptfire!E24+'c1c2rail'!E24+nonpt!E24+nonroad!E24+onroad!E24+ptegu!E24+ptnonipm!E24+afdust_adj!B24+'c3marine'!D24+np_oilgas!D24+ptegu_pk!E24+pt_oilgas!E24+rwc!E24</f>
        <v>311268.98142438463</v>
      </c>
      <c r="F25" s="417">
        <f>ptfire!F24+'c1c2rail'!F24+nonpt!F24+nonroad!F24+onroad!F24+ptegu!F24+ptnonipm!F24+afdust_adj!C24+'c3marine'!E24+np_oilgas!E24+ptegu_pk!F24+pt_oilgas!F24+rwc!F24</f>
        <v>179138.11793556463</v>
      </c>
      <c r="G25" s="417">
        <f>SUM(ptfire!G24+'c1c2rail'!G24+'c3marine'!F24+nonpt!G24+nonroad!G24+onroad!G24+ptegu!G24+ptnonipm!G24+np_oilgas!F24+ptegu_pk!G24+pt_oilgas!G24+rwc!G24)</f>
        <v>74068.52242922099</v>
      </c>
      <c r="H25" s="417">
        <f>ptfire!H24+'c1c2rail'!H24+nonpt!H24+nonroad!H24+onroad!H24+ptegu!H24+ptnonipm!H24+'c3marine'!G24+onroad_rfl!B24+np_oilgas!G24+ptegu_pk!H24+pt_oilgas!H24+rwc!H24</f>
        <v>480207.30334301502</v>
      </c>
      <c r="J25" s="417">
        <f>SUM(ptfire!J24+'c1c2rail'!J24+'c3marine'!I24+nonpt!J24+nonroad!J24+onroad!J24+ptegu!J24+ptnonipm!J24+ptegu_pk!J24+rwc!J24+np_oilgas!I24+pt_oilgas!J24)</f>
        <v>1959194.8866200002</v>
      </c>
      <c r="K25" s="417">
        <f>ag!D24+ptfire!K24+'c1c2rail'!K24+nonpt!K24+nonroad!K24+onroad!K24+ptegu!K24+ptnonipm!K24+ptegu_pk!K24+pt_oilgas!K24+rwc!K24</f>
        <v>212123.70883526001</v>
      </c>
      <c r="L25" s="417">
        <f>ptfire!L24+'c1c2rail'!L24+nonpt!L24+nonroad!L24+onroad!L24+ptegu!L24+ptnonipm!L24+'c3marine'!J24+np_oilgas!J24+ptegu_pk!L24+pt_oilgas!L24+rwc!L24</f>
        <v>207463.19039433703</v>
      </c>
      <c r="M25" s="417">
        <f>ptfire!M24+'c1c2rail'!M24+nonpt!M24+nonroad!M24+onroad!M24+ptegu!M24+ptnonipm!M24+afdust_adj!E24+'c3marine'!K24+np_oilgas!K24+ptegu_pk!M24+pt_oilgas!M24+rwc!M24</f>
        <v>315806.81475291157</v>
      </c>
      <c r="N25" s="417">
        <f>ptfire!N24+'c1c2rail'!N24+nonpt!N24+nonroad!N24+onroad!N24+ptegu!N24+ptnonipm!N24+afdust_adj!F24+'c3marine'!L24+np_oilgas!L24+ptegu_pk!N24+pt_oilgas!N24+rwc!N24</f>
        <v>182970.01632027162</v>
      </c>
      <c r="O25" s="417">
        <f>SUM(ptfire!O24+'c1c2rail'!O24+'c3marine'!M24+nonpt!O24+nonroad!O24+onroad!O24+ptegu!O24+ptnonipm!O24+np_oilgas!M24+ptegu_pk!O24+pt_oilgas!O24+rwc!O24)</f>
        <v>45522.569877232003</v>
      </c>
      <c r="P25" s="419">
        <f>ptfire!P24+'c1c2rail'!P24+nonpt!P24+nonroad!P24+onroad!P24+ptegu!P24+ptnonipm!P24+'c3marine'!N24+onroad_rfl!D24+np_oilgas!N24+ptegu_pk!P24+pt_oilgas!P24+rwc!P24</f>
        <v>425432.25669432001</v>
      </c>
      <c r="R25" s="5">
        <f t="shared" si="6"/>
        <v>-0.13044488890724371</v>
      </c>
      <c r="S25" s="5">
        <f t="shared" si="0"/>
        <v>1.3060107868759987E-2</v>
      </c>
      <c r="T25" s="5">
        <f t="shared" si="1"/>
        <v>-0.3431051779986613</v>
      </c>
      <c r="U25" s="5">
        <f t="shared" si="2"/>
        <v>1.4578495125860432E-2</v>
      </c>
      <c r="V25" s="5">
        <f t="shared" si="3"/>
        <v>2.1390748260988825E-2</v>
      </c>
      <c r="W25" s="5">
        <f t="shared" si="4"/>
        <v>-0.38539924404820097</v>
      </c>
      <c r="X25" s="5">
        <f t="shared" si="5"/>
        <v>-0.1140654177214145</v>
      </c>
      <c r="Z25" s="419"/>
      <c r="AA25" s="419"/>
      <c r="AB25" s="419"/>
      <c r="AC25" s="419"/>
      <c r="AD25" s="419"/>
      <c r="AE25" s="419"/>
      <c r="AF25" s="419"/>
      <c r="AH25" s="420"/>
      <c r="AI25" s="420"/>
      <c r="AJ25" s="420"/>
      <c r="AK25" s="420"/>
      <c r="AL25" s="420"/>
      <c r="AM25" s="420"/>
    </row>
    <row r="26" spans="1:39">
      <c r="A26" s="202" t="s">
        <v>23</v>
      </c>
      <c r="B26" s="417">
        <f>SUM(ptfire!B25+'c1c2rail'!B25+'c3marine'!B25+nonpt!B25+nonroad!B25+onroad!B25+ptegu!B25+ptnonipm!B25+ptegu_pk!B25+rwc!B25+np_oilgas!B25+pt_oilgas!B25)</f>
        <v>902585.42176500009</v>
      </c>
      <c r="C26" s="417">
        <f>ag!B25+ptfire!C25+'c1c2rail'!C25+nonpt!C25+nonroad!C25+onroad!C25+ptegu!C25+ptnonipm!C25+ptegu_pk!C25+pt_oilgas!C25+rwc!C25</f>
        <v>65385.462779680005</v>
      </c>
      <c r="D26" s="417">
        <f>ptfire!D25+'c1c2rail'!D25+nonpt!D25+nonroad!D25+onroad!D25+ptegu!D25+ptnonipm!D25+'c3marine'!C25+np_oilgas!C25+ptegu_pk!D25+pt_oilgas!D25+rwc!D25</f>
        <v>189458.75580547802</v>
      </c>
      <c r="E26" s="417">
        <f>ptfire!E25+'c1c2rail'!E25+nonpt!E25+nonroad!E25+onroad!E25+ptegu!E25+ptnonipm!E25+afdust_adj!B25+'c3marine'!D25+np_oilgas!D25+ptegu_pk!E25+pt_oilgas!E25+rwc!E25</f>
        <v>243502.96628702729</v>
      </c>
      <c r="F26" s="417">
        <f>ptfire!F25+'c1c2rail'!F25+nonpt!F25+nonroad!F25+onroad!F25+ptegu!F25+ptnonipm!F25+afdust_adj!C25+'c3marine'!E25+np_oilgas!E25+ptegu_pk!F25+pt_oilgas!F25+rwc!F25</f>
        <v>77947.299153618311</v>
      </c>
      <c r="G26" s="417">
        <f>SUM(ptfire!G25+'c1c2rail'!G25+'c3marine'!F25+nonpt!G25+nonroad!G25+onroad!G25+ptegu!G25+ptnonipm!G25+np_oilgas!F25+ptegu_pk!G25+pt_oilgas!G25+rwc!G25)</f>
        <v>63436.21747838</v>
      </c>
      <c r="H26" s="417">
        <f>ptfire!H25+'c1c2rail'!H25+nonpt!H25+nonroad!H25+onroad!H25+ptegu!H25+ptnonipm!H25+'c3marine'!G25+onroad_rfl!B25+np_oilgas!G25+ptegu_pk!H25+pt_oilgas!H25+rwc!H25</f>
        <v>257071.55307656</v>
      </c>
      <c r="J26" s="417">
        <f>SUM(ptfire!J25+'c1c2rail'!J25+'c3marine'!I25+nonpt!J25+nonroad!J25+onroad!J25+ptegu!J25+ptnonipm!J25+ptegu_pk!J25+rwc!J25+np_oilgas!I25+pt_oilgas!J25)</f>
        <v>777300.99712499999</v>
      </c>
      <c r="K26" s="417">
        <f>ag!D25+ptfire!K25+'c1c2rail'!K25+nonpt!K25+nonroad!K25+onroad!K25+ptegu!K25+ptnonipm!K25+ptegu_pk!K25+pt_oilgas!K25+rwc!K25</f>
        <v>69156.788977350006</v>
      </c>
      <c r="L26" s="417">
        <f>ptfire!L25+'c1c2rail'!L25+nonpt!L25+nonroad!L25+onroad!L25+ptegu!L25+ptnonipm!L25+'c3marine'!J25+np_oilgas!J25+ptegu_pk!L25+pt_oilgas!L25+rwc!L25</f>
        <v>128908.80986885002</v>
      </c>
      <c r="M26" s="417">
        <f>ptfire!M25+'c1c2rail'!M25+nonpt!M25+nonroad!M25+onroad!M25+ptegu!M25+ptnonipm!M25+afdust_adj!E25+'c3marine'!K25+np_oilgas!K25+ptegu_pk!M25+pt_oilgas!M25+rwc!M25</f>
        <v>239020.14036974806</v>
      </c>
      <c r="N26" s="417">
        <f>ptfire!N25+'c1c2rail'!N25+nonpt!N25+nonroad!N25+onroad!N25+ptegu!N25+ptnonipm!N25+afdust_adj!F25+'c3marine'!L25+np_oilgas!L25+ptegu_pk!N25+pt_oilgas!N25+rwc!N25</f>
        <v>73836.232940851085</v>
      </c>
      <c r="O26" s="417">
        <f>SUM(ptfire!O25+'c1c2rail'!O25+'c3marine'!M25+nonpt!O25+nonroad!O25+onroad!O25+ptegu!O25+ptnonipm!O25+np_oilgas!M25+ptegu_pk!O25+pt_oilgas!O25+rwc!O25)</f>
        <v>25504.006433738003</v>
      </c>
      <c r="P26" s="419">
        <f>ptfire!P25+'c1c2rail'!P25+nonpt!P25+nonroad!P25+onroad!P25+ptegu!P25+ptnonipm!P25+'c3marine'!N25+onroad_rfl!D25+np_oilgas!N25+ptegu_pk!P25+pt_oilgas!P25+rwc!P25</f>
        <v>233465.75048890003</v>
      </c>
      <c r="R26" s="5">
        <f t="shared" si="6"/>
        <v>-0.1388061690548992</v>
      </c>
      <c r="S26" s="5">
        <f t="shared" si="0"/>
        <v>5.7678359031849286E-2</v>
      </c>
      <c r="T26" s="5">
        <f t="shared" si="1"/>
        <v>-0.31959433956589545</v>
      </c>
      <c r="U26" s="5">
        <f t="shared" si="2"/>
        <v>-1.8409738434131163E-2</v>
      </c>
      <c r="V26" s="5">
        <f t="shared" si="3"/>
        <v>-5.274161205592446E-2</v>
      </c>
      <c r="W26" s="5">
        <f t="shared" si="4"/>
        <v>-0.59795827293091453</v>
      </c>
      <c r="X26" s="5">
        <f t="shared" si="5"/>
        <v>-9.182580610399077E-2</v>
      </c>
      <c r="Z26" s="419"/>
      <c r="AA26" s="419"/>
      <c r="AB26" s="419"/>
      <c r="AC26" s="419"/>
      <c r="AD26" s="419"/>
      <c r="AE26" s="419"/>
      <c r="AF26" s="419"/>
      <c r="AH26" s="420"/>
      <c r="AI26" s="420"/>
      <c r="AJ26" s="420"/>
      <c r="AK26" s="420"/>
      <c r="AL26" s="420"/>
      <c r="AM26" s="420"/>
    </row>
    <row r="27" spans="1:39">
      <c r="A27" s="202" t="s">
        <v>24</v>
      </c>
      <c r="B27" s="417">
        <f>SUM(ptfire!B26+'c1c2rail'!B26+'c3marine'!B26+nonpt!B26+nonroad!B26+onroad!B26+ptegu!B26+ptnonipm!B26+ptegu_pk!B26+rwc!B26+np_oilgas!B26+pt_oilgas!B26)</f>
        <v>1857928.042688</v>
      </c>
      <c r="C27" s="417">
        <f>ag!B26+ptfire!C26+'c1c2rail'!C26+nonpt!C26+nonroad!C26+onroad!C26+ptegu!C26+ptnonipm!C26+ptegu_pk!C26+pt_oilgas!C26+rwc!C26</f>
        <v>139077.71743028003</v>
      </c>
      <c r="D27" s="417">
        <f>ptfire!D26+'c1c2rail'!D26+nonpt!D26+nonroad!D26+onroad!D26+ptegu!D26+ptnonipm!D26+'c3marine'!C26+np_oilgas!C26+ptegu_pk!D26+pt_oilgas!D26+rwc!D26</f>
        <v>447216.63903634995</v>
      </c>
      <c r="E27" s="417">
        <f>ptfire!E26+'c1c2rail'!E26+nonpt!E26+nonroad!E26+onroad!E26+ptegu!E26+ptnonipm!E26+afdust_adj!B26+'c3marine'!D26+np_oilgas!D26+ptegu_pk!E26+pt_oilgas!E26+rwc!E26</f>
        <v>411215.82404609816</v>
      </c>
      <c r="F27" s="417">
        <f>ptfire!F26+'c1c2rail'!F26+nonpt!F26+nonroad!F26+onroad!F26+ptegu!F26+ptnonipm!F26+afdust_adj!C26+'c3marine'!E26+np_oilgas!E26+ptegu_pk!F26+pt_oilgas!F26+rwc!F26</f>
        <v>141169.78074043221</v>
      </c>
      <c r="G27" s="417">
        <f>SUM(ptfire!G26+'c1c2rail'!G26+'c3marine'!F26+nonpt!G26+nonroad!G26+onroad!G26+ptegu!G26+ptnonipm!G26+np_oilgas!F26+ptegu_pk!G26+pt_oilgas!G26+rwc!G26)</f>
        <v>263220.71094759501</v>
      </c>
      <c r="H27" s="417">
        <f>ptfire!H26+'c1c2rail'!H26+nonpt!H26+nonroad!H26+onroad!H26+ptegu!H26+ptnonipm!H26+'c3marine'!G26+onroad_rfl!B26+np_oilgas!G26+ptegu_pk!H26+pt_oilgas!H26+rwc!H26</f>
        <v>393557.17168917001</v>
      </c>
      <c r="J27" s="417">
        <f>SUM(ptfire!J26+'c1c2rail'!J26+'c3marine'!I26+nonpt!J26+nonroad!J26+onroad!J26+ptegu!J26+ptnonipm!J26+ptegu_pk!J26+rwc!J26+np_oilgas!I26+pt_oilgas!J26)</f>
        <v>1604163.4711819999</v>
      </c>
      <c r="K27" s="417">
        <f>ag!D26+ptfire!K26+'c1c2rail'!K26+nonpt!K26+nonroad!K26+onroad!K26+ptegu!K26+ptnonipm!K26+ptegu_pk!K26+pt_oilgas!K26+rwc!K26</f>
        <v>141752.23433189996</v>
      </c>
      <c r="L27" s="417">
        <f>ptfire!L26+'c1c2rail'!L26+nonpt!L26+nonroad!L26+onroad!L26+ptegu!L26+ptnonipm!L26+'c3marine'!J26+np_oilgas!J26+ptegu_pk!L26+pt_oilgas!L26+rwc!L26</f>
        <v>296596.57801918994</v>
      </c>
      <c r="M27" s="417">
        <f>ptfire!M26+'c1c2rail'!M26+nonpt!M26+nonroad!M26+onroad!M26+ptegu!M26+ptnonipm!M26+afdust_adj!E26+'c3marine'!K26+np_oilgas!K26+ptegu_pk!M26+pt_oilgas!M26+rwc!M26</f>
        <v>402284.13950100518</v>
      </c>
      <c r="N27" s="417">
        <f>ptfire!N26+'c1c2rail'!N26+nonpt!N26+nonroad!N26+onroad!N26+ptegu!N26+ptnonipm!N26+afdust_adj!F26+'c3marine'!L26+np_oilgas!L26+ptegu_pk!N26+pt_oilgas!N26+rwc!N26</f>
        <v>134141.66860520505</v>
      </c>
      <c r="O27" s="417">
        <f>SUM(ptfire!O26+'c1c2rail'!O26+'c3marine'!M26+nonpt!O26+nonroad!O26+onroad!O26+ptegu!O26+ptnonipm!O26+np_oilgas!M26+ptegu_pk!O26+pt_oilgas!O26+rwc!O26)</f>
        <v>99408.168943580007</v>
      </c>
      <c r="P27" s="419">
        <f>ptfire!P26+'c1c2rail'!P26+nonpt!P26+nonroad!P26+onroad!P26+ptegu!P26+ptnonipm!P26+'c3marine'!N26+onroad_rfl!D26+np_oilgas!N26+ptegu_pk!P26+pt_oilgas!P26+rwc!P26</f>
        <v>338090.06936526002</v>
      </c>
      <c r="R27" s="5">
        <f t="shared" si="6"/>
        <v>-0.13658471462590144</v>
      </c>
      <c r="S27" s="5">
        <f t="shared" si="0"/>
        <v>1.9230376734940862E-2</v>
      </c>
      <c r="T27" s="5">
        <f t="shared" si="1"/>
        <v>-0.33679440313694936</v>
      </c>
      <c r="U27" s="5">
        <f t="shared" si="2"/>
        <v>-2.1720186877078256E-2</v>
      </c>
      <c r="V27" s="5">
        <f t="shared" si="3"/>
        <v>-4.9784820082349593E-2</v>
      </c>
      <c r="W27" s="5">
        <f t="shared" si="4"/>
        <v>-0.62233910627431088</v>
      </c>
      <c r="X27" s="5">
        <f t="shared" si="5"/>
        <v>-0.14093785176329526</v>
      </c>
      <c r="Z27" s="419"/>
      <c r="AA27" s="419"/>
      <c r="AB27" s="419"/>
      <c r="AC27" s="419"/>
      <c r="AD27" s="419"/>
      <c r="AE27" s="419"/>
      <c r="AF27" s="419"/>
      <c r="AH27" s="420"/>
      <c r="AI27" s="420"/>
      <c r="AJ27" s="420"/>
      <c r="AK27" s="420"/>
      <c r="AL27" s="420"/>
      <c r="AM27" s="420"/>
    </row>
    <row r="28" spans="1:39">
      <c r="A28" s="202" t="s">
        <v>25</v>
      </c>
      <c r="B28" s="417">
        <f>SUM(ptfire!B27+'c1c2rail'!B27+'c3marine'!B27+nonpt!B27+nonroad!B27+onroad!B27+ptegu!B27+ptnonipm!B27+ptegu_pk!B27+rwc!B27+np_oilgas!B27+pt_oilgas!B27)</f>
        <v>1286521.6039180099</v>
      </c>
      <c r="C28" s="417">
        <f>ag!B27+ptfire!C27+'c1c2rail'!C27+nonpt!C27+nonroad!C27+onroad!C27+ptegu!C27+ptnonipm!C27+ptegu_pk!C27+pt_oilgas!C27+rwc!C27</f>
        <v>71894.938439615013</v>
      </c>
      <c r="D28" s="417">
        <f>ptfire!D27+'c1c2rail'!D27+nonpt!D27+nonroad!D27+onroad!D27+ptegu!D27+ptnonipm!D27+'c3marine'!C27+np_oilgas!C27+ptegu_pk!D27+pt_oilgas!D27+rwc!D27</f>
        <v>120027.482615061</v>
      </c>
      <c r="E28" s="417">
        <f>ptfire!E27+'c1c2rail'!E27+nonpt!E27+nonroad!E27+onroad!E27+ptegu!E27+ptnonipm!E27+afdust_adj!B27+'c3marine'!D27+np_oilgas!D27+ptegu_pk!E27+pt_oilgas!E27+rwc!E27</f>
        <v>234784.13781195125</v>
      </c>
      <c r="F28" s="417">
        <f>ptfire!F27+'c1c2rail'!F27+nonpt!F27+nonroad!F27+onroad!F27+ptegu!F27+ptnonipm!F27+afdust_adj!C27+'c3marine'!E27+np_oilgas!E27+ptegu_pk!F27+pt_oilgas!F27+rwc!F27</f>
        <v>114314.92486023429</v>
      </c>
      <c r="G28" s="417">
        <f>SUM(ptfire!G27+'c1c2rail'!G27+'c3marine'!F27+nonpt!G27+nonroad!G27+onroad!G27+ptegu!G27+ptnonipm!G27+np_oilgas!F27+ptegu_pk!G27+pt_oilgas!G27+rwc!G27)</f>
        <v>30455.768933073003</v>
      </c>
      <c r="H28" s="417">
        <f>ptfire!H27+'c1c2rail'!H27+nonpt!H27+nonroad!H27+onroad!H27+ptegu!H27+ptnonipm!H27+'c3marine'!G27+onroad_rfl!B27+np_oilgas!G27+ptegu_pk!H27+pt_oilgas!H27+rwc!H27</f>
        <v>325931.10375627602</v>
      </c>
      <c r="J28" s="417">
        <f>SUM(ptfire!J27+'c1c2rail'!J27+'c3marine'!I27+nonpt!J27+nonroad!J27+onroad!J27+ptegu!J27+ptnonipm!J27+ptegu_pk!J27+rwc!J27+np_oilgas!I27+pt_oilgas!J27)</f>
        <v>1232553.7870606999</v>
      </c>
      <c r="K28" s="417">
        <f>ag!D27+ptfire!K27+'c1c2rail'!K27+nonpt!K27+nonroad!K27+onroad!K27+ptegu!K27+ptnonipm!K27+ptegu_pk!K27+pt_oilgas!K27+rwc!K27</f>
        <v>72647.326029361997</v>
      </c>
      <c r="L28" s="417">
        <f>ptfire!L27+'c1c2rail'!L27+nonpt!L27+nonroad!L27+onroad!L27+ptegu!L27+ptnonipm!L27+'c3marine'!J27+np_oilgas!J27+ptegu_pk!L27+pt_oilgas!L27+rwc!L27</f>
        <v>94453.611146335286</v>
      </c>
      <c r="M28" s="417">
        <f>ptfire!M27+'c1c2rail'!M27+nonpt!M27+nonroad!M27+onroad!M27+ptegu!M27+ptnonipm!M27+afdust_adj!E27+'c3marine'!K27+np_oilgas!K27+ptegu_pk!M27+pt_oilgas!M27+rwc!M27</f>
        <v>233370.35523287437</v>
      </c>
      <c r="N28" s="417">
        <f>ptfire!N27+'c1c2rail'!N27+nonpt!N27+nonroad!N27+onroad!N27+ptegu!N27+ptnonipm!N27+afdust_adj!F27+'c3marine'!L27+np_oilgas!L27+ptegu_pk!N27+pt_oilgas!N27+rwc!N27</f>
        <v>113072.18924705837</v>
      </c>
      <c r="O28" s="417">
        <f>SUM(ptfire!O27+'c1c2rail'!O27+'c3marine'!M27+nonpt!O27+nonroad!O27+onroad!O27+ptegu!O27+ptnonipm!O27+np_oilgas!M27+ptegu_pk!O27+pt_oilgas!O27+rwc!O27)</f>
        <v>23223.9967891243</v>
      </c>
      <c r="P28" s="419">
        <f>ptfire!P27+'c1c2rail'!P27+nonpt!P27+nonroad!P27+onroad!P27+ptegu!P27+ptnonipm!P27+'c3marine'!N27+onroad_rfl!D27+np_oilgas!N27+ptegu_pk!P27+pt_oilgas!P27+rwc!P27</f>
        <v>320635.24587201903</v>
      </c>
      <c r="R28" s="5">
        <f t="shared" si="6"/>
        <v>-4.1948628529015659E-2</v>
      </c>
      <c r="S28" s="5">
        <f t="shared" si="0"/>
        <v>1.0465098184608909E-2</v>
      </c>
      <c r="T28" s="5">
        <f t="shared" si="1"/>
        <v>-0.21306679863263847</v>
      </c>
      <c r="U28" s="5">
        <f t="shared" si="2"/>
        <v>-6.0216273222394746E-3</v>
      </c>
      <c r="V28" s="5">
        <f t="shared" si="3"/>
        <v>-1.0871158028536785E-2</v>
      </c>
      <c r="W28" s="5">
        <f t="shared" si="4"/>
        <v>-0.23745163551249118</v>
      </c>
      <c r="X28" s="5">
        <f t="shared" si="5"/>
        <v>-1.6248396741592078E-2</v>
      </c>
      <c r="Z28" s="419"/>
      <c r="AA28" s="419"/>
      <c r="AB28" s="419"/>
      <c r="AC28" s="419"/>
      <c r="AD28" s="419"/>
      <c r="AE28" s="419"/>
      <c r="AF28" s="419"/>
      <c r="AH28" s="420"/>
      <c r="AI28" s="420"/>
      <c r="AJ28" s="420"/>
      <c r="AK28" s="420"/>
      <c r="AL28" s="420"/>
      <c r="AM28" s="420"/>
    </row>
    <row r="29" spans="1:39">
      <c r="A29" s="202" t="s">
        <v>26</v>
      </c>
      <c r="B29" s="417">
        <f>SUM(ptfire!B28+'c1c2rail'!B28+'c3marine'!B28+nonpt!B28+nonroad!B28+onroad!B28+ptegu!B28+ptnonipm!B28+ptegu_pk!B28+rwc!B28+np_oilgas!B28+pt_oilgas!B28)</f>
        <v>533816.74278299999</v>
      </c>
      <c r="C29" s="417">
        <f>ag!B28+ptfire!C28+'c1c2rail'!C28+nonpt!C28+nonroad!C28+onroad!C28+ptegu!C28+ptnonipm!C28+ptegu_pk!C28+pt_oilgas!C28+rwc!C28</f>
        <v>185385.44972654301</v>
      </c>
      <c r="D29" s="417">
        <f>ptfire!D28+'c1c2rail'!D28+nonpt!D28+nonroad!D28+onroad!D28+ptegu!D28+ptnonipm!D28+'c3marine'!C28+np_oilgas!C28+ptegu_pk!D28+pt_oilgas!D28+rwc!D28</f>
        <v>205521.25129321101</v>
      </c>
      <c r="E29" s="417">
        <f>ptfire!E28+'c1c2rail'!E28+nonpt!E28+nonroad!E28+onroad!E28+ptegu!E28+ptnonipm!E28+afdust_adj!B28+'c3marine'!D28+np_oilgas!D28+ptegu_pk!E28+pt_oilgas!E28+rwc!E28</f>
        <v>319342.19022775866</v>
      </c>
      <c r="F29" s="417">
        <f>ptfire!F28+'c1c2rail'!F28+nonpt!F28+nonroad!F28+onroad!F28+ptegu!F28+ptnonipm!F28+afdust_adj!C28+'c3marine'!E28+np_oilgas!E28+ptegu_pk!F28+pt_oilgas!F28+rwc!F28</f>
        <v>71964.841211600695</v>
      </c>
      <c r="G29" s="417">
        <f>SUM(ptfire!G28+'c1c2rail'!G28+'c3marine'!F28+nonpt!G28+nonroad!G28+onroad!G28+ptegu!G28+ptnonipm!G28+np_oilgas!F28+ptegu_pk!G28+pt_oilgas!G28+rwc!G28)</f>
        <v>79788.899862279999</v>
      </c>
      <c r="H29" s="417">
        <f>ptfire!H28+'c1c2rail'!H28+nonpt!H28+nonroad!H28+onroad!H28+ptegu!H28+ptnonipm!H28+'c3marine'!G28+onroad_rfl!B28+np_oilgas!G28+ptegu_pk!H28+pt_oilgas!H28+rwc!H28</f>
        <v>119561.15189242015</v>
      </c>
      <c r="J29" s="417">
        <f>SUM(ptfire!J28+'c1c2rail'!J28+'c3marine'!I28+nonpt!J28+nonroad!J28+onroad!J28+ptegu!J28+ptnonipm!J28+ptegu_pk!J28+rwc!J28+np_oilgas!I28+pt_oilgas!J28)</f>
        <v>453664.84438100003</v>
      </c>
      <c r="K29" s="417">
        <f>ag!D28+ptfire!K28+'c1c2rail'!K28+nonpt!K28+nonroad!K28+onroad!K28+ptegu!K28+ptnonipm!K28+ptegu_pk!K28+pt_oilgas!K28+rwc!K28</f>
        <v>187328.99279134601</v>
      </c>
      <c r="L29" s="417">
        <f>ptfire!L28+'c1c2rail'!L28+nonpt!L28+nonroad!L28+onroad!L28+ptegu!L28+ptnonipm!L28+'c3marine'!J28+np_oilgas!J28+ptegu_pk!L28+pt_oilgas!L28+rwc!L28</f>
        <v>159233.31792369703</v>
      </c>
      <c r="M29" s="417">
        <f>ptfire!M28+'c1c2rail'!M28+nonpt!M28+nonroad!M28+onroad!M28+ptegu!M28+ptnonipm!M28+afdust_adj!E28+'c3marine'!K28+np_oilgas!K28+ptegu_pk!M28+pt_oilgas!M28+rwc!M28</f>
        <v>317812.67375352141</v>
      </c>
      <c r="N29" s="417">
        <f>ptfire!N28+'c1c2rail'!N28+nonpt!N28+nonroad!N28+onroad!N28+ptegu!N28+ptnonipm!N28+afdust_adj!F28+'c3marine'!L28+np_oilgas!L28+ptegu_pk!N28+pt_oilgas!N28+rwc!N28</f>
        <v>69949.977997483467</v>
      </c>
      <c r="O29" s="417">
        <f>SUM(ptfire!O28+'c1c2rail'!O28+'c3marine'!M28+nonpt!O28+nonroad!O28+onroad!O28+ptegu!O28+ptnonipm!O28+np_oilgas!M28+ptegu_pk!O28+pt_oilgas!O28+rwc!O28)</f>
        <v>30477.017324665798</v>
      </c>
      <c r="P29" s="419">
        <f>ptfire!P28+'c1c2rail'!P28+nonpt!P28+nonroad!P28+onroad!P28+ptegu!P28+ptnonipm!P28+'c3marine'!N28+onroad_rfl!D28+np_oilgas!N28+ptegu_pk!P28+pt_oilgas!P28+rwc!P28</f>
        <v>105879.89898791799</v>
      </c>
      <c r="R29" s="5">
        <f t="shared" si="6"/>
        <v>-0.15014871580111197</v>
      </c>
      <c r="S29" s="5">
        <f t="shared" si="0"/>
        <v>1.048379507490943E-2</v>
      </c>
      <c r="T29" s="5">
        <f t="shared" si="1"/>
        <v>-0.22522212704649394</v>
      </c>
      <c r="U29" s="5">
        <f t="shared" si="2"/>
        <v>-4.7895847183436323E-3</v>
      </c>
      <c r="V29" s="5">
        <f t="shared" si="3"/>
        <v>-2.7997883135639192E-2</v>
      </c>
      <c r="W29" s="5">
        <f t="shared" si="4"/>
        <v>-0.61802935775188284</v>
      </c>
      <c r="X29" s="5">
        <f t="shared" si="5"/>
        <v>-0.11442891514471533</v>
      </c>
      <c r="Z29" s="419"/>
      <c r="AA29" s="419"/>
      <c r="AB29" s="419"/>
      <c r="AC29" s="419"/>
      <c r="AD29" s="419"/>
      <c r="AE29" s="419"/>
      <c r="AF29" s="419"/>
      <c r="AH29" s="420"/>
      <c r="AI29" s="420"/>
      <c r="AJ29" s="420"/>
      <c r="AK29" s="420"/>
      <c r="AL29" s="420"/>
      <c r="AM29" s="420"/>
    </row>
    <row r="30" spans="1:39">
      <c r="A30" s="202" t="s">
        <v>27</v>
      </c>
      <c r="B30" s="417">
        <f>SUM(ptfire!B29+'c1c2rail'!B29+'c3marine'!B29+nonpt!B29+nonroad!B29+onroad!B29+ptegu!B29+ptnonipm!B29+ptegu_pk!B29+rwc!B29+np_oilgas!B29+pt_oilgas!B29)</f>
        <v>500988.267315</v>
      </c>
      <c r="C30" s="417">
        <f>ag!B29+ptfire!C29+'c1c2rail'!C29+nonpt!C29+nonroad!C29+onroad!C29+ptegu!C29+ptnonipm!C29+ptegu_pk!C29+pt_oilgas!C29+rwc!C29</f>
        <v>8629.1945336860008</v>
      </c>
      <c r="D30" s="417">
        <f>ptfire!D29+'c1c2rail'!D29+nonpt!D29+nonroad!D29+onroad!D29+ptegu!D29+ptnonipm!D29+'c3marine'!C29+np_oilgas!C29+ptegu_pk!D29+pt_oilgas!D29+rwc!D29</f>
        <v>98054.308279890975</v>
      </c>
      <c r="E30" s="417">
        <f>ptfire!E29+'c1c2rail'!E29+nonpt!E29+nonroad!E29+onroad!E29+ptegu!E29+ptnonipm!E29+afdust_adj!B29+'c3marine'!D29+np_oilgas!D29+ptegu_pk!E29+pt_oilgas!E29+rwc!E29</f>
        <v>131451.55239136095</v>
      </c>
      <c r="F30" s="417">
        <f>ptfire!F29+'c1c2rail'!F29+nonpt!F29+nonroad!F29+onroad!F29+ptegu!F29+ptnonipm!F29+afdust_adj!C29+'c3marine'!E29+np_oilgas!E29+ptegu_pk!F29+pt_oilgas!F29+rwc!F29</f>
        <v>32675.840986253937</v>
      </c>
      <c r="G30" s="417">
        <f>SUM(ptfire!G29+'c1c2rail'!G29+'c3marine'!F29+nonpt!G29+nonroad!G29+onroad!G29+ptegu!G29+ptnonipm!G29+np_oilgas!F29+ptegu_pk!G29+pt_oilgas!G29+rwc!G29)</f>
        <v>13218.058005348001</v>
      </c>
      <c r="H30" s="417">
        <f>ptfire!H29+'c1c2rail'!H29+nonpt!H29+nonroad!H29+onroad!H29+ptegu!H29+ptnonipm!H29+'c3marine'!G29+onroad_rfl!B29+np_oilgas!G29+ptegu_pk!H29+pt_oilgas!H29+rwc!H29</f>
        <v>86298.557950991977</v>
      </c>
      <c r="J30" s="417">
        <f>SUM(ptfire!J29+'c1c2rail'!J29+'c3marine'!I29+nonpt!J29+nonroad!J29+onroad!J29+ptegu!J29+ptnonipm!J29+ptegu_pk!J29+rwc!J29+np_oilgas!I29+pt_oilgas!J29)</f>
        <v>378573.518109</v>
      </c>
      <c r="K30" s="417">
        <f>ag!D29+ptfire!K29+'c1c2rail'!K29+nonpt!K29+nonroad!K29+onroad!K29+ptegu!K29+ptnonipm!K29+ptegu_pk!K29+pt_oilgas!K29+rwc!K29</f>
        <v>8773.8017606410012</v>
      </c>
      <c r="L30" s="417">
        <f>ptfire!L29+'c1c2rail'!L29+nonpt!L29+nonroad!L29+onroad!L29+ptegu!L29+ptnonipm!L29+'c3marine'!J29+np_oilgas!J29+ptegu_pk!L29+pt_oilgas!L29+rwc!L29</f>
        <v>63712.273090782008</v>
      </c>
      <c r="M30" s="417">
        <f>ptfire!M29+'c1c2rail'!M29+nonpt!M29+nonroad!M29+onroad!M29+ptegu!M29+ptnonipm!M29+afdust_adj!E29+'c3marine'!K29+np_oilgas!K29+ptegu_pk!M29+pt_oilgas!M29+rwc!M29</f>
        <v>130097.38680710008</v>
      </c>
      <c r="N30" s="417">
        <f>ptfire!N29+'c1c2rail'!N29+nonpt!N29+nonroad!N29+onroad!N29+ptegu!N29+ptnonipm!N29+afdust_adj!F29+'c3marine'!L29+np_oilgas!L29+ptegu_pk!N29+pt_oilgas!N29+rwc!N29</f>
        <v>31408.040484888079</v>
      </c>
      <c r="O30" s="417">
        <f>SUM(ptfire!O29+'c1c2rail'!O29+'c3marine'!M29+nonpt!O29+nonroad!O29+onroad!O29+ptegu!O29+ptnonipm!O29+np_oilgas!M29+ptegu_pk!O29+pt_oilgas!O29+rwc!O29)</f>
        <v>10578.433240644998</v>
      </c>
      <c r="P30" s="419">
        <f>ptfire!P29+'c1c2rail'!P29+nonpt!P29+nonroad!P29+onroad!P29+ptegu!P29+ptnonipm!P29+'c3marine'!N29+onroad_rfl!D29+np_oilgas!N29+ptegu_pk!P29+pt_oilgas!P29+rwc!P29</f>
        <v>70668.996495603991</v>
      </c>
      <c r="R30" s="5">
        <f t="shared" si="6"/>
        <v>-0.24434653901591441</v>
      </c>
      <c r="S30" s="5">
        <f t="shared" si="0"/>
        <v>1.6757905548483536E-2</v>
      </c>
      <c r="T30" s="5">
        <f t="shared" si="1"/>
        <v>-0.3502348422170436</v>
      </c>
      <c r="U30" s="5">
        <f t="shared" si="2"/>
        <v>-1.0301632499776173E-2</v>
      </c>
      <c r="V30" s="5">
        <f t="shared" si="3"/>
        <v>-3.8799322774865884E-2</v>
      </c>
      <c r="W30" s="5">
        <f t="shared" si="4"/>
        <v>-0.19969837956793773</v>
      </c>
      <c r="X30" s="5">
        <f t="shared" si="5"/>
        <v>-0.18111034328364845</v>
      </c>
      <c r="Z30" s="419"/>
      <c r="AA30" s="419"/>
      <c r="AB30" s="419"/>
      <c r="AC30" s="419"/>
      <c r="AD30" s="419"/>
      <c r="AE30" s="419"/>
      <c r="AF30" s="419"/>
      <c r="AH30" s="420"/>
      <c r="AI30" s="420"/>
      <c r="AJ30" s="420"/>
      <c r="AK30" s="420"/>
      <c r="AL30" s="420"/>
      <c r="AM30" s="420"/>
    </row>
    <row r="31" spans="1:39">
      <c r="A31" s="202" t="s">
        <v>28</v>
      </c>
      <c r="B31" s="417">
        <f>SUM(ptfire!B30+'c1c2rail'!B30+'c3marine'!B30+nonpt!B30+nonroad!B30+onroad!B30+ptegu!B30+ptnonipm!B30+ptegu_pk!B30+rwc!B30+np_oilgas!B30+pt_oilgas!B30)</f>
        <v>247771.27982300002</v>
      </c>
      <c r="C31" s="417">
        <f>ag!B30+ptfire!C30+'c1c2rail'!C30+nonpt!C30+nonroad!C30+onroad!C30+ptegu!C30+ptnonipm!C30+ptegu_pk!C30+pt_oilgas!C30+rwc!C30</f>
        <v>2678.2678270600004</v>
      </c>
      <c r="D31" s="417">
        <f>ptfire!D30+'c1c2rail'!D30+nonpt!D30+nonroad!D30+onroad!D30+ptegu!D30+ptnonipm!D30+'c3marine'!C30+np_oilgas!C30+ptegu_pk!D30+pt_oilgas!D30+rwc!D30</f>
        <v>35306.661322251995</v>
      </c>
      <c r="E31" s="417">
        <f>ptfire!E30+'c1c2rail'!E30+nonpt!E30+nonroad!E30+onroad!E30+ptegu!E30+ptnonipm!E30+afdust_adj!B30+'c3marine'!D30+np_oilgas!D30+ptegu_pk!E30+pt_oilgas!E30+rwc!E30</f>
        <v>13409.281106891114</v>
      </c>
      <c r="F31" s="417">
        <f>ptfire!F30+'c1c2rail'!F30+nonpt!F30+nonroad!F30+onroad!F30+ptegu!F30+ptnonipm!F30+afdust_adj!C30+'c3marine'!E30+np_oilgas!E30+ptegu_pk!F30+pt_oilgas!F30+rwc!F30</f>
        <v>11067.878677701114</v>
      </c>
      <c r="G31" s="417">
        <f>SUM(ptfire!G30+'c1c2rail'!G30+'c3marine'!F30+nonpt!G30+nonroad!G30+onroad!G30+ptegu!G30+ptnonipm!G30+np_oilgas!F30+ptegu_pk!G30+pt_oilgas!G30+rwc!G30)</f>
        <v>30884.235414567003</v>
      </c>
      <c r="H31" s="417">
        <f>ptfire!H30+'c1c2rail'!H30+nonpt!H30+nonroad!H30+onroad!H30+ptegu!H30+ptnonipm!H30+'c3marine'!G30+onroad_rfl!B30+np_oilgas!G30+ptegu_pk!H30+pt_oilgas!H30+rwc!H30</f>
        <v>44976.594658582995</v>
      </c>
      <c r="J31" s="417">
        <f>SUM(ptfire!J30+'c1c2rail'!J30+'c3marine'!I30+nonpt!J30+nonroad!J30+onroad!J30+ptegu!J30+ptnonipm!J30+ptegu_pk!J30+rwc!J30+np_oilgas!I30+pt_oilgas!J30)</f>
        <v>208144.65924429998</v>
      </c>
      <c r="K31" s="417">
        <f>ag!D30+ptfire!K30+'c1c2rail'!K30+nonpt!K30+nonroad!K30+onroad!K30+ptegu!K30+ptnonipm!K30+ptegu_pk!K30+pt_oilgas!K30+rwc!K30</f>
        <v>2687.1664886789999</v>
      </c>
      <c r="L31" s="417">
        <f>ptfire!L30+'c1c2rail'!L30+nonpt!L30+nonroad!L30+onroad!L30+ptegu!L30+ptnonipm!L30+'c3marine'!J30+np_oilgas!J30+ptegu_pk!L30+pt_oilgas!L30+rwc!L30</f>
        <v>21640.761951027998</v>
      </c>
      <c r="M31" s="417">
        <f>ptfire!M30+'c1c2rail'!M30+nonpt!M30+nonroad!M30+onroad!M30+ptegu!M30+ptnonipm!M30+afdust_adj!E30+'c3marine'!K30+np_oilgas!K30+ptegu_pk!M30+pt_oilgas!M30+rwc!M30</f>
        <v>13004.59681982144</v>
      </c>
      <c r="N31" s="417">
        <f>ptfire!N30+'c1c2rail'!N30+nonpt!N30+nonroad!N30+onroad!N30+ptegu!N30+ptnonipm!N30+afdust_adj!F30+'c3marine'!L30+np_oilgas!L30+ptegu_pk!N30+pt_oilgas!N30+rwc!N30</f>
        <v>10763.14301846844</v>
      </c>
      <c r="O31" s="417">
        <f>SUM(ptfire!O30+'c1c2rail'!O30+'c3marine'!M30+nonpt!O30+nonroad!O30+onroad!O30+ptegu!O30+ptnonipm!O30+np_oilgas!M30+ptegu_pk!O30+pt_oilgas!O30+rwc!O30)</f>
        <v>6437.8465764561988</v>
      </c>
      <c r="P31" s="419">
        <f>ptfire!P30+'c1c2rail'!P30+nonpt!P30+nonroad!P30+onroad!P30+ptegu!P30+ptnonipm!P30+'c3marine'!N30+onroad_rfl!D30+np_oilgas!N30+ptegu_pk!P30+pt_oilgas!P30+rwc!P30</f>
        <v>35805.790854431005</v>
      </c>
      <c r="R31" s="5">
        <f t="shared" si="6"/>
        <v>-0.15993225932807081</v>
      </c>
      <c r="S31" s="5">
        <f t="shared" si="0"/>
        <v>3.3225435966827174E-3</v>
      </c>
      <c r="T31" s="5">
        <f t="shared" si="1"/>
        <v>-0.38706291842471874</v>
      </c>
      <c r="U31" s="5">
        <f t="shared" si="2"/>
        <v>-3.0179417065222446E-2</v>
      </c>
      <c r="V31" s="5">
        <f t="shared" si="3"/>
        <v>-2.7533339324240784E-2</v>
      </c>
      <c r="W31" s="5">
        <f t="shared" si="4"/>
        <v>-0.79154910296339431</v>
      </c>
      <c r="X31" s="5">
        <f t="shared" si="5"/>
        <v>-0.2039016931754726</v>
      </c>
      <c r="Z31" s="419"/>
      <c r="AA31" s="419"/>
      <c r="AB31" s="419"/>
      <c r="AC31" s="419"/>
      <c r="AD31" s="419"/>
      <c r="AE31" s="419"/>
      <c r="AF31" s="419"/>
      <c r="AH31" s="420"/>
      <c r="AI31" s="420"/>
      <c r="AJ31" s="420"/>
      <c r="AK31" s="420"/>
      <c r="AL31" s="420"/>
      <c r="AM31" s="420"/>
    </row>
    <row r="32" spans="1:39">
      <c r="A32" s="202" t="s">
        <v>29</v>
      </c>
      <c r="B32" s="417">
        <f>SUM(ptfire!B31+'c1c2rail'!B31+'c3marine'!B31+nonpt!B31+nonroad!B31+onroad!B31+ptegu!B31+ptnonipm!B31+ptegu_pk!B31+rwc!B31+np_oilgas!B31+pt_oilgas!B31)</f>
        <v>939126.50396600005</v>
      </c>
      <c r="C32" s="417">
        <f>ag!B31+ptfire!C31+'c1c2rail'!C31+nonpt!C31+nonroad!C31+onroad!C31+ptegu!C31+ptnonipm!C31+ptegu_pk!C31+pt_oilgas!C31+rwc!C31</f>
        <v>8296.7179567899984</v>
      </c>
      <c r="D32" s="417">
        <f>ptfire!D31+'c1c2rail'!D31+nonpt!D31+nonroad!D31+onroad!D31+ptegu!D31+ptnonipm!D31+'c3marine'!C31+np_oilgas!C31+ptegu_pk!D31+pt_oilgas!D31+rwc!D31</f>
        <v>162066.23821160902</v>
      </c>
      <c r="E32" s="417">
        <f>ptfire!E31+'c1c2rail'!E31+nonpt!E31+nonroad!E31+onroad!E31+ptegu!E31+ptnonipm!E31+afdust_adj!B31+'c3marine'!D31+np_oilgas!D31+ptegu_pk!E31+pt_oilgas!E31+rwc!E31</f>
        <v>30162.224600581256</v>
      </c>
      <c r="F32" s="417">
        <f>ptfire!F31+'c1c2rail'!F31+nonpt!F31+nonroad!F31+onroad!F31+ptegu!F31+ptnonipm!F31+afdust_adj!C31+'c3marine'!E31+np_oilgas!E31+ptegu_pk!F31+pt_oilgas!F31+rwc!F31</f>
        <v>23467.64479099126</v>
      </c>
      <c r="G32" s="417">
        <f>SUM(ptfire!G31+'c1c2rail'!G31+'c3marine'!F31+nonpt!G31+nonroad!G31+onroad!G31+ptegu!G31+ptnonipm!G31+np_oilgas!F31+ptegu_pk!G31+pt_oilgas!G31+rwc!G31)</f>
        <v>18682.255944491</v>
      </c>
      <c r="H32" s="417">
        <f>ptfire!H31+'c1c2rail'!H31+nonpt!H31+nonroad!H31+onroad!H31+ptegu!H31+ptnonipm!H31+'c3marine'!G31+onroad_rfl!B31+np_oilgas!G31+ptegu_pk!H31+pt_oilgas!H31+rwc!H31</f>
        <v>178345.2475381</v>
      </c>
      <c r="J32" s="417">
        <f>SUM(ptfire!J31+'c1c2rail'!J31+'c3marine'!I31+nonpt!J31+nonroad!J31+onroad!J31+ptegu!J31+ptnonipm!J31+ptegu_pk!J31+rwc!J31+np_oilgas!I31+pt_oilgas!J31)</f>
        <v>772167.08519100002</v>
      </c>
      <c r="K32" s="417">
        <f>ag!D31+ptfire!K31+'c1c2rail'!K31+nonpt!K31+nonroad!K31+onroad!K31+ptegu!K31+ptnonipm!K31+ptegu_pk!K31+pt_oilgas!K31+rwc!K31</f>
        <v>8003.0486688500014</v>
      </c>
      <c r="L32" s="417">
        <f>ptfire!L31+'c1c2rail'!L31+nonpt!L31+nonroad!L31+onroad!L31+ptegu!L31+ptnonipm!L31+'c3marine'!J31+np_oilgas!J31+ptegu_pk!L31+pt_oilgas!L31+rwc!L31</f>
        <v>108018.15069520201</v>
      </c>
      <c r="M32" s="417">
        <f>ptfire!M31+'c1c2rail'!M31+nonpt!M31+nonroad!M31+onroad!M31+ptegu!M31+ptnonipm!M31+afdust_adj!E31+'c3marine'!K31+np_oilgas!K31+ptegu_pk!M31+pt_oilgas!M31+rwc!M31</f>
        <v>28839.518295466405</v>
      </c>
      <c r="N32" s="417">
        <f>ptfire!N31+'c1c2rail'!N31+nonpt!N31+nonroad!N31+onroad!N31+ptegu!N31+ptnonipm!N31+afdust_adj!F31+'c3marine'!L31+np_oilgas!L31+ptegu_pk!N31+pt_oilgas!N31+rwc!N31</f>
        <v>21815.975152696403</v>
      </c>
      <c r="O32" s="417">
        <f>SUM(ptfire!O31+'c1c2rail'!O31+'c3marine'!M31+nonpt!O31+nonroad!O31+onroad!O31+ptegu!O31+ptnonipm!O31+np_oilgas!M31+ptegu_pk!O31+pt_oilgas!O31+rwc!O31)</f>
        <v>10608.147036396</v>
      </c>
      <c r="P32" s="419">
        <f>ptfire!P31+'c1c2rail'!P31+nonpt!P31+nonroad!P31+onroad!P31+ptegu!P31+ptnonipm!P31+'c3marine'!N31+onroad_rfl!D31+np_oilgas!N31+ptegu_pk!P31+pt_oilgas!P31+rwc!P31</f>
        <v>144380.32296888297</v>
      </c>
      <c r="R32" s="5">
        <f t="shared" si="6"/>
        <v>-0.17778160670571874</v>
      </c>
      <c r="S32" s="5">
        <f t="shared" si="0"/>
        <v>-3.5395838386871929E-2</v>
      </c>
      <c r="T32" s="5">
        <f t="shared" si="1"/>
        <v>-0.33349381162186725</v>
      </c>
      <c r="U32" s="5">
        <f t="shared" si="2"/>
        <v>-4.3853075249938984E-2</v>
      </c>
      <c r="V32" s="5">
        <f t="shared" si="3"/>
        <v>-7.0380715789975609E-2</v>
      </c>
      <c r="W32" s="5">
        <f t="shared" si="4"/>
        <v>-0.432180617377522</v>
      </c>
      <c r="X32" s="5">
        <f t="shared" si="5"/>
        <v>-0.19044479759384156</v>
      </c>
      <c r="Z32" s="419"/>
      <c r="AA32" s="419"/>
      <c r="AB32" s="419"/>
      <c r="AC32" s="419"/>
      <c r="AD32" s="419"/>
      <c r="AE32" s="419"/>
      <c r="AF32" s="419"/>
      <c r="AH32" s="420"/>
      <c r="AI32" s="420"/>
      <c r="AJ32" s="420"/>
      <c r="AK32" s="420"/>
      <c r="AL32" s="420"/>
      <c r="AM32" s="420"/>
    </row>
    <row r="33" spans="1:39">
      <c r="A33" s="202" t="s">
        <v>30</v>
      </c>
      <c r="B33" s="417">
        <f>SUM(ptfire!B32+'c1c2rail'!B32+'c3marine'!B32+nonpt!B32+nonroad!B32+onroad!B32+ptegu!B32+ptnonipm!B32+ptegu_pk!B32+rwc!B32+np_oilgas!B32+pt_oilgas!B32)</f>
        <v>1382377.9919060001</v>
      </c>
      <c r="C33" s="417">
        <f>ag!B32+ptfire!C32+'c1c2rail'!C32+nonpt!C32+nonroad!C32+onroad!C32+ptegu!C32+ptnonipm!C32+ptegu_pk!C32+pt_oilgas!C32+rwc!C32</f>
        <v>53129.849644396985</v>
      </c>
      <c r="D33" s="417">
        <f>ptfire!D32+'c1c2rail'!D32+nonpt!D32+nonroad!D32+onroad!D32+ptegu!D32+ptnonipm!D32+'c3marine'!C32+np_oilgas!C32+ptegu_pk!D32+pt_oilgas!D32+rwc!D32</f>
        <v>207697.12053630801</v>
      </c>
      <c r="E33" s="417">
        <f>ptfire!E32+'c1c2rail'!E32+nonpt!E32+nonroad!E32+onroad!E32+ptegu!E32+ptnonipm!E32+afdust_adj!B32+'c3marine'!D32+np_oilgas!D32+ptegu_pk!E32+pt_oilgas!E32+rwc!E32</f>
        <v>686103.77434314333</v>
      </c>
      <c r="F33" s="417">
        <f>ptfire!F32+'c1c2rail'!F32+nonpt!F32+nonroad!F32+onroad!F32+ptegu!F32+ptnonipm!F32+afdust_adj!C32+'c3marine'!E32+np_oilgas!E32+ptegu_pk!F32+pt_oilgas!F32+rwc!F32</f>
        <v>155423.71219966837</v>
      </c>
      <c r="G33" s="417">
        <f>SUM(ptfire!G32+'c1c2rail'!G32+'c3marine'!F32+nonpt!G32+nonroad!G32+onroad!G32+ptegu!G32+ptnonipm!G32+np_oilgas!F32+ptegu_pk!G32+pt_oilgas!G32+rwc!G32)</f>
        <v>29675.662043945998</v>
      </c>
      <c r="H33" s="417">
        <f>ptfire!H32+'c1c2rail'!H32+nonpt!H32+nonroad!H32+onroad!H32+ptegu!H32+ptnonipm!H32+'c3marine'!G32+onroad_rfl!B32+np_oilgas!G32+ptegu_pk!H32+pt_oilgas!H32+rwc!H32</f>
        <v>439294.66178992006</v>
      </c>
      <c r="J33" s="417">
        <f>SUM(ptfire!J32+'c1c2rail'!J32+'c3marine'!I32+nonpt!J32+nonroad!J32+onroad!J32+ptegu!J32+ptnonipm!J32+ptegu_pk!J32+rwc!J32+np_oilgas!I32+pt_oilgas!J32)</f>
        <v>1289836.810545</v>
      </c>
      <c r="K33" s="417">
        <f>ag!D32+ptfire!K32+'c1c2rail'!K32+nonpt!K32+nonroad!K32+onroad!K32+ptegu!K32+ptnonipm!K32+ptegu_pk!K32+pt_oilgas!K32+rwc!K32</f>
        <v>52728.067879152994</v>
      </c>
      <c r="L33" s="417">
        <f>ptfire!L32+'c1c2rail'!L32+nonpt!L32+nonroad!L32+onroad!L32+ptegu!L32+ptnonipm!L32+'c3marine'!J32+np_oilgas!J32+ptegu_pk!L32+pt_oilgas!L32+rwc!L32</f>
        <v>153121.28478398404</v>
      </c>
      <c r="M33" s="417">
        <f>ptfire!M32+'c1c2rail'!M32+nonpt!M32+nonroad!M32+onroad!M32+ptegu!M32+ptnonipm!M32+afdust_adj!E32+'c3marine'!K32+np_oilgas!K32+ptegu_pk!M32+pt_oilgas!M32+rwc!M32</f>
        <v>686576.86359809618</v>
      </c>
      <c r="N33" s="417">
        <f>ptfire!N32+'c1c2rail'!N32+nonpt!N32+nonroad!N32+onroad!N32+ptegu!N32+ptnonipm!N32+afdust_adj!F32+'c3marine'!L32+np_oilgas!L32+ptegu_pk!N32+pt_oilgas!N32+rwc!N32</f>
        <v>155730.43097340228</v>
      </c>
      <c r="O33" s="417">
        <f>SUM(ptfire!O32+'c1c2rail'!O32+'c3marine'!M32+nonpt!O32+nonroad!O32+onroad!O32+ptegu!O32+ptnonipm!O32+np_oilgas!M32+ptegu_pk!O32+pt_oilgas!O32+rwc!O32)</f>
        <v>28221.994523390003</v>
      </c>
      <c r="P33" s="419">
        <f>ptfire!P32+'c1c2rail'!P32+nonpt!P32+nonroad!P32+onroad!P32+ptegu!P32+ptnonipm!P32+'c3marine'!N32+onroad_rfl!D32+np_oilgas!N32+ptegu_pk!P32+pt_oilgas!P32+rwc!P32</f>
        <v>432238.00941645593</v>
      </c>
      <c r="R33" s="5">
        <f t="shared" si="6"/>
        <v>-6.6943471252320641E-2</v>
      </c>
      <c r="S33" s="5">
        <f t="shared" si="0"/>
        <v>-7.5622605358975099E-3</v>
      </c>
      <c r="T33" s="5">
        <f t="shared" si="1"/>
        <v>-0.26276645343662069</v>
      </c>
      <c r="U33" s="5">
        <f t="shared" si="2"/>
        <v>6.8953017406991131E-4</v>
      </c>
      <c r="V33" s="5">
        <f t="shared" si="3"/>
        <v>1.9734361597275392E-3</v>
      </c>
      <c r="W33" s="5">
        <f t="shared" si="4"/>
        <v>-4.8985175744463344E-2</v>
      </c>
      <c r="X33" s="5">
        <f t="shared" si="5"/>
        <v>-1.6063596913997506E-2</v>
      </c>
      <c r="Z33" s="419"/>
      <c r="AA33" s="419"/>
      <c r="AB33" s="419"/>
      <c r="AC33" s="419"/>
      <c r="AD33" s="419"/>
      <c r="AE33" s="419"/>
      <c r="AF33" s="419"/>
      <c r="AH33" s="420"/>
      <c r="AI33" s="420"/>
      <c r="AJ33" s="420"/>
      <c r="AK33" s="420"/>
      <c r="AL33" s="420"/>
      <c r="AM33" s="420"/>
    </row>
    <row r="34" spans="1:39">
      <c r="A34" s="202" t="s">
        <v>31</v>
      </c>
      <c r="B34" s="417">
        <f>SUM(ptfire!B33+'c1c2rail'!B33+'c3marine'!B33+nonpt!B33+nonroad!B33+onroad!B33+ptegu!B33+ptnonipm!B33+ptegu_pk!B33+rwc!B33+np_oilgas!B33+pt_oilgas!B33)</f>
        <v>1990948.480612</v>
      </c>
      <c r="C34" s="417">
        <f>ag!B33+ptfire!C33+'c1c2rail'!C33+nonpt!C33+nonroad!C33+onroad!C33+ptegu!C33+ptnonipm!C33+ptegu_pk!C33+pt_oilgas!C33+rwc!C33</f>
        <v>52564.304038859991</v>
      </c>
      <c r="D34" s="417">
        <f>ptfire!D33+'c1c2rail'!D33+nonpt!D33+nonroad!D33+onroad!D33+ptegu!D33+ptnonipm!D33+'c3marine'!C33+np_oilgas!C33+ptegu_pk!D33+pt_oilgas!D33+rwc!D33</f>
        <v>425225.84777374996</v>
      </c>
      <c r="E34" s="417">
        <f>ptfire!E33+'c1c2rail'!E33+nonpt!E33+nonroad!E33+onroad!E33+ptegu!E33+ptnonipm!E33+afdust_adj!B33+'c3marine'!D33+np_oilgas!D33+ptegu_pk!E33+pt_oilgas!E33+rwc!E33</f>
        <v>113949.9240695425</v>
      </c>
      <c r="F34" s="417">
        <f>ptfire!F33+'c1c2rail'!F33+nonpt!F33+nonroad!F33+onroad!F33+ptegu!F33+ptnonipm!F33+afdust_adj!C33+'c3marine'!E33+np_oilgas!E33+ptegu_pk!F33+pt_oilgas!F33+rwc!F33</f>
        <v>67439.072178282484</v>
      </c>
      <c r="G34" s="417">
        <f>SUM(ptfire!G33+'c1c2rail'!G33+'c3marine'!F33+nonpt!G33+nonroad!G33+onroad!G33+ptegu!G33+ptnonipm!G33+np_oilgas!F33+ptegu_pk!G33+pt_oilgas!G33+rwc!G33)</f>
        <v>146984.82073083002</v>
      </c>
      <c r="H34" s="417">
        <f>ptfire!H33+'c1c2rail'!H33+nonpt!H33+nonroad!H33+onroad!H33+ptegu!H33+ptnonipm!H33+'c3marine'!G33+onroad_rfl!B33+np_oilgas!G33+ptegu_pk!H33+pt_oilgas!H33+rwc!H33</f>
        <v>415708.03720386315</v>
      </c>
      <c r="J34" s="417">
        <f>SUM(ptfire!J33+'c1c2rail'!J33+'c3marine'!I33+nonpt!J33+nonroad!J33+onroad!J33+ptegu!J33+ptnonipm!J33+ptegu_pk!J33+rwc!J33+np_oilgas!I33+pt_oilgas!J33)</f>
        <v>1619707.8962949999</v>
      </c>
      <c r="K34" s="417">
        <f>ag!D33+ptfire!K33+'c1c2rail'!K33+nonpt!K33+nonroad!K33+onroad!K33+ptegu!K33+ptnonipm!K33+ptegu_pk!K33+pt_oilgas!K33+rwc!K33</f>
        <v>51582.078008119999</v>
      </c>
      <c r="L34" s="417">
        <f>ptfire!L33+'c1c2rail'!L33+nonpt!L33+nonroad!L33+onroad!L33+ptegu!L33+ptnonipm!L33+'c3marine'!J33+np_oilgas!J33+ptegu_pk!L33+pt_oilgas!L33+rwc!L33</f>
        <v>289896.99056934897</v>
      </c>
      <c r="M34" s="417">
        <f>ptfire!M33+'c1c2rail'!M33+nonpt!M33+nonroad!M33+onroad!M33+ptegu!M33+ptnonipm!M33+afdust_adj!E33+'c3marine'!K33+np_oilgas!K33+ptegu_pk!M33+pt_oilgas!M33+rwc!M33</f>
        <v>109634.82828242461</v>
      </c>
      <c r="N34" s="417">
        <f>ptfire!N33+'c1c2rail'!N33+nonpt!N33+nonroad!N33+onroad!N33+ptegu!N33+ptnonipm!N33+afdust_adj!F33+'c3marine'!L33+np_oilgas!L33+ptegu_pk!N33+pt_oilgas!N33+rwc!N33</f>
        <v>63754.551417704643</v>
      </c>
      <c r="O34" s="417">
        <f>SUM(ptfire!O33+'c1c2rail'!O33+'c3marine'!M33+nonpt!O33+nonroad!O33+onroad!O33+ptegu!O33+ptnonipm!O33+np_oilgas!M33+ptegu_pk!O33+pt_oilgas!O33+rwc!O33)</f>
        <v>59935.630976200009</v>
      </c>
      <c r="P34" s="419">
        <f>ptfire!P33+'c1c2rail'!P33+nonpt!P33+nonroad!P33+onroad!P33+ptegu!P33+ptnonipm!P33+'c3marine'!N33+onroad_rfl!D33+np_oilgas!N33+ptegu_pk!P33+pt_oilgas!P33+rwc!P33</f>
        <v>326308.56126416998</v>
      </c>
      <c r="R34" s="5">
        <f t="shared" si="6"/>
        <v>-0.186464184247944</v>
      </c>
      <c r="S34" s="5">
        <f t="shared" si="0"/>
        <v>-1.868617969361579E-2</v>
      </c>
      <c r="T34" s="5">
        <f t="shared" si="1"/>
        <v>-0.31825171944017255</v>
      </c>
      <c r="U34" s="5">
        <f t="shared" si="2"/>
        <v>-3.7868351579457164E-2</v>
      </c>
      <c r="V34" s="5">
        <f t="shared" si="3"/>
        <v>-5.463480800621652E-2</v>
      </c>
      <c r="W34" s="5">
        <f t="shared" si="4"/>
        <v>-0.5922325130024223</v>
      </c>
      <c r="X34" s="5">
        <f t="shared" si="5"/>
        <v>-0.21505351818793841</v>
      </c>
      <c r="Z34" s="419"/>
      <c r="AA34" s="419"/>
      <c r="AB34" s="419"/>
      <c r="AC34" s="419"/>
      <c r="AD34" s="419"/>
      <c r="AE34" s="419"/>
      <c r="AF34" s="419"/>
      <c r="AH34" s="420"/>
      <c r="AI34" s="420"/>
      <c r="AJ34" s="420"/>
      <c r="AK34" s="420"/>
      <c r="AL34" s="420"/>
      <c r="AM34" s="420"/>
    </row>
    <row r="35" spans="1:39">
      <c r="A35" s="202" t="s">
        <v>32</v>
      </c>
      <c r="B35" s="417">
        <f>SUM(ptfire!B34+'c1c2rail'!B34+'c3marine'!B34+nonpt!B34+nonroad!B34+onroad!B34+ptegu!B34+ptnonipm!B34+ptegu_pk!B34+rwc!B34+np_oilgas!B34+pt_oilgas!B34)</f>
        <v>3823720.3344100001</v>
      </c>
      <c r="C35" s="417">
        <f>ag!B34+ptfire!C34+'c1c2rail'!C34+nonpt!C34+nonroad!C34+onroad!C34+ptegu!C34+ptnonipm!C34+ptegu_pk!C34+pt_oilgas!C34+rwc!C34</f>
        <v>207076.40093330006</v>
      </c>
      <c r="D35" s="417">
        <f>ptfire!D34+'c1c2rail'!D34+nonpt!D34+nonroad!D34+onroad!D34+ptegu!D34+ptnonipm!D34+'c3marine'!C34+np_oilgas!C34+ptegu_pk!D34+pt_oilgas!D34+rwc!D34</f>
        <v>391963.12128199002</v>
      </c>
      <c r="E35" s="417">
        <f>ptfire!E34+'c1c2rail'!E34+nonpt!E34+nonroad!E34+onroad!E34+ptegu!E34+ptnonipm!E34+afdust_adj!B34+'c3marine'!D34+np_oilgas!D34+ptegu_pk!E34+pt_oilgas!E34+rwc!E34</f>
        <v>296415.41253599391</v>
      </c>
      <c r="F35" s="417">
        <f>ptfire!F34+'c1c2rail'!F34+nonpt!F34+nonroad!F34+onroad!F34+ptegu!F34+ptnonipm!F34+afdust_adj!C34+'c3marine'!E34+np_oilgas!E34+ptegu_pk!F34+pt_oilgas!F34+rwc!F34</f>
        <v>222229.79078038398</v>
      </c>
      <c r="G35" s="417">
        <f>SUM(ptfire!G34+'c1c2rail'!G34+'c3marine'!F34+nonpt!G34+nonroad!G34+onroad!G34+ptegu!G34+ptnonipm!G34+np_oilgas!F34+ptegu_pk!G34+pt_oilgas!G34+rwc!G34)</f>
        <v>128814.47011030001</v>
      </c>
      <c r="H35" s="417">
        <f>ptfire!H34+'c1c2rail'!H34+nonpt!H34+nonroad!H34+onroad!H34+ptegu!H34+ptnonipm!H34+'c3marine'!G34+onroad_rfl!B34+np_oilgas!G34+ptegu_pk!H34+pt_oilgas!H34+rwc!H34</f>
        <v>785268.43479069998</v>
      </c>
      <c r="J35" s="417">
        <f>SUM(ptfire!J34+'c1c2rail'!J34+'c3marine'!I34+nonpt!J34+nonroad!J34+onroad!J34+ptegu!J34+ptnonipm!J34+ptegu_pk!J34+rwc!J34+np_oilgas!I34+pt_oilgas!J34)</f>
        <v>3240996.6502710003</v>
      </c>
      <c r="K35" s="417">
        <f>ag!D34+ptfire!K34+'c1c2rail'!K34+nonpt!K34+nonroad!K34+onroad!K34+ptegu!K34+ptnonipm!K34+ptegu_pk!K34+pt_oilgas!K34+rwc!K34</f>
        <v>214572.91824343998</v>
      </c>
      <c r="L35" s="417">
        <f>ptfire!L34+'c1c2rail'!L34+nonpt!L34+nonroad!L34+onroad!L34+ptegu!L34+ptnonipm!L34+'c3marine'!J34+np_oilgas!J34+ptegu_pk!L34+pt_oilgas!L34+rwc!L34</f>
        <v>256254.92878999302</v>
      </c>
      <c r="M35" s="417">
        <f>ptfire!M34+'c1c2rail'!M34+nonpt!M34+nonroad!M34+onroad!M34+ptegu!M34+ptnonipm!M34+afdust_adj!E34+'c3marine'!K34+np_oilgas!K34+ptegu_pk!M34+pt_oilgas!M34+rwc!M34</f>
        <v>289725.92079283512</v>
      </c>
      <c r="N35" s="417">
        <f>ptfire!N34+'c1c2rail'!N34+nonpt!N34+nonroad!N34+onroad!N34+ptegu!N34+ptnonipm!N34+afdust_adj!F34+'c3marine'!L34+np_oilgas!L34+ptegu_pk!N34+pt_oilgas!N34+rwc!N34</f>
        <v>216815.84486777519</v>
      </c>
      <c r="O35" s="417">
        <f>SUM(ptfire!O34+'c1c2rail'!O34+'c3marine'!M34+nonpt!O34+nonroad!O34+onroad!O34+ptegu!O34+ptnonipm!O34+np_oilgas!M34+ptegu_pk!O34+pt_oilgas!O34+rwc!O34)</f>
        <v>68984.806708798002</v>
      </c>
      <c r="P35" s="419">
        <f>ptfire!P34+'c1c2rail'!P34+nonpt!P34+nonroad!P34+onroad!P34+ptegu!P34+ptnonipm!P34+'c3marine'!N34+onroad_rfl!D34+np_oilgas!N34+ptegu_pk!P34+pt_oilgas!P34+rwc!P34</f>
        <v>699275.05453055992</v>
      </c>
      <c r="R35" s="5">
        <f t="shared" si="6"/>
        <v>-0.15239704611632221</v>
      </c>
      <c r="S35" s="5">
        <f t="shared" si="0"/>
        <v>3.6201697906438783E-2</v>
      </c>
      <c r="T35" s="5">
        <f t="shared" si="1"/>
        <v>-0.34622694106562252</v>
      </c>
      <c r="U35" s="5">
        <f t="shared" si="2"/>
        <v>-2.2567961921839921E-2</v>
      </c>
      <c r="V35" s="5">
        <f t="shared" si="3"/>
        <v>-2.436192687576734E-2</v>
      </c>
      <c r="W35" s="5">
        <f t="shared" si="4"/>
        <v>-0.46446383973998917</v>
      </c>
      <c r="X35" s="5">
        <f t="shared" si="5"/>
        <v>-0.10950826042442434</v>
      </c>
      <c r="Z35" s="419"/>
      <c r="AA35" s="419"/>
      <c r="AB35" s="419"/>
      <c r="AC35" s="419"/>
      <c r="AD35" s="419"/>
      <c r="AE35" s="419"/>
      <c r="AF35" s="419"/>
      <c r="AH35" s="420"/>
      <c r="AI35" s="420"/>
      <c r="AJ35" s="420"/>
      <c r="AK35" s="420"/>
      <c r="AL35" s="420"/>
      <c r="AM35" s="420"/>
    </row>
    <row r="36" spans="1:39">
      <c r="A36" s="202" t="s">
        <v>33</v>
      </c>
      <c r="B36" s="417">
        <f>SUM(ptfire!B35+'c1c2rail'!B35+'c3marine'!B35+nonpt!B35+nonroad!B35+onroad!B35+ptegu!B35+ptnonipm!B35+ptegu_pk!B35+rwc!B35+np_oilgas!B35+pt_oilgas!B35)</f>
        <v>458386.9518718</v>
      </c>
      <c r="C36" s="417">
        <f>ag!B35+ptfire!C35+'c1c2rail'!C35+nonpt!C35+nonroad!C35+onroad!C35+ptegu!C35+ptnonipm!C35+ptegu_pk!C35+pt_oilgas!C35+rwc!C35</f>
        <v>102572.1415388</v>
      </c>
      <c r="D36" s="417">
        <f>ptfire!D35+'c1c2rail'!D35+nonpt!D35+nonroad!D35+onroad!D35+ptegu!D35+ptnonipm!D35+'c3marine'!C35+np_oilgas!C35+ptegu_pk!D35+pt_oilgas!D35+rwc!D35</f>
        <v>145564.296362436</v>
      </c>
      <c r="E36" s="417">
        <f>ptfire!E35+'c1c2rail'!E35+nonpt!E35+nonroad!E35+onroad!E35+ptegu!E35+ptnonipm!E35+afdust_adj!B35+'c3marine'!D35+np_oilgas!D35+ptegu_pk!E35+pt_oilgas!E35+rwc!E35</f>
        <v>174402.57768628091</v>
      </c>
      <c r="F36" s="417">
        <f>ptfire!F35+'c1c2rail'!F35+nonpt!F35+nonroad!F35+onroad!F35+ptegu!F35+ptnonipm!F35+afdust_adj!C35+'c3marine'!E35+np_oilgas!E35+ptegu_pk!F35+pt_oilgas!F35+rwc!F35</f>
        <v>55893.810760541899</v>
      </c>
      <c r="G36" s="417">
        <f>SUM(ptfire!G35+'c1c2rail'!G35+'c3marine'!F35+nonpt!G35+nonroad!G35+onroad!G35+ptegu!G35+ptnonipm!G35+np_oilgas!F35+ptegu_pk!G35+pt_oilgas!G35+rwc!G35)</f>
        <v>106841.95936258842</v>
      </c>
      <c r="H36" s="417">
        <f>ptfire!H35+'c1c2rail'!H35+nonpt!H35+nonroad!H35+onroad!H35+ptegu!H35+ptnonipm!H35+'c3marine'!G35+onroad_rfl!B35+np_oilgas!G35+ptegu_pk!H35+pt_oilgas!H35+rwc!H35</f>
        <v>188084.51156678001</v>
      </c>
      <c r="J36" s="417">
        <f>SUM(ptfire!J35+'c1c2rail'!J35+'c3marine'!I35+nonpt!J35+nonroad!J35+onroad!J35+ptegu!J35+ptnonipm!J35+ptegu_pk!J35+rwc!J35+np_oilgas!I35+pt_oilgas!J35)</f>
        <v>418982.71479779988</v>
      </c>
      <c r="K36" s="417">
        <f>ag!D35+ptfire!K35+'c1c2rail'!K35+nonpt!K35+nonroad!K35+onroad!K35+ptegu!K35+ptnonipm!K35+ptegu_pk!K35+pt_oilgas!K35+rwc!K35</f>
        <v>104387.65375958297</v>
      </c>
      <c r="L36" s="417">
        <f>ptfire!L35+'c1c2rail'!L35+nonpt!L35+nonroad!L35+onroad!L35+ptegu!L35+ptnonipm!L35+'c3marine'!J35+np_oilgas!J35+ptegu_pk!L35+pt_oilgas!L35+rwc!L35</f>
        <v>123084.0982295474</v>
      </c>
      <c r="M36" s="417">
        <f>ptfire!M35+'c1c2rail'!M35+nonpt!M35+nonroad!M35+onroad!M35+ptegu!M35+ptnonipm!M35+afdust_adj!E35+'c3marine'!K35+np_oilgas!K35+ptegu_pk!M35+pt_oilgas!M35+rwc!M35</f>
        <v>172690.27976399774</v>
      </c>
      <c r="N36" s="417">
        <f>ptfire!N35+'c1c2rail'!N35+nonpt!N35+nonroad!N35+onroad!N35+ptegu!N35+ptnonipm!N35+afdust_adj!F35+'c3marine'!L35+np_oilgas!L35+ptegu_pk!N35+pt_oilgas!N35+rwc!N35</f>
        <v>54274.539196217738</v>
      </c>
      <c r="O36" s="417">
        <f>SUM(ptfire!O35+'c1c2rail'!O35+'c3marine'!M35+nonpt!O35+nonroad!O35+onroad!O35+ptegu!O35+ptnonipm!O35+np_oilgas!M35+ptegu_pk!O35+pt_oilgas!O35+rwc!O35)</f>
        <v>27669.844856125499</v>
      </c>
      <c r="P36" s="419">
        <f>ptfire!P35+'c1c2rail'!P35+nonpt!P35+nonroad!P35+onroad!P35+ptegu!P35+ptnonipm!P35+'c3marine'!N35+onroad_rfl!D35+np_oilgas!N35+ptegu_pk!P35+pt_oilgas!P35+rwc!P35</f>
        <v>200888.17085998901</v>
      </c>
      <c r="R36" s="5">
        <f t="shared" si="6"/>
        <v>-8.5962824450161388E-2</v>
      </c>
      <c r="S36" s="5">
        <f t="shared" si="0"/>
        <v>1.7699856837796599E-2</v>
      </c>
      <c r="T36" s="5">
        <f t="shared" si="1"/>
        <v>-0.15443483529035074</v>
      </c>
      <c r="U36" s="5">
        <f t="shared" si="2"/>
        <v>-9.8180769172075896E-3</v>
      </c>
      <c r="V36" s="5">
        <f t="shared" si="3"/>
        <v>-2.8970498563094606E-2</v>
      </c>
      <c r="W36" s="5">
        <f t="shared" si="4"/>
        <v>-0.74102080286432548</v>
      </c>
      <c r="X36" s="5">
        <f t="shared" si="5"/>
        <v>6.8073969443587165E-2</v>
      </c>
      <c r="Z36" s="419"/>
      <c r="AA36" s="419"/>
      <c r="AB36" s="419"/>
      <c r="AC36" s="419"/>
      <c r="AD36" s="419"/>
      <c r="AE36" s="419"/>
      <c r="AF36" s="419"/>
      <c r="AH36" s="420"/>
      <c r="AI36" s="420"/>
      <c r="AJ36" s="420"/>
      <c r="AK36" s="420"/>
      <c r="AL36" s="420"/>
      <c r="AM36" s="420"/>
    </row>
    <row r="37" spans="1:39">
      <c r="A37" s="202" t="s">
        <v>34</v>
      </c>
      <c r="B37" s="417">
        <f>SUM(ptfire!B36+'c1c2rail'!B36+'c3marine'!B36+nonpt!B36+nonroad!B36+onroad!B36+ptegu!B36+ptnonipm!B36+ptegu_pk!B36+rwc!B36+np_oilgas!B36+pt_oilgas!B36)</f>
        <v>2440614.2734540002</v>
      </c>
      <c r="C37" s="417">
        <f>ag!B36+ptfire!C36+'c1c2rail'!C36+nonpt!C36+nonroad!C36+onroad!C36+ptegu!C36+ptnonipm!C36+ptegu_pk!C36+pt_oilgas!C36+rwc!C36</f>
        <v>106024.29262324999</v>
      </c>
      <c r="D37" s="417">
        <f>ptfire!D36+'c1c2rail'!D36+nonpt!D36+nonroad!D36+onroad!D36+ptegu!D36+ptnonipm!D36+'c3marine'!C36+np_oilgas!C36+ptegu_pk!D36+pt_oilgas!D36+rwc!D36</f>
        <v>579106.26043566992</v>
      </c>
      <c r="E37" s="417">
        <f>ptfire!E36+'c1c2rail'!E36+nonpt!E36+nonroad!E36+onroad!E36+ptegu!E36+ptnonipm!E36+afdust_adj!B36+'c3marine'!D36+np_oilgas!D36+ptegu_pk!E36+pt_oilgas!E36+rwc!E36</f>
        <v>204544.96758971532</v>
      </c>
      <c r="F37" s="417">
        <f>ptfire!F36+'c1c2rail'!F36+nonpt!F36+nonroad!F36+onroad!F36+ptegu!F36+ptnonipm!F36+afdust_adj!C36+'c3marine'!E36+np_oilgas!E36+ptegu_pk!F36+pt_oilgas!F36+rwc!F36</f>
        <v>114923.27936232535</v>
      </c>
      <c r="G37" s="417">
        <f>SUM(ptfire!G36+'c1c2rail'!G36+'c3marine'!F36+nonpt!G36+nonroad!G36+onroad!G36+ptegu!G36+ptnonipm!G36+np_oilgas!F36+ptegu_pk!G36+pt_oilgas!G36+rwc!G36)</f>
        <v>681055.3181494599</v>
      </c>
      <c r="H37" s="417">
        <f>ptfire!H36+'c1c2rail'!H36+nonpt!H36+nonroad!H36+onroad!H36+ptegu!H36+ptnonipm!H36+'c3marine'!G36+onroad_rfl!B36+np_oilgas!G36+ptegu_pk!H36+pt_oilgas!H36+rwc!H36</f>
        <v>391631.73609792005</v>
      </c>
      <c r="J37" s="417">
        <f>SUM(ptfire!J36+'c1c2rail'!J36+'c3marine'!I36+nonpt!J36+nonroad!J36+onroad!J36+ptegu!J36+ptnonipm!J36+ptegu_pk!J36+rwc!J36+np_oilgas!I36+pt_oilgas!J36)</f>
        <v>1782115.6263189998</v>
      </c>
      <c r="K37" s="417">
        <f>ag!D36+ptfire!K36+'c1c2rail'!K36+nonpt!K36+nonroad!K36+onroad!K36+ptegu!K36+ptnonipm!K36+ptegu_pk!K36+pt_oilgas!K36+rwc!K36</f>
        <v>107665.37625433</v>
      </c>
      <c r="L37" s="417">
        <f>ptfire!L36+'c1c2rail'!L36+nonpt!L36+nonroad!L36+onroad!L36+ptegu!L36+ptnonipm!L36+'c3marine'!J36+np_oilgas!J36+ptegu_pk!L36+pt_oilgas!L36+rwc!L36</f>
        <v>359584.99419604003</v>
      </c>
      <c r="M37" s="417">
        <f>ptfire!M36+'c1c2rail'!M36+nonpt!M36+nonroad!M36+onroad!M36+ptegu!M36+ptnonipm!M36+afdust_adj!E36+'c3marine'!K36+np_oilgas!K36+ptegu_pk!M36+pt_oilgas!M36+rwc!M36</f>
        <v>181108.38129653755</v>
      </c>
      <c r="N37" s="417">
        <f>ptfire!N36+'c1c2rail'!N36+nonpt!N36+nonroad!N36+onroad!N36+ptegu!N36+ptnonipm!N36+afdust_adj!F36+'c3marine'!L36+np_oilgas!L36+ptegu_pk!N36+pt_oilgas!N36+rwc!N36</f>
        <v>90278.38543952757</v>
      </c>
      <c r="O37" s="417">
        <f>SUM(ptfire!O36+'c1c2rail'!O36+'c3marine'!M36+nonpt!O36+nonroad!O36+onroad!O36+ptegu!O36+ptnonipm!O36+np_oilgas!M36+ptegu_pk!O36+pt_oilgas!O36+rwc!O36)</f>
        <v>149416.973983434</v>
      </c>
      <c r="P37" s="419">
        <f>ptfire!P36+'c1c2rail'!P36+nonpt!P36+nonroad!P36+onroad!P36+ptegu!P36+ptnonipm!P36+'c3marine'!N36+onroad_rfl!D36+np_oilgas!N36+ptegu_pk!P36+pt_oilgas!P36+rwc!P36</f>
        <v>302335.65071409004</v>
      </c>
      <c r="R37" s="5">
        <f t="shared" si="6"/>
        <v>-0.26980857003801817</v>
      </c>
      <c r="S37" s="5">
        <f t="shared" si="0"/>
        <v>1.5478373780917222E-2</v>
      </c>
      <c r="T37" s="5">
        <f t="shared" si="1"/>
        <v>-0.37906906078770569</v>
      </c>
      <c r="U37" s="5">
        <f t="shared" si="2"/>
        <v>-0.11457913909760827</v>
      </c>
      <c r="V37" s="5">
        <f t="shared" si="3"/>
        <v>-0.21444649038510624</v>
      </c>
      <c r="W37" s="5">
        <f t="shared" si="4"/>
        <v>-0.78060963624889579</v>
      </c>
      <c r="X37" s="5">
        <f t="shared" si="5"/>
        <v>-0.22801034020772828</v>
      </c>
      <c r="Z37" s="419"/>
      <c r="AA37" s="419"/>
      <c r="AB37" s="419"/>
      <c r="AC37" s="419"/>
      <c r="AD37" s="419"/>
      <c r="AE37" s="419"/>
      <c r="AF37" s="419"/>
      <c r="AH37" s="420"/>
      <c r="AI37" s="420"/>
      <c r="AJ37" s="420"/>
      <c r="AK37" s="420"/>
      <c r="AL37" s="420"/>
      <c r="AM37" s="420"/>
    </row>
    <row r="38" spans="1:39">
      <c r="A38" s="202" t="s">
        <v>35</v>
      </c>
      <c r="B38" s="417">
        <f>SUM(ptfire!B37+'c1c2rail'!B37+'c3marine'!B37+nonpt!B37+nonroad!B37+onroad!B37+ptegu!B37+ptnonipm!B37+ptegu_pk!B37+rwc!B37+np_oilgas!B37+pt_oilgas!B37)</f>
        <v>1845330.7771940003</v>
      </c>
      <c r="C38" s="417">
        <f>ag!B37+ptfire!C37+'c1c2rail'!C37+nonpt!C37+nonroad!C37+onroad!C37+ptegu!C37+ptnonipm!C37+ptegu_pk!C37+pt_oilgas!C37+rwc!C37</f>
        <v>129103.31119685998</v>
      </c>
      <c r="D38" s="417">
        <f>ptfire!D37+'c1c2rail'!D37+nonpt!D37+nonroad!D37+onroad!D37+ptegu!D37+ptnonipm!D37+'c3marine'!C37+np_oilgas!C37+ptegu_pk!D37+pt_oilgas!D37+rwc!D37</f>
        <v>428788.46336206398</v>
      </c>
      <c r="E38" s="417">
        <f>ptfire!E37+'c1c2rail'!E37+nonpt!E37+nonroad!E37+onroad!E37+ptegu!E37+ptnonipm!E37+afdust_adj!B37+'c3marine'!D37+np_oilgas!D37+ptegu_pk!E37+pt_oilgas!E37+rwc!E37</f>
        <v>493845.334506732</v>
      </c>
      <c r="F38" s="417">
        <f>ptfire!F37+'c1c2rail'!F37+nonpt!F37+nonroad!F37+onroad!F37+ptegu!F37+ptnonipm!F37+afdust_adj!C37+'c3marine'!E37+np_oilgas!E37+ptegu_pk!F37+pt_oilgas!F37+rwc!F37</f>
        <v>162860.0747895021</v>
      </c>
      <c r="G38" s="417">
        <f>SUM(ptfire!G37+'c1c2rail'!G37+'c3marine'!F37+nonpt!G37+nonroad!G37+onroad!G37+ptegu!G37+ptnonipm!G37+np_oilgas!F37+ptegu_pk!G37+pt_oilgas!G37+rwc!G37)</f>
        <v>131168.10059460401</v>
      </c>
      <c r="H38" s="417">
        <f>ptfire!H37+'c1c2rail'!H37+nonpt!H37+nonroad!H37+onroad!H37+ptegu!H37+ptnonipm!H37+'c3marine'!G37+onroad_rfl!B37+np_oilgas!G37+ptegu_pk!H37+pt_oilgas!H37+rwc!H37</f>
        <v>624461.19912411005</v>
      </c>
      <c r="J38" s="417">
        <f>SUM(ptfire!J37+'c1c2rail'!J37+'c3marine'!I37+nonpt!J37+nonroad!J37+onroad!J37+ptegu!J37+ptnonipm!J37+ptegu_pk!J37+rwc!J37+np_oilgas!I37+pt_oilgas!J37)</f>
        <v>1680560.3470689999</v>
      </c>
      <c r="K38" s="417">
        <f>ag!D37+ptfire!K37+'c1c2rail'!K37+nonpt!K37+nonroad!K37+onroad!K37+ptegu!K37+ptnonipm!K37+ptegu_pk!K37+pt_oilgas!K37+rwc!K37</f>
        <v>131536.27579751</v>
      </c>
      <c r="L38" s="417">
        <f>ptfire!L37+'c1c2rail'!L37+nonpt!L37+nonroad!L37+onroad!L37+ptegu!L37+ptnonipm!L37+'c3marine'!J37+np_oilgas!J37+ptegu_pk!L37+pt_oilgas!L37+rwc!L37</f>
        <v>323847.054723037</v>
      </c>
      <c r="M38" s="417">
        <f>ptfire!M37+'c1c2rail'!M37+nonpt!M37+nonroad!M37+onroad!M37+ptegu!M37+ptnonipm!M37+afdust_adj!E37+'c3marine'!K37+np_oilgas!K37+ptegu_pk!M37+pt_oilgas!M37+rwc!M37</f>
        <v>488163.46069416351</v>
      </c>
      <c r="N38" s="417">
        <f>ptfire!N37+'c1c2rail'!N37+nonpt!N37+nonroad!N37+onroad!N37+ptegu!N37+ptnonipm!N37+afdust_adj!F37+'c3marine'!L37+np_oilgas!L37+ptegu_pk!N37+pt_oilgas!N37+rwc!N37</f>
        <v>158719.04487953347</v>
      </c>
      <c r="O38" s="417">
        <f>SUM(ptfire!O37+'c1c2rail'!O37+'c3marine'!M37+nonpt!O37+nonroad!O37+onroad!O37+ptegu!O37+ptnonipm!O37+np_oilgas!M37+ptegu_pk!O37+pt_oilgas!O37+rwc!O37)</f>
        <v>50586.480921487004</v>
      </c>
      <c r="P38" s="419">
        <f>ptfire!P37+'c1c2rail'!P37+nonpt!P37+nonroad!P37+onroad!P37+ptegu!P37+ptnonipm!P37+'c3marine'!N37+onroad_rfl!D37+np_oilgas!N37+ptegu_pk!P37+pt_oilgas!P37+rwc!P37</f>
        <v>580344.8175684599</v>
      </c>
      <c r="R38" s="5">
        <f t="shared" si="6"/>
        <v>-8.9290457928388009E-2</v>
      </c>
      <c r="S38" s="5">
        <f t="shared" si="0"/>
        <v>1.8845098379701244E-2</v>
      </c>
      <c r="T38" s="5">
        <f t="shared" si="1"/>
        <v>-0.24473934726740929</v>
      </c>
      <c r="U38" s="5">
        <f t="shared" si="2"/>
        <v>-1.1505371045458436E-2</v>
      </c>
      <c r="V38" s="5">
        <f t="shared" si="3"/>
        <v>-2.5426918876962024E-2</v>
      </c>
      <c r="W38" s="5">
        <f t="shared" si="4"/>
        <v>-0.61433854197650839</v>
      </c>
      <c r="X38" s="5">
        <f t="shared" si="5"/>
        <v>-7.0647114052128854E-2</v>
      </c>
      <c r="Z38" s="419"/>
      <c r="AA38" s="419"/>
      <c r="AB38" s="419"/>
      <c r="AC38" s="419"/>
      <c r="AD38" s="419"/>
      <c r="AE38" s="419"/>
      <c r="AF38" s="419"/>
      <c r="AH38" s="420"/>
      <c r="AI38" s="420"/>
      <c r="AJ38" s="420"/>
      <c r="AK38" s="420"/>
      <c r="AL38" s="420"/>
      <c r="AM38" s="420"/>
    </row>
    <row r="39" spans="1:39">
      <c r="A39" s="202" t="s">
        <v>36</v>
      </c>
      <c r="B39" s="417">
        <f>SUM(ptfire!B38+'c1c2rail'!B38+'c3marine'!B38+nonpt!B38+nonroad!B38+onroad!B38+ptegu!B38+ptnonipm!B38+ptegu_pk!B38+rwc!B38+np_oilgas!B38+pt_oilgas!B38)</f>
        <v>2195900.3049230003</v>
      </c>
      <c r="C39" s="417">
        <f>ag!B38+ptfire!C38+'c1c2rail'!C38+nonpt!C38+nonroad!C38+onroad!C38+ptegu!C38+ptnonipm!C38+ptegu_pk!C38+pt_oilgas!C38+rwc!C38</f>
        <v>71575.052796699994</v>
      </c>
      <c r="D39" s="417">
        <f>ptfire!D38+'c1c2rail'!D38+nonpt!D38+nonroad!D38+onroad!D38+ptegu!D38+ptnonipm!D38+'c3marine'!C38+np_oilgas!C38+ptegu_pk!D38+pt_oilgas!D38+rwc!D38</f>
        <v>157338.81780805101</v>
      </c>
      <c r="E39" s="417">
        <f>ptfire!E38+'c1c2rail'!E38+nonpt!E38+nonroad!E38+onroad!E38+ptegu!E38+ptnonipm!E38+afdust_adj!B38+'c3marine'!D38+np_oilgas!D38+ptegu_pk!E38+pt_oilgas!E38+rwc!E38</f>
        <v>263445.43466921966</v>
      </c>
      <c r="F39" s="417">
        <f>ptfire!F38+'c1c2rail'!F38+nonpt!F38+nonroad!F38+onroad!F38+ptegu!F38+ptnonipm!F38+afdust_adj!C38+'c3marine'!E38+np_oilgas!E38+ptegu_pk!F38+pt_oilgas!F38+rwc!F38</f>
        <v>170514.27778928468</v>
      </c>
      <c r="G39" s="417">
        <f>SUM(ptfire!G38+'c1c2rail'!G38+'c3marine'!F38+nonpt!G38+nonroad!G38+onroad!G38+ptegu!G38+ptnonipm!G38+np_oilgas!F38+ptegu_pk!G38+pt_oilgas!G38+rwc!G38)</f>
        <v>31052.030024419</v>
      </c>
      <c r="H39" s="417">
        <f>ptfire!H38+'c1c2rail'!H38+nonpt!H38+nonroad!H38+onroad!H38+ptegu!H38+ptnonipm!H38+'c3marine'!G38+onroad_rfl!B38+np_oilgas!G38+ptegu_pk!H38+pt_oilgas!H38+rwc!H38</f>
        <v>480703.65251584002</v>
      </c>
      <c r="J39" s="417">
        <f>SUM(ptfire!J38+'c1c2rail'!J38+'c3marine'!I38+nonpt!J38+nonroad!J38+onroad!J38+ptegu!J38+ptnonipm!J38+ptegu_pk!J38+rwc!J38+np_oilgas!I38+pt_oilgas!J38)</f>
        <v>2033961.9859400003</v>
      </c>
      <c r="K39" s="417">
        <f>ag!D38+ptfire!K38+'c1c2rail'!K38+nonpt!K38+nonroad!K38+onroad!K38+ptegu!K38+ptnonipm!K38+ptegu_pk!K38+pt_oilgas!K38+rwc!K38</f>
        <v>72084.962053956013</v>
      </c>
      <c r="L39" s="417">
        <f>ptfire!L38+'c1c2rail'!L38+nonpt!L38+nonroad!L38+onroad!L38+ptegu!L38+ptnonipm!L38+'c3marine'!J38+np_oilgas!J38+ptegu_pk!L38+pt_oilgas!L38+rwc!L38</f>
        <v>107334.36191541801</v>
      </c>
      <c r="M39" s="417">
        <f>ptfire!M38+'c1c2rail'!M38+nonpt!M38+nonroad!M38+onroad!M38+ptegu!M38+ptnonipm!M38+afdust_adj!E38+'c3marine'!K38+np_oilgas!K38+ptegu_pk!M38+pt_oilgas!M38+rwc!M38</f>
        <v>260169.92724283828</v>
      </c>
      <c r="N39" s="417">
        <f>ptfire!N38+'c1c2rail'!N38+nonpt!N38+nonroad!N38+onroad!N38+ptegu!N38+ptnonipm!N38+afdust_adj!F38+'c3marine'!L38+np_oilgas!L38+ptegu_pk!N38+pt_oilgas!N38+rwc!N38</f>
        <v>167752.17339947127</v>
      </c>
      <c r="O39" s="417">
        <f>SUM(ptfire!O38+'c1c2rail'!O38+'c3marine'!M38+nonpt!O38+nonroad!O38+onroad!O38+ptegu!O38+ptnonipm!O38+np_oilgas!M38+ptegu_pk!O38+pt_oilgas!O38+rwc!O38)</f>
        <v>16597.067795231</v>
      </c>
      <c r="P39" s="419">
        <f>ptfire!P38+'c1c2rail'!P38+nonpt!P38+nonroad!P38+onroad!P38+ptegu!P38+ptnonipm!P38+'c3marine'!N38+onroad_rfl!D38+np_oilgas!N38+ptegu_pk!P38+pt_oilgas!P38+rwc!P38</f>
        <v>453327.28678138001</v>
      </c>
      <c r="R39" s="5">
        <f t="shared" si="6"/>
        <v>-7.374575185401161E-2</v>
      </c>
      <c r="S39" s="5">
        <f t="shared" si="0"/>
        <v>7.1241198899894926E-3</v>
      </c>
      <c r="T39" s="5">
        <f t="shared" si="1"/>
        <v>-0.31781385286393249</v>
      </c>
      <c r="U39" s="5">
        <f t="shared" si="2"/>
        <v>-1.2433342906450736E-2</v>
      </c>
      <c r="V39" s="5">
        <f t="shared" si="3"/>
        <v>-1.6198669258809612E-2</v>
      </c>
      <c r="W39" s="5">
        <f t="shared" si="4"/>
        <v>-0.46550780151316246</v>
      </c>
      <c r="X39" s="5">
        <f t="shared" si="5"/>
        <v>-5.6950608948322705E-2</v>
      </c>
      <c r="Z39" s="419"/>
      <c r="AA39" s="419"/>
      <c r="AB39" s="419"/>
      <c r="AC39" s="419"/>
      <c r="AD39" s="419"/>
      <c r="AE39" s="419"/>
      <c r="AF39" s="419"/>
      <c r="AH39" s="420"/>
      <c r="AI39" s="420"/>
      <c r="AJ39" s="420"/>
      <c r="AK39" s="420"/>
      <c r="AL39" s="420"/>
      <c r="AM39" s="420"/>
    </row>
    <row r="40" spans="1:39">
      <c r="A40" s="202" t="s">
        <v>37</v>
      </c>
      <c r="B40" s="417">
        <f>SUM(ptfire!B39+'c1c2rail'!B39+'c3marine'!B39+nonpt!B39+nonroad!B39+onroad!B39+ptegu!B39+ptnonipm!B39+ptegu_pk!B39+rwc!B39+np_oilgas!B39+pt_oilgas!B39)</f>
        <v>2021200.2044900001</v>
      </c>
      <c r="C40" s="417">
        <f>ag!B39+ptfire!C39+'c1c2rail'!C39+nonpt!C39+nonroad!C39+onroad!C39+ptegu!C39+ptnonipm!C39+ptegu_pk!C39+pt_oilgas!C39+rwc!C39</f>
        <v>81250.863772439974</v>
      </c>
      <c r="D40" s="417">
        <f>ptfire!D39+'c1c2rail'!D39+nonpt!D39+nonroad!D39+onroad!D39+ptegu!D39+ptnonipm!D39+'c3marine'!C39+np_oilgas!C39+ptegu_pk!D39+pt_oilgas!D39+rwc!D39</f>
        <v>569151.42159812001</v>
      </c>
      <c r="E40" s="417">
        <f>ptfire!E39+'c1c2rail'!E39+nonpt!E39+nonroad!E39+onroad!E39+ptegu!E39+ptnonipm!E39+afdust_adj!B39+'c3marine'!D39+np_oilgas!D39+ptegu_pk!E39+pt_oilgas!E39+rwc!E39</f>
        <v>128799.01929687292</v>
      </c>
      <c r="F40" s="417">
        <f>ptfire!F39+'c1c2rail'!F39+nonpt!F39+nonroad!F39+onroad!F39+ptegu!F39+ptnonipm!F39+afdust_adj!C39+'c3marine'!E39+np_oilgas!E39+ptegu_pk!F39+pt_oilgas!F39+rwc!F39</f>
        <v>87673.603803742924</v>
      </c>
      <c r="G40" s="417">
        <f>SUM(ptfire!G39+'c1c2rail'!G39+'c3marine'!F39+nonpt!G39+nonroad!G39+onroad!G39+ptegu!G39+ptnonipm!G39+np_oilgas!F39+ptegu_pk!G39+pt_oilgas!G39+rwc!G39)</f>
        <v>403126.95910231094</v>
      </c>
      <c r="H40" s="417">
        <f>ptfire!H39+'c1c2rail'!H39+nonpt!H39+nonroad!H39+onroad!H39+ptegu!H39+ptnonipm!H39+'c3marine'!G39+onroad_rfl!B39+np_oilgas!G39+ptegu_pk!H39+pt_oilgas!H39+rwc!H39</f>
        <v>379077.69387077994</v>
      </c>
      <c r="J40" s="417">
        <f>SUM(ptfire!J39+'c1c2rail'!J39+'c3marine'!I39+nonpt!J39+nonroad!J39+onroad!J39+ptegu!J39+ptnonipm!J39+ptegu_pk!J39+rwc!J39+np_oilgas!I39+pt_oilgas!J39)</f>
        <v>1567793.471293</v>
      </c>
      <c r="K40" s="417">
        <f>ag!D39+ptfire!K39+'c1c2rail'!K39+nonpt!K39+nonroad!K39+onroad!K39+ptegu!K39+ptnonipm!K39+ptegu_pk!K39+pt_oilgas!K39+rwc!K39</f>
        <v>82807.50472330999</v>
      </c>
      <c r="L40" s="417">
        <f>ptfire!L39+'c1c2rail'!L39+nonpt!L39+nonroad!L39+onroad!L39+ptegu!L39+ptnonipm!L39+'c3marine'!J39+np_oilgas!J39+ptegu_pk!L39+pt_oilgas!L39+rwc!L39</f>
        <v>423861.24250817491</v>
      </c>
      <c r="M40" s="417">
        <f>ptfire!M39+'c1c2rail'!M39+nonpt!M39+nonroad!M39+onroad!M39+ptegu!M39+ptnonipm!M39+afdust_adj!E39+'c3marine'!K39+np_oilgas!K39+ptegu_pk!M39+pt_oilgas!M39+rwc!M39</f>
        <v>124254.84999367295</v>
      </c>
      <c r="N40" s="417">
        <f>ptfire!N39+'c1c2rail'!N39+nonpt!N39+nonroad!N39+onroad!N39+ptegu!N39+ptnonipm!N39+afdust_adj!F39+'c3marine'!L39+np_oilgas!L39+ptegu_pk!N39+pt_oilgas!N39+rwc!N39</f>
        <v>86633.413385562963</v>
      </c>
      <c r="O40" s="417">
        <f>SUM(ptfire!O39+'c1c2rail'!O39+'c3marine'!M39+nonpt!O39+nonroad!O39+onroad!O39+ptegu!O39+ptnonipm!O39+np_oilgas!M39+ptegu_pk!O39+pt_oilgas!O39+rwc!O39)</f>
        <v>105044.00743638199</v>
      </c>
      <c r="P40" s="419">
        <f>ptfire!P39+'c1c2rail'!P39+nonpt!P39+nonroad!P39+onroad!P39+ptegu!P39+ptnonipm!P39+'c3marine'!N39+onroad_rfl!D39+np_oilgas!N39+ptegu_pk!P39+pt_oilgas!P39+rwc!P39</f>
        <v>312026.27698698</v>
      </c>
      <c r="R40" s="5">
        <f t="shared" si="6"/>
        <v>-0.22432549343196118</v>
      </c>
      <c r="S40" s="5">
        <f t="shared" si="0"/>
        <v>1.9158454182465243E-2</v>
      </c>
      <c r="T40" s="5">
        <f t="shared" si="1"/>
        <v>-0.25527508774727276</v>
      </c>
      <c r="U40" s="5">
        <f t="shared" si="2"/>
        <v>-3.5281086207077213E-2</v>
      </c>
      <c r="V40" s="5">
        <f t="shared" si="3"/>
        <v>-1.1864351105133361E-2</v>
      </c>
      <c r="W40" s="5">
        <f t="shared" si="4"/>
        <v>-0.73942698431706089</v>
      </c>
      <c r="X40" s="5">
        <f t="shared" si="5"/>
        <v>-0.17688040728309495</v>
      </c>
      <c r="Z40" s="419"/>
      <c r="AA40" s="419"/>
      <c r="AB40" s="419"/>
      <c r="AC40" s="419"/>
      <c r="AD40" s="419"/>
      <c r="AE40" s="419"/>
      <c r="AF40" s="419"/>
      <c r="AH40" s="420"/>
      <c r="AI40" s="420"/>
      <c r="AJ40" s="420"/>
      <c r="AK40" s="420"/>
      <c r="AL40" s="420"/>
      <c r="AM40" s="420"/>
    </row>
    <row r="41" spans="1:39">
      <c r="A41" s="202" t="s">
        <v>38</v>
      </c>
      <c r="B41" s="417">
        <f>SUM(ptfire!B40+'c1c2rail'!B40+'c3marine'!B40+nonpt!B40+nonroad!B40+onroad!B40+ptegu!B40+ptnonipm!B40+ptegu_pk!B40+rwc!B40+np_oilgas!B40+pt_oilgas!B40)</f>
        <v>121442.93256359998</v>
      </c>
      <c r="C41" s="417">
        <f>ag!B40+ptfire!C40+'c1c2rail'!C40+nonpt!C40+nonroad!C40+onroad!C40+ptegu!C40+ptnonipm!C40+ptegu_pk!C40+pt_oilgas!C40+rwc!C40</f>
        <v>1061.3130469960001</v>
      </c>
      <c r="D41" s="417">
        <f>ptfire!D40+'c1c2rail'!D40+nonpt!D40+nonroad!D40+onroad!D40+ptegu!D40+ptnonipm!D40+'c3marine'!C40+np_oilgas!C40+ptegu_pk!D40+pt_oilgas!D40+rwc!D40</f>
        <v>21309.263470727001</v>
      </c>
      <c r="E41" s="417">
        <f>ptfire!E40+'c1c2rail'!E40+nonpt!E40+nonroad!E40+onroad!E40+ptegu!E40+ptnonipm!E40+afdust_adj!B40+'c3marine'!D40+np_oilgas!D40+ptegu_pk!E40+pt_oilgas!E40+rwc!E40</f>
        <v>4910.8864555245282</v>
      </c>
      <c r="F41" s="417">
        <f>ptfire!F40+'c1c2rail'!F40+nonpt!F40+nonroad!F40+onroad!F40+ptegu!F40+ptnonipm!F40+afdust_adj!C40+'c3marine'!E40+np_oilgas!E40+ptegu_pk!F40+pt_oilgas!F40+rwc!F40</f>
        <v>3620.7242297355297</v>
      </c>
      <c r="G41" s="417">
        <f>SUM(ptfire!G40+'c1c2rail'!G40+'c3marine'!F40+nonpt!G40+nonroad!G40+onroad!G40+ptegu!G40+ptnonipm!G40+np_oilgas!F40+ptegu_pk!G40+pt_oilgas!G40+rwc!G40)</f>
        <v>4392.1450431682997</v>
      </c>
      <c r="H41" s="417">
        <f>ptfire!H40+'c1c2rail'!H40+nonpt!H40+nonroad!H40+onroad!H40+ptegu!H40+ptnonipm!H40+'c3marine'!G40+onroad_rfl!B40+np_oilgas!G40+ptegu_pk!H40+pt_oilgas!H40+rwc!H40</f>
        <v>22004.952859036999</v>
      </c>
      <c r="J41" s="417">
        <f>SUM(ptfire!J40+'c1c2rail'!J40+'c3marine'!I40+nonpt!J40+nonroad!J40+onroad!J40+ptegu!J40+ptnonipm!J40+ptegu_pk!J40+rwc!J40+np_oilgas!I40+pt_oilgas!J40)</f>
        <v>100802.7721146</v>
      </c>
      <c r="K41" s="417">
        <f>ag!D40+ptfire!K40+'c1c2rail'!K40+nonpt!K40+nonroad!K40+onroad!K40+ptegu!K40+ptnonipm!K40+ptegu_pk!K40+pt_oilgas!K40+rwc!K40</f>
        <v>1075.8498983980001</v>
      </c>
      <c r="L41" s="417">
        <f>ptfire!L40+'c1c2rail'!L40+nonpt!L40+nonroad!L40+onroad!L40+ptegu!L40+ptnonipm!L40+'c3marine'!J40+np_oilgas!J40+ptegu_pk!L40+pt_oilgas!L40+rwc!L40</f>
        <v>15019.4169935715</v>
      </c>
      <c r="M41" s="417">
        <f>ptfire!M40+'c1c2rail'!M40+nonpt!M40+nonroad!M40+onroad!M40+ptegu!M40+ptnonipm!M40+afdust_adj!E40+'c3marine'!K40+np_oilgas!K40+ptegu_pk!M40+pt_oilgas!M40+rwc!M40</f>
        <v>4678.536913538117</v>
      </c>
      <c r="N41" s="417">
        <f>ptfire!N40+'c1c2rail'!N40+nonpt!N40+nonroad!N40+onroad!N40+ptegu!N40+ptnonipm!N40+afdust_adj!F40+'c3marine'!L40+np_oilgas!L40+ptegu_pk!N40+pt_oilgas!N40+rwc!N40</f>
        <v>3388.523552088117</v>
      </c>
      <c r="O41" s="417">
        <f>SUM(ptfire!O40+'c1c2rail'!O40+'c3marine'!M40+nonpt!O40+nonroad!O40+onroad!O40+ptegu!O40+ptnonipm!O40+np_oilgas!M40+ptegu_pk!O40+pt_oilgas!O40+rwc!O40)</f>
        <v>4085.3503808565993</v>
      </c>
      <c r="P41" s="419">
        <f>ptfire!P40+'c1c2rail'!P40+nonpt!P40+nonroad!P40+onroad!P40+ptegu!P40+ptnonipm!P40+'c3marine'!N40+onroad_rfl!D40+np_oilgas!N40+ptegu_pk!P40+pt_oilgas!P40+rwc!P40</f>
        <v>17273.117255511199</v>
      </c>
      <c r="R41" s="5">
        <f t="shared" si="6"/>
        <v>-0.16995769134766803</v>
      </c>
      <c r="S41" s="5">
        <f t="shared" si="0"/>
        <v>1.3697043905326358E-2</v>
      </c>
      <c r="T41" s="5">
        <f t="shared" si="1"/>
        <v>-0.29516958602515758</v>
      </c>
      <c r="U41" s="5">
        <f t="shared" si="2"/>
        <v>-4.7313157021789475E-2</v>
      </c>
      <c r="V41" s="5">
        <f t="shared" si="3"/>
        <v>-6.4131003333654457E-2</v>
      </c>
      <c r="W41" s="5">
        <f t="shared" si="4"/>
        <v>-6.985075840992544E-2</v>
      </c>
      <c r="X41" s="5">
        <f t="shared" si="5"/>
        <v>-0.21503502569797731</v>
      </c>
      <c r="Z41" s="419"/>
      <c r="AA41" s="419"/>
      <c r="AB41" s="419"/>
      <c r="AC41" s="419"/>
      <c r="AD41" s="419"/>
      <c r="AE41" s="419"/>
      <c r="AF41" s="419"/>
      <c r="AH41" s="420"/>
      <c r="AI41" s="420"/>
      <c r="AJ41" s="420"/>
      <c r="AK41" s="420"/>
      <c r="AL41" s="420"/>
      <c r="AM41" s="420"/>
    </row>
    <row r="42" spans="1:39">
      <c r="A42" s="202" t="s">
        <v>39</v>
      </c>
      <c r="B42" s="417">
        <f>SUM(ptfire!B41+'c1c2rail'!B41+'c3marine'!B41+nonpt!B41+nonroad!B41+onroad!B41+ptegu!B41+ptnonipm!B41+ptegu_pk!B41+rwc!B41+np_oilgas!B41+pt_oilgas!B41)</f>
        <v>1042321.174767</v>
      </c>
      <c r="C42" s="417">
        <f>ag!B41+ptfire!C41+'c1c2rail'!C41+nonpt!C41+nonroad!C41+onroad!C41+ptegu!C41+ptnonipm!C41+ptegu_pk!C41+pt_oilgas!C41+rwc!C41</f>
        <v>37529.41967196999</v>
      </c>
      <c r="D42" s="417">
        <f>ptfire!D41+'c1c2rail'!D41+nonpt!D41+nonroad!D41+onroad!D41+ptegu!D41+ptnonipm!D41+'c3marine'!C41+np_oilgas!C41+ptegu_pk!D41+pt_oilgas!D41+rwc!D41</f>
        <v>203444.41954347998</v>
      </c>
      <c r="E42" s="417">
        <f>ptfire!E41+'c1c2rail'!E41+nonpt!E41+nonroad!E41+onroad!E41+ptegu!E41+ptnonipm!E41+afdust_adj!B41+'c3marine'!D41+np_oilgas!D41+ptegu_pk!E41+pt_oilgas!E41+rwc!E41</f>
        <v>128769.63459844232</v>
      </c>
      <c r="F42" s="417">
        <f>ptfire!F41+'c1c2rail'!F41+nonpt!F41+nonroad!F41+onroad!F41+ptegu!F41+ptnonipm!F41+afdust_adj!C41+'c3marine'!E41+np_oilgas!E41+ptegu_pk!F41+pt_oilgas!F41+rwc!F41</f>
        <v>63171.475780622306</v>
      </c>
      <c r="G42" s="417">
        <f>SUM(ptfire!G41+'c1c2rail'!G41+'c3marine'!F41+nonpt!G41+nonroad!G41+onroad!G41+ptegu!G41+ptnonipm!G41+np_oilgas!F41+ptegu_pk!G41+pt_oilgas!G41+rwc!G41)</f>
        <v>102872.422774942</v>
      </c>
      <c r="H42" s="417">
        <f>ptfire!H41+'c1c2rail'!H41+nonpt!H41+nonroad!H41+onroad!H41+ptegu!H41+ptnonipm!H41+'c3marine'!G41+onroad_rfl!B41+np_oilgas!G41+ptegu_pk!H41+pt_oilgas!H41+rwc!H41</f>
        <v>223490.91629614</v>
      </c>
      <c r="J42" s="417">
        <f>SUM(ptfire!J41+'c1c2rail'!J41+'c3marine'!I41+nonpt!J41+nonroad!J41+onroad!J41+ptegu!J41+ptnonipm!J41+ptegu_pk!J41+rwc!J41+np_oilgas!I41+pt_oilgas!J41)</f>
        <v>840171.07672899996</v>
      </c>
      <c r="K42" s="417">
        <f>ag!D41+ptfire!K41+'c1c2rail'!K41+nonpt!K41+nonroad!K41+onroad!K41+ptegu!K41+ptnonipm!K41+ptegu_pk!K41+pt_oilgas!K41+rwc!K41</f>
        <v>37992.568867579997</v>
      </c>
      <c r="L42" s="417">
        <f>ptfire!L41+'c1c2rail'!L41+nonpt!L41+nonroad!L41+onroad!L41+ptegu!L41+ptnonipm!L41+'c3marine'!J41+np_oilgas!J41+ptegu_pk!L41+pt_oilgas!L41+rwc!L41</f>
        <v>124133.95445960302</v>
      </c>
      <c r="M42" s="417">
        <f>ptfire!M41+'c1c2rail'!M41+nonpt!M41+nonroad!M41+onroad!M41+ptegu!M41+ptnonipm!M41+afdust_adj!E41+'c3marine'!K41+np_oilgas!K41+ptegu_pk!M41+pt_oilgas!M41+rwc!M41</f>
        <v>119152.64020823725</v>
      </c>
      <c r="N42" s="417">
        <f>ptfire!N41+'c1c2rail'!N41+nonpt!N41+nonroad!N41+onroad!N41+ptegu!N41+ptnonipm!N41+afdust_adj!F41+'c3marine'!L41+np_oilgas!L41+ptegu_pk!N41+pt_oilgas!N41+rwc!N41</f>
        <v>54205.868693827251</v>
      </c>
      <c r="O42" s="417">
        <f>SUM(ptfire!O41+'c1c2rail'!O41+'c3marine'!M41+nonpt!O41+nonroad!O41+onroad!O41+ptegu!O41+ptnonipm!O41+np_oilgas!M41+ptegu_pk!O41+pt_oilgas!O41+rwc!O41)</f>
        <v>37218.006945623005</v>
      </c>
      <c r="P42" s="419">
        <f>ptfire!P41+'c1c2rail'!P41+nonpt!P41+nonroad!P41+onroad!P41+ptegu!P41+ptnonipm!P41+'c3marine'!N41+onroad_rfl!D41+np_oilgas!N41+ptegu_pk!P41+pt_oilgas!P41+rwc!P41</f>
        <v>182940.67138971997</v>
      </c>
      <c r="R42" s="5">
        <f t="shared" si="6"/>
        <v>-0.19394223482333897</v>
      </c>
      <c r="S42" s="5">
        <f t="shared" si="0"/>
        <v>1.2340963427045062E-2</v>
      </c>
      <c r="T42" s="5">
        <f t="shared" si="1"/>
        <v>-0.38983848887006112</v>
      </c>
      <c r="U42" s="5">
        <f t="shared" si="2"/>
        <v>-7.4683712664052285E-2</v>
      </c>
      <c r="V42" s="5">
        <f t="shared" si="3"/>
        <v>-0.14192492697068243</v>
      </c>
      <c r="W42" s="5">
        <f t="shared" si="4"/>
        <v>-0.63821201113299042</v>
      </c>
      <c r="X42" s="5">
        <f t="shared" si="5"/>
        <v>-0.18144023738615095</v>
      </c>
      <c r="Z42" s="419"/>
      <c r="AA42" s="419"/>
      <c r="AB42" s="419"/>
      <c r="AC42" s="419"/>
      <c r="AD42" s="419"/>
      <c r="AE42" s="419"/>
      <c r="AF42" s="419"/>
      <c r="AH42" s="420"/>
      <c r="AI42" s="420"/>
      <c r="AJ42" s="420"/>
      <c r="AK42" s="420"/>
      <c r="AL42" s="420"/>
      <c r="AM42" s="420"/>
    </row>
    <row r="43" spans="1:39">
      <c r="A43" s="202" t="s">
        <v>40</v>
      </c>
      <c r="B43" s="417">
        <f>SUM(ptfire!B42+'c1c2rail'!B42+'c3marine'!B42+nonpt!B42+nonroad!B42+onroad!B42+ptegu!B42+ptnonipm!B42+ptegu_pk!B42+rwc!B42+np_oilgas!B42+pt_oilgas!B42)</f>
        <v>683330.70518799999</v>
      </c>
      <c r="C43" s="417">
        <f>ag!B42+ptfire!C42+'c1c2rail'!C42+nonpt!C42+nonroad!C42+onroad!C42+ptegu!C42+ptnonipm!C42+ptegu_pk!C42+pt_oilgas!C42+rwc!C42</f>
        <v>135794.60845180901</v>
      </c>
      <c r="D43" s="417">
        <f>ptfire!D42+'c1c2rail'!D42+nonpt!D42+nonroad!D42+onroad!D42+ptegu!D42+ptnonipm!D42+'c3marine'!C42+np_oilgas!C42+ptegu_pk!D42+pt_oilgas!D42+rwc!D42</f>
        <v>70798.381745024992</v>
      </c>
      <c r="E43" s="417">
        <f>ptfire!E42+'c1c2rail'!E42+nonpt!E42+nonroad!E42+onroad!E42+ptegu!E42+ptnonipm!E42+afdust_adj!B42+'c3marine'!D42+np_oilgas!D42+ptegu_pk!E42+pt_oilgas!E42+rwc!E42</f>
        <v>169736.54691170919</v>
      </c>
      <c r="F43" s="417">
        <f>ptfire!F42+'c1c2rail'!F42+nonpt!F42+nonroad!F42+onroad!F42+ptegu!F42+ptnonipm!F42+afdust_adj!C42+'c3marine'!E42+np_oilgas!E42+ptegu_pk!F42+pt_oilgas!F42+rwc!F42</f>
        <v>67403.710881236155</v>
      </c>
      <c r="G43" s="417">
        <f>SUM(ptfire!G42+'c1c2rail'!G42+'c3marine'!F42+nonpt!G42+nonroad!G42+onroad!G42+ptegu!G42+ptnonipm!G42+np_oilgas!F42+ptegu_pk!G42+pt_oilgas!G42+rwc!G42)</f>
        <v>17927.676633338895</v>
      </c>
      <c r="H43" s="417">
        <f>ptfire!H42+'c1c2rail'!H42+nonpt!H42+nonroad!H42+onroad!H42+ptegu!H42+ptnonipm!H42+'c3marine'!G42+onroad_rfl!B42+np_oilgas!G42+ptegu_pk!H42+pt_oilgas!H42+rwc!H42</f>
        <v>152355.83614883802</v>
      </c>
      <c r="J43" s="417">
        <f>SUM(ptfire!J42+'c1c2rail'!J42+'c3marine'!I42+nonpt!J42+nonroad!J42+onroad!J42+ptegu!J42+ptnonipm!J42+ptegu_pk!J42+rwc!J42+np_oilgas!I42+pt_oilgas!J42)</f>
        <v>635520.28801240004</v>
      </c>
      <c r="K43" s="417">
        <f>ag!D42+ptfire!K42+'c1c2rail'!K42+nonpt!K42+nonroad!K42+onroad!K42+ptegu!K42+ptnonipm!K42+ptegu_pk!K42+pt_oilgas!K42+rwc!K42</f>
        <v>137802.47474443397</v>
      </c>
      <c r="L43" s="417">
        <f>ptfire!L42+'c1c2rail'!L42+nonpt!L42+nonroad!L42+onroad!L42+ptegu!L42+ptnonipm!L42+'c3marine'!J42+np_oilgas!J42+ptegu_pk!L42+pt_oilgas!L42+rwc!L42</f>
        <v>55215.435067959195</v>
      </c>
      <c r="M43" s="417">
        <f>ptfire!M42+'c1c2rail'!M42+nonpt!M42+nonroad!M42+onroad!M42+ptegu!M42+ptnonipm!M42+afdust_adj!E42+'c3marine'!K42+np_oilgas!K42+ptegu_pk!M42+pt_oilgas!M42+rwc!M42</f>
        <v>169210.30232096234</v>
      </c>
      <c r="N43" s="417">
        <f>ptfire!N42+'c1c2rail'!N42+nonpt!N42+nonroad!N42+onroad!N42+ptegu!N42+ptnonipm!N42+afdust_adj!F42+'c3marine'!L42+np_oilgas!L42+ptegu_pk!N42+pt_oilgas!N42+rwc!N42</f>
        <v>66455.32726060733</v>
      </c>
      <c r="O43" s="417">
        <f>SUM(ptfire!O42+'c1c2rail'!O42+'c3marine'!M42+nonpt!O42+nonroad!O42+onroad!O42+ptegu!O42+ptnonipm!O42+np_oilgas!M42+ptegu_pk!O42+pt_oilgas!O42+rwc!O42)</f>
        <v>17938.763809739903</v>
      </c>
      <c r="P43" s="419">
        <f>ptfire!P42+'c1c2rail'!P42+nonpt!P42+nonroad!P42+onroad!P42+ptegu!P42+ptnonipm!P42+'c3marine'!N42+onroad_rfl!D42+np_oilgas!N42+ptegu_pk!P42+pt_oilgas!P42+rwc!P42</f>
        <v>145038.78549998402</v>
      </c>
      <c r="R43" s="5">
        <f t="shared" si="6"/>
        <v>-6.9966733256112371E-2</v>
      </c>
      <c r="S43" s="5">
        <f t="shared" si="0"/>
        <v>1.4786053110035821E-2</v>
      </c>
      <c r="T43" s="5">
        <f t="shared" si="1"/>
        <v>-0.2201031477412379</v>
      </c>
      <c r="U43" s="5">
        <f t="shared" si="2"/>
        <v>-3.1003611203460112E-3</v>
      </c>
      <c r="V43" s="5">
        <f t="shared" si="3"/>
        <v>-1.4070198928659227E-2</v>
      </c>
      <c r="W43" s="5">
        <f t="shared" si="4"/>
        <v>6.1843911108871519E-4</v>
      </c>
      <c r="X43" s="5">
        <f t="shared" si="5"/>
        <v>-4.8026060791697495E-2</v>
      </c>
      <c r="Z43" s="419"/>
      <c r="AA43" s="419"/>
      <c r="AB43" s="419"/>
      <c r="AC43" s="419"/>
      <c r="AD43" s="419"/>
      <c r="AE43" s="419"/>
      <c r="AF43" s="419"/>
      <c r="AH43" s="420"/>
      <c r="AI43" s="420"/>
      <c r="AJ43" s="420"/>
      <c r="AK43" s="420"/>
      <c r="AL43" s="420"/>
      <c r="AM43" s="420"/>
    </row>
    <row r="44" spans="1:39">
      <c r="A44" s="202" t="s">
        <v>41</v>
      </c>
      <c r="B44" s="417">
        <f>SUM(ptfire!B43+'c1c2rail'!B43+'c3marine'!B43+nonpt!B43+nonroad!B43+onroad!B43+ptegu!B43+ptnonipm!B43+ptegu_pk!B43+rwc!B43+np_oilgas!B43+pt_oilgas!B43)</f>
        <v>1138738.3645009999</v>
      </c>
      <c r="C44" s="417">
        <f>ag!B43+ptfire!C43+'c1c2rail'!C43+nonpt!C43+nonroad!C43+onroad!C43+ptegu!C43+ptnonipm!C43+ptegu_pk!C43+pt_oilgas!C43+rwc!C43</f>
        <v>42106.118914940002</v>
      </c>
      <c r="D44" s="417">
        <f>ptfire!D43+'c1c2rail'!D43+nonpt!D43+nonroad!D43+onroad!D43+ptegu!D43+ptnonipm!D43+'c3marine'!C43+np_oilgas!C43+ptegu_pk!D43+pt_oilgas!D43+rwc!D43</f>
        <v>295718.90965982998</v>
      </c>
      <c r="E44" s="417">
        <f>ptfire!E43+'c1c2rail'!E43+nonpt!E43+nonroad!E43+onroad!E43+ptegu!E43+ptnonipm!E43+afdust_adj!B43+'c3marine'!D43+np_oilgas!D43+ptegu_pk!E43+pt_oilgas!E43+rwc!E43</f>
        <v>106677.80113081294</v>
      </c>
      <c r="F44" s="417">
        <f>ptfire!F43+'c1c2rail'!F43+nonpt!F43+nonroad!F43+onroad!F43+ptegu!F43+ptnonipm!F43+afdust_adj!C43+'c3marine'!E43+np_oilgas!E43+ptegu_pk!F43+pt_oilgas!F43+rwc!F43</f>
        <v>58983.166756892948</v>
      </c>
      <c r="G44" s="417">
        <f>SUM(ptfire!G43+'c1c2rail'!G43+'c3marine'!F43+nonpt!G43+nonroad!G43+onroad!G43+ptegu!G43+ptnonipm!G43+np_oilgas!F43+ptegu_pk!G43+pt_oilgas!G43+rwc!G43)</f>
        <v>208750.38703023703</v>
      </c>
      <c r="H44" s="417">
        <f>ptfire!H43+'c1c2rail'!H43+nonpt!H43+nonroad!H43+onroad!H43+ptegu!H43+ptnonipm!H43+'c3marine'!G43+onroad_rfl!B43+np_oilgas!G43+ptegu_pk!H43+pt_oilgas!H43+rwc!H43</f>
        <v>267519.56736479001</v>
      </c>
      <c r="J44" s="417">
        <f>SUM(ptfire!J43+'c1c2rail'!J43+'c3marine'!I43+nonpt!J43+nonroad!J43+onroad!J43+ptegu!J43+ptnonipm!J43+ptegu_pk!J43+rwc!J43+np_oilgas!I43+pt_oilgas!J43)</f>
        <v>877612.38290900004</v>
      </c>
      <c r="K44" s="417">
        <f>ag!D43+ptfire!K43+'c1c2rail'!K43+nonpt!K43+nonroad!K43+onroad!K43+ptegu!K43+ptnonipm!K43+ptegu_pk!K43+pt_oilgas!K43+rwc!K43</f>
        <v>42694.123775929998</v>
      </c>
      <c r="L44" s="417">
        <f>ptfire!L43+'c1c2rail'!L43+nonpt!L43+nonroad!L43+onroad!L43+ptegu!L43+ptnonipm!L43+'c3marine'!J43+np_oilgas!J43+ptegu_pk!L43+pt_oilgas!L43+rwc!L43</f>
        <v>188103.63723957998</v>
      </c>
      <c r="M44" s="417">
        <f>ptfire!M43+'c1c2rail'!M43+nonpt!M43+nonroad!M43+onroad!M43+ptegu!M43+ptnonipm!M43+afdust_adj!E43+'c3marine'!K43+np_oilgas!K43+ptegu_pk!M43+pt_oilgas!M43+rwc!M43</f>
        <v>104287.61913023306</v>
      </c>
      <c r="N44" s="417">
        <f>ptfire!N43+'c1c2rail'!N43+nonpt!N43+nonroad!N43+onroad!N43+ptegu!N43+ptnonipm!N43+afdust_adj!F43+'c3marine'!L43+np_oilgas!L43+ptegu_pk!N43+pt_oilgas!N43+rwc!N43</f>
        <v>55968.55650377307</v>
      </c>
      <c r="O44" s="417">
        <f>SUM(ptfire!O43+'c1c2rail'!O43+'c3marine'!M43+nonpt!O43+nonroad!O43+onroad!O43+ptegu!O43+ptnonipm!O43+np_oilgas!M43+ptegu_pk!O43+pt_oilgas!O43+rwc!O43)</f>
        <v>98303.042915976999</v>
      </c>
      <c r="P44" s="419">
        <f>ptfire!P43+'c1c2rail'!P43+nonpt!P43+nonroad!P43+onroad!P43+ptegu!P43+ptnonipm!P43+'c3marine'!N43+onroad_rfl!D43+np_oilgas!N43+ptegu_pk!P43+pt_oilgas!P43+rwc!P43</f>
        <v>215926.15636240999</v>
      </c>
      <c r="R44" s="5">
        <f t="shared" si="6"/>
        <v>-0.22931165729752717</v>
      </c>
      <c r="S44" s="5">
        <f t="shared" si="0"/>
        <v>1.3964831624065029E-2</v>
      </c>
      <c r="T44" s="5">
        <f t="shared" si="1"/>
        <v>-0.36391068986437664</v>
      </c>
      <c r="U44" s="5">
        <f t="shared" si="2"/>
        <v>-2.2405617431586682E-2</v>
      </c>
      <c r="V44" s="5">
        <f t="shared" si="3"/>
        <v>-5.110967109556866E-2</v>
      </c>
      <c r="W44" s="5">
        <f t="shared" si="4"/>
        <v>-0.52908809265231194</v>
      </c>
      <c r="X44" s="5">
        <f t="shared" si="5"/>
        <v>-0.1928584570863453</v>
      </c>
      <c r="Z44" s="419"/>
      <c r="AA44" s="419"/>
      <c r="AB44" s="419"/>
      <c r="AC44" s="419"/>
      <c r="AD44" s="419"/>
      <c r="AE44" s="419"/>
      <c r="AF44" s="419"/>
      <c r="AH44" s="420"/>
      <c r="AI44" s="420"/>
      <c r="AJ44" s="420"/>
      <c r="AK44" s="420"/>
      <c r="AL44" s="420"/>
      <c r="AM44" s="420"/>
    </row>
    <row r="45" spans="1:39">
      <c r="A45" s="202" t="s">
        <v>42</v>
      </c>
      <c r="B45" s="417">
        <f>SUM(ptfire!B44+'c1c2rail'!B44+'c3marine'!B44+nonpt!B44+nonroad!B44+onroad!B44+ptegu!B44+ptnonipm!B44+ptegu_pk!B44+rwc!B44+np_oilgas!B44+pt_oilgas!B44)</f>
        <v>5460339.0207999991</v>
      </c>
      <c r="C45" s="417">
        <f>ag!B44+ptfire!C44+'c1c2rail'!C44+nonpt!C44+nonroad!C44+onroad!C44+ptegu!C44+ptnonipm!C44+ptegu_pk!C44+pt_oilgas!C44+rwc!C44</f>
        <v>317516.90069134999</v>
      </c>
      <c r="D45" s="417">
        <f>ptfire!D44+'c1c2rail'!D44+nonpt!D44+nonroad!D44+onroad!D44+ptegu!D44+ptnonipm!D44+'c3marine'!C44+np_oilgas!C44+ptegu_pk!D44+pt_oilgas!D44+rwc!D44</f>
        <v>1287700.98417315</v>
      </c>
      <c r="E45" s="417">
        <f>ptfire!E44+'c1c2rail'!E44+nonpt!E44+nonroad!E44+onroad!E44+ptegu!E44+ptnonipm!E44+afdust_adj!B44+'c3marine'!D44+np_oilgas!D44+ptegu_pk!E44+pt_oilgas!E44+rwc!E44</f>
        <v>1655368.7031501194</v>
      </c>
      <c r="F45" s="417">
        <f>ptfire!F44+'c1c2rail'!F44+nonpt!F44+nonroad!F44+onroad!F44+ptegu!F44+ptnonipm!F44+afdust_adj!C44+'c3marine'!E44+np_oilgas!E44+ptegu_pk!F44+pt_oilgas!F44+rwc!F44</f>
        <v>454394.99080076953</v>
      </c>
      <c r="G45" s="417">
        <f>SUM(ptfire!G44+'c1c2rail'!G44+'c3marine'!F44+nonpt!G44+nonroad!G44+onroad!G44+ptegu!G44+ptnonipm!G44+np_oilgas!F44+ptegu_pk!G44+pt_oilgas!G44+rwc!G44)</f>
        <v>558502.49909217004</v>
      </c>
      <c r="H45" s="417">
        <f>ptfire!H44+'c1c2rail'!H44+nonpt!H44+nonroad!H44+onroad!H44+ptegu!H44+ptnonipm!H44+'c3marine'!G44+onroad_rfl!B44+np_oilgas!G44+ptegu_pk!H44+pt_oilgas!H44+rwc!H44</f>
        <v>2166113.7748534</v>
      </c>
      <c r="J45" s="417">
        <f>SUM(ptfire!J44+'c1c2rail'!J44+'c3marine'!I44+nonpt!J44+nonroad!J44+onroad!J44+ptegu!J44+ptnonipm!J44+ptegu_pk!J44+rwc!J44+np_oilgas!I44+pt_oilgas!J44)</f>
        <v>4663754.0858809995</v>
      </c>
      <c r="K45" s="417">
        <f>ag!D44+ptfire!K44+'c1c2rail'!K44+nonpt!K44+nonroad!K44+onroad!K44+ptegu!K44+ptnonipm!K44+ptegu_pk!K44+pt_oilgas!K44+rwc!K44</f>
        <v>320706.65932855802</v>
      </c>
      <c r="L45" s="417">
        <f>ptfire!L44+'c1c2rail'!L44+nonpt!L44+nonroad!L44+onroad!L44+ptegu!L44+ptnonipm!L44+'c3marine'!J44+np_oilgas!J44+ptegu_pk!L44+pt_oilgas!L44+rwc!L44</f>
        <v>1021447.4897815698</v>
      </c>
      <c r="M45" s="417">
        <f>ptfire!M44+'c1c2rail'!M44+nonpt!M44+nonroad!M44+onroad!M44+ptegu!M44+ptnonipm!M44+afdust_adj!E44+'c3marine'!K44+np_oilgas!K44+ptegu_pk!M44+pt_oilgas!M44+rwc!M44</f>
        <v>1728707.9821580243</v>
      </c>
      <c r="N45" s="417">
        <f>ptfire!N44+'c1c2rail'!N44+nonpt!N44+nonroad!N44+onroad!N44+ptegu!N44+ptnonipm!N44+afdust_adj!F44+'c3marine'!L44+np_oilgas!L44+ptegu_pk!N44+pt_oilgas!N44+rwc!N44</f>
        <v>465402.04845445423</v>
      </c>
      <c r="O45" s="417">
        <f>SUM(ptfire!O44+'c1c2rail'!O44+'c3marine'!M44+nonpt!O44+nonroad!O44+onroad!O44+ptegu!O44+ptnonipm!O44+np_oilgas!M44+ptegu_pk!O44+pt_oilgas!O44+rwc!O44)</f>
        <v>259743.16065700448</v>
      </c>
      <c r="P45" s="419">
        <f>ptfire!P44+'c1c2rail'!P44+nonpt!P44+nonroad!P44+onroad!P44+ptegu!P44+ptnonipm!P44+'c3marine'!N44+onroad_rfl!D44+np_oilgas!N44+ptegu_pk!P44+pt_oilgas!P44+rwc!P44</f>
        <v>2254615.6977359005</v>
      </c>
      <c r="R45" s="5">
        <f t="shared" si="6"/>
        <v>-0.14588561843588446</v>
      </c>
      <c r="S45" s="5">
        <f t="shared" si="0"/>
        <v>1.0045949145581727E-2</v>
      </c>
      <c r="T45" s="5">
        <f t="shared" si="1"/>
        <v>-0.20676655346547332</v>
      </c>
      <c r="U45" s="5">
        <f t="shared" si="2"/>
        <v>4.4303893669333225E-2</v>
      </c>
      <c r="V45" s="5">
        <f t="shared" si="3"/>
        <v>2.4223545321851406E-2</v>
      </c>
      <c r="W45" s="5">
        <f t="shared" si="4"/>
        <v>-0.53492927770384269</v>
      </c>
      <c r="X45" s="5">
        <f t="shared" si="5"/>
        <v>4.0857467373102446E-2</v>
      </c>
      <c r="Z45" s="419"/>
      <c r="AA45" s="419"/>
      <c r="AB45" s="419"/>
      <c r="AC45" s="419"/>
      <c r="AD45" s="419"/>
      <c r="AE45" s="419"/>
      <c r="AF45" s="419"/>
      <c r="AH45" s="420"/>
      <c r="AI45" s="420"/>
      <c r="AJ45" s="420"/>
      <c r="AK45" s="420"/>
      <c r="AL45" s="420"/>
      <c r="AM45" s="420"/>
    </row>
    <row r="46" spans="1:39">
      <c r="A46" s="202" t="s">
        <v>43</v>
      </c>
      <c r="B46" s="417">
        <f>SUM(ptfire!B45+'c1c2rail'!B45+'c3marine'!B45+nonpt!B45+nonroad!B45+onroad!B45+ptegu!B45+ptnonipm!B45+ptegu_pk!B45+rwc!B45+np_oilgas!B45+pt_oilgas!B45)</f>
        <v>596425.07655900018</v>
      </c>
      <c r="C46" s="417">
        <f>ag!B45+ptfire!C45+'c1c2rail'!C45+nonpt!C45+nonroad!C45+onroad!C45+ptegu!C45+ptnonipm!C45+ptegu_pk!C45+pt_oilgas!C45+rwc!C45</f>
        <v>26979.648020969998</v>
      </c>
      <c r="D46" s="417">
        <f>ptfire!D45+'c1c2rail'!D45+nonpt!D45+nonroad!D45+onroad!D45+ptegu!D45+ptnonipm!D45+'c3marine'!C45+np_oilgas!C45+ptegu_pk!D45+pt_oilgas!D45+rwc!D45</f>
        <v>186490.48781502101</v>
      </c>
      <c r="E46" s="417">
        <f>ptfire!E45+'c1c2rail'!E45+nonpt!E45+nonroad!E45+onroad!E45+ptegu!E45+ptnonipm!E45+afdust_adj!B45+'c3marine'!D45+np_oilgas!D45+ptegu_pk!E45+pt_oilgas!E45+rwc!E45</f>
        <v>109420.67735507722</v>
      </c>
      <c r="F46" s="417">
        <f>ptfire!F45+'c1c2rail'!F45+nonpt!F45+nonroad!F45+onroad!F45+ptegu!F45+ptnonipm!F45+afdust_adj!C45+'c3marine'!E45+np_oilgas!E45+ptegu_pk!F45+pt_oilgas!F45+rwc!F45</f>
        <v>30265.264065683226</v>
      </c>
      <c r="G46" s="417">
        <f>SUM(ptfire!G45+'c1c2rail'!G45+'c3marine'!F45+nonpt!G45+nonroad!G45+onroad!G45+ptegu!G45+ptnonipm!G45+np_oilgas!F45+ptegu_pk!G45+pt_oilgas!G45+rwc!G45)</f>
        <v>27864.027004015003</v>
      </c>
      <c r="H46" s="417">
        <f>ptfire!H45+'c1c2rail'!H45+nonpt!H45+nonroad!H45+onroad!H45+ptegu!H45+ptnonipm!H45+'c3marine'!G45+onroad_rfl!B45+np_oilgas!G45+ptegu_pk!H45+pt_oilgas!H45+rwc!H45</f>
        <v>239539.57380858998</v>
      </c>
      <c r="J46" s="417">
        <f>SUM(ptfire!J45+'c1c2rail'!J45+'c3marine'!I45+nonpt!J45+nonroad!J45+onroad!J45+ptegu!J45+ptnonipm!J45+ptegu_pk!J45+rwc!J45+np_oilgas!I45+pt_oilgas!J45)</f>
        <v>447348.555223</v>
      </c>
      <c r="K46" s="417">
        <f>ag!D45+ptfire!K45+'c1c2rail'!K45+nonpt!K45+nonroad!K45+onroad!K45+ptegu!K45+ptnonipm!K45+ptegu_pk!K45+pt_oilgas!K45+rwc!K45</f>
        <v>27271.872709658997</v>
      </c>
      <c r="L46" s="417">
        <f>ptfire!L45+'c1c2rail'!L45+nonpt!L45+nonroad!L45+onroad!L45+ptegu!L45+ptnonipm!L45+'c3marine'!J45+np_oilgas!J45+ptegu_pk!L45+pt_oilgas!L45+rwc!L45</f>
        <v>147622.340777921</v>
      </c>
      <c r="M46" s="417">
        <f>ptfire!M45+'c1c2rail'!M45+nonpt!M45+nonroad!M45+onroad!M45+ptegu!M45+ptnonipm!M45+afdust_adj!E45+'c3marine'!K45+np_oilgas!K45+ptegu_pk!M45+pt_oilgas!M45+rwc!M45</f>
        <v>109656.42455223005</v>
      </c>
      <c r="N46" s="417">
        <f>ptfire!N45+'c1c2rail'!N45+nonpt!N45+nonroad!N45+onroad!N45+ptegu!N45+ptnonipm!N45+afdust_adj!F45+'c3marine'!L45+np_oilgas!L45+ptegu_pk!N45+pt_oilgas!N45+rwc!N45</f>
        <v>29663.22683721003</v>
      </c>
      <c r="O46" s="417">
        <f>SUM(ptfire!O45+'c1c2rail'!O45+'c3marine'!M45+nonpt!O45+nonroad!O45+onroad!O45+ptegu!O45+ptnonipm!O45+np_oilgas!M45+ptegu_pk!O45+pt_oilgas!O45+rwc!O45)</f>
        <v>20133.645759951003</v>
      </c>
      <c r="P46" s="419">
        <f>ptfire!P45+'c1c2rail'!P45+nonpt!P45+nonroad!P45+onroad!P45+ptegu!P45+ptnonipm!P45+'c3marine'!N45+onroad_rfl!D45+np_oilgas!N45+ptegu_pk!P45+pt_oilgas!P45+rwc!P45</f>
        <v>241577.08597720001</v>
      </c>
      <c r="R46" s="5">
        <f t="shared" si="6"/>
        <v>-0.24995012315055315</v>
      </c>
      <c r="S46" s="5">
        <f t="shared" si="0"/>
        <v>1.0831301003699771E-2</v>
      </c>
      <c r="T46" s="5">
        <f t="shared" si="1"/>
        <v>-0.20841892523576397</v>
      </c>
      <c r="U46" s="5">
        <f t="shared" si="2"/>
        <v>2.1545031784789034E-3</v>
      </c>
      <c r="V46" s="5">
        <f t="shared" si="3"/>
        <v>-1.9892019681923955E-2</v>
      </c>
      <c r="W46" s="5">
        <f t="shared" si="4"/>
        <v>-0.2774323052066418</v>
      </c>
      <c r="X46" s="5">
        <f t="shared" si="5"/>
        <v>8.50595221580446E-3</v>
      </c>
      <c r="Z46" s="419"/>
      <c r="AA46" s="419"/>
      <c r="AB46" s="419"/>
      <c r="AC46" s="419"/>
      <c r="AD46" s="419"/>
      <c r="AE46" s="419"/>
      <c r="AF46" s="419"/>
      <c r="AH46" s="420"/>
      <c r="AI46" s="420"/>
      <c r="AJ46" s="420"/>
      <c r="AK46" s="420"/>
      <c r="AL46" s="420"/>
      <c r="AM46" s="420"/>
    </row>
    <row r="47" spans="1:39">
      <c r="A47" s="202" t="s">
        <v>44</v>
      </c>
      <c r="B47" s="417">
        <f>SUM(ptfire!B46+'c1c2rail'!B46+'c3marine'!B46+nonpt!B46+nonroad!B46+onroad!B46+ptegu!B46+ptnonipm!B46+ptegu_pk!B46+rwc!B46+np_oilgas!B46+pt_oilgas!B46)</f>
        <v>155309.76846370002</v>
      </c>
      <c r="C47" s="417">
        <f>ag!B46+ptfire!C46+'c1c2rail'!C46+nonpt!C46+nonroad!C46+onroad!C46+ptegu!C46+ptnonipm!C46+ptegu_pk!C46+pt_oilgas!C46+rwc!C46</f>
        <v>8595.6540434409999</v>
      </c>
      <c r="D47" s="417">
        <f>ptfire!D46+'c1c2rail'!D46+nonpt!D46+nonroad!D46+onroad!D46+ptegu!D46+ptnonipm!D46+'c3marine'!C46+np_oilgas!C46+ptegu_pk!D46+pt_oilgas!D46+rwc!D46</f>
        <v>19221.188146347806</v>
      </c>
      <c r="E47" s="417">
        <f>ptfire!E46+'c1c2rail'!E46+nonpt!E46+nonroad!E46+onroad!E46+ptegu!E46+ptnonipm!E46+afdust_adj!B46+'c3marine'!D46+np_oilgas!D46+ptegu_pk!E46+pt_oilgas!E46+rwc!E46</f>
        <v>15927.125426252584</v>
      </c>
      <c r="F47" s="417">
        <f>ptfire!F46+'c1c2rail'!F46+nonpt!F46+nonroad!F46+onroad!F46+ptegu!F46+ptnonipm!F46+afdust_adj!C46+'c3marine'!E46+np_oilgas!E46+ptegu_pk!F46+pt_oilgas!F46+rwc!F46</f>
        <v>10289.914358488584</v>
      </c>
      <c r="G47" s="417">
        <f>SUM(ptfire!G46+'c1c2rail'!G46+'c3marine'!F46+nonpt!G46+nonroad!G46+onroad!G46+ptegu!G46+ptnonipm!G46+np_oilgas!F46+ptegu_pk!G46+pt_oilgas!G46+rwc!G46)</f>
        <v>3434.9994484395002</v>
      </c>
      <c r="H47" s="417">
        <f>ptfire!H46+'c1c2rail'!H46+nonpt!H46+nonroad!H46+onroad!H46+ptegu!H46+ptnonipm!H46+'c3marine'!G46+onroad_rfl!B46+np_oilgas!G46+ptegu_pk!H46+pt_oilgas!H46+rwc!H46</f>
        <v>27853.937923476798</v>
      </c>
      <c r="J47" s="417">
        <f>SUM(ptfire!J46+'c1c2rail'!J46+'c3marine'!I46+nonpt!J46+nonroad!J46+onroad!J46+ptegu!J46+ptnonipm!J46+ptegu_pk!J46+rwc!J46+np_oilgas!I46+pt_oilgas!J46)</f>
        <v>132686.85108699999</v>
      </c>
      <c r="K47" s="417">
        <f>ag!D46+ptfire!K46+'c1c2rail'!K46+nonpt!K46+nonroad!K46+onroad!K46+ptegu!K46+ptnonipm!K46+ptegu_pk!K46+pt_oilgas!K46+rwc!K46</f>
        <v>8536.0609122459991</v>
      </c>
      <c r="L47" s="417">
        <f>ptfire!L46+'c1c2rail'!L46+nonpt!L46+nonroad!L46+onroad!L46+ptegu!L46+ptnonipm!L46+'c3marine'!J46+np_oilgas!J46+ptegu_pk!L46+pt_oilgas!L46+rwc!L46</f>
        <v>12793.848415332099</v>
      </c>
      <c r="M47" s="417">
        <f>ptfire!M46+'c1c2rail'!M46+nonpt!M46+nonroad!M46+onroad!M46+ptegu!M46+ptnonipm!M46+afdust_adj!E46+'c3marine'!K46+np_oilgas!K46+ptegu_pk!M46+pt_oilgas!M46+rwc!M46</f>
        <v>16279.155623935316</v>
      </c>
      <c r="N47" s="417">
        <f>ptfire!N46+'c1c2rail'!N46+nonpt!N46+nonroad!N46+onroad!N46+ptegu!N46+ptnonipm!N46+afdust_adj!F46+'c3marine'!L46+np_oilgas!L46+ptegu_pk!N46+pt_oilgas!N46+rwc!N46</f>
        <v>10642.928721061317</v>
      </c>
      <c r="O47" s="417">
        <f>SUM(ptfire!O46+'c1c2rail'!O46+'c3marine'!M46+nonpt!O46+nonroad!O46+onroad!O46+ptegu!O46+ptnonipm!O46+np_oilgas!M46+ptegu_pk!O46+pt_oilgas!O46+rwc!O46)</f>
        <v>2733.9663476660999</v>
      </c>
      <c r="P47" s="419">
        <f>ptfire!P46+'c1c2rail'!P46+nonpt!P46+nonroad!P46+onroad!P46+ptegu!P46+ptnonipm!P46+'c3marine'!N46+onroad_rfl!D46+np_oilgas!N46+ptegu_pk!P46+pt_oilgas!P46+rwc!P46</f>
        <v>22846.4727421155</v>
      </c>
      <c r="R47" s="5">
        <f t="shared" si="6"/>
        <v>-0.14566319685157217</v>
      </c>
      <c r="S47" s="5">
        <f t="shared" si="0"/>
        <v>-6.9329373767053701E-3</v>
      </c>
      <c r="T47" s="5">
        <f t="shared" si="1"/>
        <v>-0.33438826372640018</v>
      </c>
      <c r="U47" s="5">
        <f t="shared" si="2"/>
        <v>2.2102557006456608E-2</v>
      </c>
      <c r="V47" s="5">
        <f t="shared" si="3"/>
        <v>3.4306831939909771E-2</v>
      </c>
      <c r="W47" s="5">
        <f t="shared" si="4"/>
        <v>-0.20408536050620779</v>
      </c>
      <c r="X47" s="5">
        <f t="shared" si="5"/>
        <v>-0.1797758433697354</v>
      </c>
      <c r="Z47" s="419"/>
      <c r="AA47" s="419"/>
      <c r="AB47" s="419"/>
      <c r="AC47" s="419"/>
      <c r="AD47" s="419"/>
      <c r="AE47" s="419"/>
      <c r="AF47" s="419"/>
      <c r="AH47" s="420"/>
      <c r="AI47" s="420"/>
      <c r="AJ47" s="420"/>
      <c r="AK47" s="420"/>
      <c r="AL47" s="420"/>
      <c r="AM47" s="420"/>
    </row>
    <row r="48" spans="1:39">
      <c r="A48" s="202" t="s">
        <v>45</v>
      </c>
      <c r="B48" s="417">
        <f>SUM(ptfire!B47+'c1c2rail'!B47+'c3marine'!B47+nonpt!B47+nonroad!B47+onroad!B47+ptegu!B47+ptnonipm!B47+ptegu_pk!B47+rwc!B47+np_oilgas!B47+pt_oilgas!B47)</f>
        <v>1342998.7782379999</v>
      </c>
      <c r="C48" s="417">
        <f>ag!B47+ptfire!C47+'c1c2rail'!C47+nonpt!C47+nonroad!C47+onroad!C47+ptegu!C47+ptnonipm!C47+ptegu_pk!C47+pt_oilgas!C47+rwc!C47</f>
        <v>52629.183777619997</v>
      </c>
      <c r="D48" s="417">
        <f>ptfire!D47+'c1c2rail'!D47+nonpt!D47+nonroad!D47+onroad!D47+ptegu!D47+ptnonipm!D47+'c3marine'!C47+np_oilgas!C47+ptegu_pk!D47+pt_oilgas!D47+rwc!D47</f>
        <v>321181.11310764001</v>
      </c>
      <c r="E48" s="417">
        <f>ptfire!E47+'c1c2rail'!E47+nonpt!E47+nonroad!E47+onroad!E47+ptegu!E47+ptnonipm!E47+afdust_adj!B47+'c3marine'!D47+np_oilgas!D47+ptegu_pk!E47+pt_oilgas!E47+rwc!E47</f>
        <v>87806.685060431308</v>
      </c>
      <c r="F48" s="417">
        <f>ptfire!F47+'c1c2rail'!F47+nonpt!F47+nonroad!F47+onroad!F47+ptegu!F47+ptnonipm!F47+afdust_adj!C47+'c3marine'!E47+np_oilgas!E47+ptegu_pk!F47+pt_oilgas!F47+rwc!F47</f>
        <v>56018.947477061287</v>
      </c>
      <c r="G48" s="417">
        <f>SUM(ptfire!G47+'c1c2rail'!G47+'c3marine'!F47+nonpt!G47+nonroad!G47+onroad!G47+ptegu!G47+ptnonipm!G47+np_oilgas!F47+ptegu_pk!G47+pt_oilgas!G47+rwc!G47)</f>
        <v>106593.65108002799</v>
      </c>
      <c r="H48" s="417">
        <f>ptfire!H47+'c1c2rail'!H47+nonpt!H47+nonroad!H47+onroad!H47+ptegu!H47+ptnonipm!H47+'c3marine'!G47+onroad_rfl!B47+np_oilgas!G47+ptegu_pk!H47+pt_oilgas!H47+rwc!H47</f>
        <v>296335.33574377006</v>
      </c>
      <c r="J48" s="417">
        <f>SUM(ptfire!J47+'c1c2rail'!J47+'c3marine'!I47+nonpt!J47+nonroad!J47+onroad!J47+ptegu!J47+ptnonipm!J47+ptegu_pk!J47+rwc!J47+np_oilgas!I47+pt_oilgas!J47)</f>
        <v>1125490.3075629999</v>
      </c>
      <c r="K48" s="417">
        <f>ag!D47+ptfire!K47+'c1c2rail'!K47+nonpt!K47+nonroad!K47+onroad!K47+ptegu!K47+ptnonipm!K47+ptegu_pk!K47+pt_oilgas!K47+rwc!K47</f>
        <v>53125.746593449985</v>
      </c>
      <c r="L48" s="417">
        <f>ptfire!L47+'c1c2rail'!L47+nonpt!L47+nonroad!L47+onroad!L47+ptegu!L47+ptnonipm!L47+'c3marine'!J47+np_oilgas!J47+ptegu_pk!L47+pt_oilgas!L47+rwc!L47</f>
        <v>211007.26017282897</v>
      </c>
      <c r="M48" s="417">
        <f>ptfire!M47+'c1c2rail'!M47+nonpt!M47+nonroad!M47+onroad!M47+ptegu!M47+ptnonipm!M47+afdust_adj!E47+'c3marine'!K47+np_oilgas!K47+ptegu_pk!M47+pt_oilgas!M47+rwc!M47</f>
        <v>80570.980348472178</v>
      </c>
      <c r="N48" s="417">
        <f>ptfire!N47+'c1c2rail'!N47+nonpt!N47+nonroad!N47+onroad!N47+ptegu!N47+ptnonipm!N47+afdust_adj!F47+'c3marine'!L47+np_oilgas!L47+ptegu_pk!N47+pt_oilgas!N47+rwc!N47</f>
        <v>53567.50021426216</v>
      </c>
      <c r="O48" s="417">
        <f>SUM(ptfire!O47+'c1c2rail'!O47+'c3marine'!M47+nonpt!O47+nonroad!O47+onroad!O47+ptegu!O47+ptnonipm!O47+np_oilgas!M47+ptegu_pk!O47+pt_oilgas!O47+rwc!O47)</f>
        <v>28510.112707373999</v>
      </c>
      <c r="P48" s="419">
        <f>ptfire!P47+'c1c2rail'!P47+nonpt!P47+nonroad!P47+onroad!P47+ptegu!P47+ptnonipm!P47+'c3marine'!N47+onroad_rfl!D47+np_oilgas!N47+ptegu_pk!P47+pt_oilgas!P47+rwc!P47</f>
        <v>249343.43793041998</v>
      </c>
      <c r="R48" s="5">
        <f t="shared" si="6"/>
        <v>-0.1619573109071393</v>
      </c>
      <c r="S48" s="5">
        <f t="shared" si="0"/>
        <v>9.43512287646661E-3</v>
      </c>
      <c r="T48" s="5">
        <f t="shared" si="1"/>
        <v>-0.34302718447173319</v>
      </c>
      <c r="U48" s="5">
        <f t="shared" si="2"/>
        <v>-8.240494111558011E-2</v>
      </c>
      <c r="V48" s="5">
        <f t="shared" si="3"/>
        <v>-4.376103752757849E-2</v>
      </c>
      <c r="W48" s="5">
        <f t="shared" si="4"/>
        <v>-0.73253460765717393</v>
      </c>
      <c r="X48" s="5">
        <f t="shared" si="5"/>
        <v>-0.15857676134169227</v>
      </c>
      <c r="Z48" s="419"/>
      <c r="AA48" s="419"/>
      <c r="AB48" s="419"/>
      <c r="AC48" s="419"/>
      <c r="AD48" s="419"/>
      <c r="AE48" s="419"/>
      <c r="AF48" s="419"/>
      <c r="AH48" s="420"/>
      <c r="AI48" s="420"/>
      <c r="AJ48" s="420"/>
      <c r="AK48" s="420"/>
      <c r="AL48" s="420"/>
      <c r="AM48" s="420"/>
    </row>
    <row r="49" spans="1:39">
      <c r="A49" s="202" t="s">
        <v>46</v>
      </c>
      <c r="B49" s="417">
        <f>SUM(ptfire!B48+'c1c2rail'!B48+'c3marine'!B48+nonpt!B48+nonroad!B48+onroad!B48+ptegu!B48+ptnonipm!B48+ptegu_pk!B48+rwc!B48+np_oilgas!B48+pt_oilgas!B48)</f>
        <v>1689807.2649069999</v>
      </c>
      <c r="C49" s="417">
        <f>ag!B48+ptfire!C48+'c1c2rail'!C48+nonpt!C48+nonroad!C48+onroad!C48+ptegu!C48+ptnonipm!C48+ptegu_pk!C48+pt_oilgas!C48+rwc!C48</f>
        <v>53534.650643740002</v>
      </c>
      <c r="D49" s="417">
        <f>ptfire!D48+'c1c2rail'!D48+nonpt!D48+nonroad!D48+onroad!D48+ptegu!D48+ptnonipm!D48+'c3marine'!C48+np_oilgas!C48+ptegu_pk!D48+pt_oilgas!D48+rwc!D48</f>
        <v>280392.87908878003</v>
      </c>
      <c r="E49" s="417">
        <f>ptfire!E48+'c1c2rail'!E48+nonpt!E48+nonroad!E48+onroad!E48+ptegu!E48+ptnonipm!E48+afdust_adj!B48+'c3marine'!D48+np_oilgas!D48+ptegu_pk!E48+pt_oilgas!E48+rwc!E48</f>
        <v>143816.26885398405</v>
      </c>
      <c r="F49" s="417">
        <f>ptfire!F48+'c1c2rail'!F48+nonpt!F48+nonroad!F48+onroad!F48+ptegu!F48+ptnonipm!F48+afdust_adj!C48+'c3marine'!E48+np_oilgas!E48+ptegu_pk!F48+pt_oilgas!F48+rwc!F48</f>
        <v>74742.658205904052</v>
      </c>
      <c r="G49" s="417">
        <f>SUM(ptfire!G48+'c1c2rail'!G48+'c3marine'!F48+nonpt!G48+nonroad!G48+onroad!G48+ptegu!G48+ptnonipm!G48+np_oilgas!F48+ptegu_pk!G48+pt_oilgas!G48+rwc!G48)</f>
        <v>23674.688784629998</v>
      </c>
      <c r="H49" s="417">
        <f>ptfire!H48+'c1c2rail'!H48+nonpt!H48+nonroad!H48+onroad!H48+ptegu!H48+ptnonipm!H48+'c3marine'!G48+onroad_rfl!B48+np_oilgas!G48+ptegu_pk!H48+pt_oilgas!H48+rwc!H48</f>
        <v>308311.30083320005</v>
      </c>
      <c r="J49" s="417">
        <f>SUM(ptfire!J48+'c1c2rail'!J48+'c3marine'!I48+nonpt!J48+nonroad!J48+onroad!J48+ptegu!J48+ptnonipm!J48+ptegu_pk!J48+rwc!J48+np_oilgas!I48+pt_oilgas!J48)</f>
        <v>1270585.2022089998</v>
      </c>
      <c r="K49" s="417">
        <f>ag!D48+ptfire!K48+'c1c2rail'!K48+nonpt!K48+nonroad!K48+onroad!K48+ptegu!K48+ptnonipm!K48+ptegu_pk!K48+pt_oilgas!K48+rwc!K48</f>
        <v>53585.46144775999</v>
      </c>
      <c r="L49" s="417">
        <f>ptfire!L48+'c1c2rail'!L48+nonpt!L48+nonroad!L48+onroad!L48+ptegu!L48+ptnonipm!L48+'c3marine'!J48+np_oilgas!J48+ptegu_pk!L48+pt_oilgas!L48+rwc!L48</f>
        <v>185279.24365731602</v>
      </c>
      <c r="M49" s="417">
        <f>ptfire!M48+'c1c2rail'!M48+nonpt!M48+nonroad!M48+onroad!M48+ptegu!M48+ptnonipm!M48+afdust_adj!E48+'c3marine'!K48+np_oilgas!K48+ptegu_pk!M48+pt_oilgas!M48+rwc!M48</f>
        <v>139653.89823700936</v>
      </c>
      <c r="N49" s="417">
        <f>ptfire!N48+'c1c2rail'!N48+nonpt!N48+nonroad!N48+onroad!N48+ptegu!N48+ptnonipm!N48+afdust_adj!F48+'c3marine'!L48+np_oilgas!L48+ptegu_pk!N48+pt_oilgas!N48+rwc!N48</f>
        <v>70377.234108539385</v>
      </c>
      <c r="O49" s="417">
        <f>SUM(ptfire!O48+'c1c2rail'!O48+'c3marine'!M48+nonpt!O48+nonroad!O48+onroad!O48+ptegu!O48+ptnonipm!O48+np_oilgas!M48+ptegu_pk!O48+pt_oilgas!O48+rwc!O48)</f>
        <v>15902.481566167</v>
      </c>
      <c r="P49" s="419">
        <f>ptfire!P48+'c1c2rail'!P48+nonpt!P48+nonroad!P48+onroad!P48+ptegu!P48+ptnonipm!P48+'c3marine'!N48+onroad_rfl!D48+np_oilgas!N48+ptegu_pk!P48+pt_oilgas!P48+rwc!P48</f>
        <v>255118.91952308998</v>
      </c>
      <c r="R49" s="5">
        <f t="shared" si="6"/>
        <v>-0.24808868526261921</v>
      </c>
      <c r="S49" s="5">
        <f t="shared" si="0"/>
        <v>9.4911993277253576E-4</v>
      </c>
      <c r="T49" s="5">
        <f t="shared" si="1"/>
        <v>-0.33921558828656428</v>
      </c>
      <c r="U49" s="5">
        <f t="shared" si="2"/>
        <v>-2.8942279271622059E-2</v>
      </c>
      <c r="V49" s="5">
        <f t="shared" si="3"/>
        <v>-5.8406058897967239E-2</v>
      </c>
      <c r="W49" s="5">
        <f t="shared" si="4"/>
        <v>-0.32829184320719956</v>
      </c>
      <c r="X49" s="5">
        <f t="shared" si="5"/>
        <v>-0.17252815957883996</v>
      </c>
      <c r="Z49" s="419"/>
      <c r="AA49" s="419"/>
      <c r="AB49" s="419"/>
      <c r="AC49" s="419"/>
      <c r="AD49" s="419"/>
      <c r="AE49" s="419"/>
      <c r="AF49" s="419"/>
      <c r="AH49" s="420"/>
      <c r="AI49" s="420"/>
      <c r="AJ49" s="420"/>
      <c r="AK49" s="420"/>
      <c r="AL49" s="420"/>
      <c r="AM49" s="420"/>
    </row>
    <row r="50" spans="1:39">
      <c r="A50" s="202" t="s">
        <v>47</v>
      </c>
      <c r="B50" s="417">
        <f>SUM(ptfire!B49+'c1c2rail'!B49+'c3marine'!B49+nonpt!B49+nonroad!B49+onroad!B49+ptegu!B49+ptnonipm!B49+ptegu_pk!B49+rwc!B49+np_oilgas!B49+pt_oilgas!B49)</f>
        <v>462705.98137199995</v>
      </c>
      <c r="C50" s="417">
        <f>ag!B49+ptfire!C49+'c1c2rail'!C49+nonpt!C49+nonroad!C49+onroad!C49+ptegu!C49+ptnonipm!C49+ptegu_pk!C49+pt_oilgas!C49+rwc!C49</f>
        <v>12172.723019096002</v>
      </c>
      <c r="D50" s="417">
        <f>ptfire!D49+'c1c2rail'!D49+nonpt!D49+nonroad!D49+onroad!D49+ptegu!D49+ptnonipm!D49+'c3marine'!C49+np_oilgas!C49+ptegu_pk!D49+pt_oilgas!D49+rwc!D49</f>
        <v>176126.64604364597</v>
      </c>
      <c r="E50" s="417">
        <f>ptfire!E49+'c1c2rail'!E49+nonpt!E49+nonroad!E49+onroad!E49+ptegu!E49+ptnonipm!E49+afdust_adj!B49+'c3marine'!D49+np_oilgas!D49+ptegu_pk!E49+pt_oilgas!E49+rwc!E49</f>
        <v>44689.219350592211</v>
      </c>
      <c r="F50" s="417">
        <f>ptfire!F49+'c1c2rail'!F49+nonpt!F49+nonroad!F49+onroad!F49+ptegu!F49+ptnonipm!F49+afdust_adj!C49+'c3marine'!E49+np_oilgas!E49+ptegu_pk!F49+pt_oilgas!F49+rwc!F49</f>
        <v>31863.358052235206</v>
      </c>
      <c r="G50" s="417">
        <f>SUM(ptfire!G49+'c1c2rail'!G49+'c3marine'!F49+nonpt!G49+nonroad!G49+onroad!G49+ptegu!G49+ptnonipm!G49+np_oilgas!F49+ptegu_pk!G49+pt_oilgas!G49+rwc!G49)</f>
        <v>126724.93277082901</v>
      </c>
      <c r="H50" s="417">
        <f>ptfire!H49+'c1c2rail'!H49+nonpt!H49+nonroad!H49+onroad!H49+ptegu!H49+ptnonipm!H49+'c3marine'!G49+onroad_rfl!B49+np_oilgas!G49+ptegu_pk!H49+pt_oilgas!H49+rwc!H49</f>
        <v>130429.73046956</v>
      </c>
      <c r="J50" s="417">
        <f>SUM(ptfire!J49+'c1c2rail'!J49+'c3marine'!I49+nonpt!J49+nonroad!J49+onroad!J49+ptegu!J49+ptnonipm!J49+ptegu_pk!J49+rwc!J49+np_oilgas!I49+pt_oilgas!J49)</f>
        <v>412974.46889239998</v>
      </c>
      <c r="K50" s="417">
        <f>ag!D49+ptfire!K49+'c1c2rail'!K49+nonpt!K49+nonroad!K49+onroad!K49+ptegu!K49+ptnonipm!K49+ptegu_pk!K49+pt_oilgas!K49+rwc!K49</f>
        <v>12666.593817628</v>
      </c>
      <c r="L50" s="417">
        <f>ptfire!L49+'c1c2rail'!L49+nonpt!L49+nonroad!L49+onroad!L49+ptegu!L49+ptnonipm!L49+'c3marine'!J49+np_oilgas!J49+ptegu_pk!L49+pt_oilgas!L49+rwc!L49</f>
        <v>160231.69985293201</v>
      </c>
      <c r="M50" s="417">
        <f>ptfire!M49+'c1c2rail'!M49+nonpt!M49+nonroad!M49+onroad!M49+ptegu!M49+ptnonipm!M49+afdust_adj!E49+'c3marine'!K49+np_oilgas!K49+ptegu_pk!M49+pt_oilgas!M49+rwc!M49</f>
        <v>48909.694487674875</v>
      </c>
      <c r="N50" s="417">
        <f>ptfire!N49+'c1c2rail'!N49+nonpt!N49+nonroad!N49+onroad!N49+ptegu!N49+ptnonipm!N49+afdust_adj!F49+'c3marine'!L49+np_oilgas!L49+ptegu_pk!N49+pt_oilgas!N49+rwc!N49</f>
        <v>33928.761772239872</v>
      </c>
      <c r="O50" s="417">
        <f>SUM(ptfire!O49+'c1c2rail'!O49+'c3marine'!M49+nonpt!O49+nonroad!O49+onroad!O49+ptegu!O49+ptnonipm!O49+np_oilgas!M49+ptegu_pk!O49+pt_oilgas!O49+rwc!O49)</f>
        <v>97998.421525813115</v>
      </c>
      <c r="P50" s="419">
        <f>ptfire!P49+'c1c2rail'!P49+nonpt!P49+nonroad!P49+onroad!P49+ptegu!P49+ptnonipm!P49+'c3marine'!N49+onroad_rfl!D49+np_oilgas!N49+ptegu_pk!P49+pt_oilgas!P49+rwc!P49</f>
        <v>132028.25186403797</v>
      </c>
      <c r="R50" s="5">
        <f t="shared" si="6"/>
        <v>-0.10747972682812051</v>
      </c>
      <c r="S50" s="5">
        <f t="shared" si="0"/>
        <v>4.0571924437715075E-2</v>
      </c>
      <c r="T50" s="421">
        <f t="shared" si="1"/>
        <v>-9.024725416490946E-2</v>
      </c>
      <c r="U50" s="5">
        <f t="shared" si="2"/>
        <v>9.4440565273081561E-2</v>
      </c>
      <c r="V50" s="5">
        <f t="shared" si="3"/>
        <v>6.482065438987146E-2</v>
      </c>
      <c r="W50" s="5">
        <f t="shared" si="4"/>
        <v>-0.22668397305023852</v>
      </c>
      <c r="X50" s="5">
        <f t="shared" si="5"/>
        <v>1.2255805395925698E-2</v>
      </c>
      <c r="Z50" s="419"/>
      <c r="AA50" s="419"/>
      <c r="AB50" s="419"/>
      <c r="AC50" s="419"/>
      <c r="AD50" s="419"/>
      <c r="AE50" s="419"/>
      <c r="AF50" s="419"/>
      <c r="AH50" s="420"/>
      <c r="AI50" s="420"/>
      <c r="AJ50" s="420"/>
      <c r="AK50" s="420"/>
      <c r="AL50" s="420"/>
      <c r="AM50" s="420"/>
    </row>
    <row r="51" spans="1:39">
      <c r="A51" s="202" t="s">
        <v>48</v>
      </c>
      <c r="B51" s="417">
        <f>SUM(ptfire!B50+'c1c2rail'!B50+'c3marine'!B50+nonpt!B50+nonroad!B50+onroad!B50+ptegu!B50+ptnonipm!B50+ptegu_pk!B50+rwc!B50+np_oilgas!B50+pt_oilgas!B50)</f>
        <v>1280055.5389330001</v>
      </c>
      <c r="C51" s="417">
        <f>ag!B50+ptfire!C50+'c1c2rail'!C50+nonpt!C50+nonroad!C50+onroad!C50+ptegu!C50+ptnonipm!C50+ptegu_pk!C50+pt_oilgas!C50+rwc!C50</f>
        <v>121601.30146101001</v>
      </c>
      <c r="D51" s="417">
        <f>ptfire!D50+'c1c2rail'!D50+nonpt!D50+nonroad!D50+onroad!D50+ptegu!D50+ptnonipm!D50+'c3marine'!C50+np_oilgas!C50+ptegu_pk!D50+pt_oilgas!D50+rwc!D50</f>
        <v>257343.66669615501</v>
      </c>
      <c r="E51" s="417">
        <f>ptfire!E50+'c1c2rail'!E50+nonpt!E50+nonroad!E50+onroad!E50+ptegu!E50+ptnonipm!E50+afdust_adj!B50+'c3marine'!D50+np_oilgas!D50+ptegu_pk!E50+pt_oilgas!E50+rwc!E50</f>
        <v>141497.65472795931</v>
      </c>
      <c r="F51" s="417">
        <f>ptfire!F50+'c1c2rail'!F50+nonpt!F50+nonroad!F50+onroad!F50+ptegu!F50+ptnonipm!F50+afdust_adj!C50+'c3marine'!E50+np_oilgas!E50+ptegu_pk!F50+pt_oilgas!F50+rwc!F50</f>
        <v>73221.878056399306</v>
      </c>
      <c r="G51" s="417">
        <f>SUM(ptfire!G50+'c1c2rail'!G50+'c3marine'!F50+nonpt!G50+nonroad!G50+onroad!G50+ptegu!G50+ptnonipm!G50+np_oilgas!F50+ptegu_pk!G50+pt_oilgas!G50+rwc!G50)</f>
        <v>147312.50810066701</v>
      </c>
      <c r="H51" s="417">
        <f>ptfire!H50+'c1c2rail'!H50+nonpt!H50+nonroad!H50+onroad!H50+ptegu!H50+ptnonipm!H50+'c3marine'!G50+onroad_rfl!B50+np_oilgas!G50+ptegu_pk!H50+pt_oilgas!H50+rwc!H50</f>
        <v>280488.970709185</v>
      </c>
      <c r="J51" s="417">
        <f>SUM(ptfire!J50+'c1c2rail'!J50+'c3marine'!I50+nonpt!J50+nonroad!J50+onroad!J50+ptegu!J50+ptnonipm!J50+ptegu_pk!J50+rwc!J50+np_oilgas!I50+pt_oilgas!J50)</f>
        <v>1019239.324981</v>
      </c>
      <c r="K51" s="417">
        <f>ag!D50+ptfire!K50+'c1c2rail'!K50+nonpt!K50+nonroad!K50+onroad!K50+ptegu!K50+ptnonipm!K50+ptegu_pk!K50+pt_oilgas!K50+rwc!K50</f>
        <v>121084.52550246</v>
      </c>
      <c r="L51" s="417">
        <f>ptfire!L50+'c1c2rail'!L50+nonpt!L50+nonroad!L50+onroad!L50+ptegu!L50+ptnonipm!L50+'c3marine'!J50+np_oilgas!J50+ptegu_pk!L50+pt_oilgas!L50+rwc!L50</f>
        <v>165310.31158735702</v>
      </c>
      <c r="M51" s="417">
        <f>ptfire!M50+'c1c2rail'!M50+nonpt!M50+nonroad!M50+onroad!M50+ptegu!M50+ptnonipm!M50+afdust_adj!E50+'c3marine'!K50+np_oilgas!K50+ptegu_pk!M50+pt_oilgas!M50+rwc!M50</f>
        <v>140680.64747728858</v>
      </c>
      <c r="N51" s="417">
        <f>ptfire!N50+'c1c2rail'!N50+nonpt!N50+nonroad!N50+onroad!N50+ptegu!N50+ptnonipm!N50+afdust_adj!F50+'c3marine'!L50+np_oilgas!L50+ptegu_pk!N50+pt_oilgas!N50+rwc!N50</f>
        <v>72817.458085558581</v>
      </c>
      <c r="O51" s="417">
        <f>SUM(ptfire!O50+'c1c2rail'!O50+'c3marine'!M50+nonpt!O50+nonroad!O50+onroad!O50+ptegu!O50+ptnonipm!O50+np_oilgas!M50+ptegu_pk!O50+pt_oilgas!O50+rwc!O50)</f>
        <v>27946.215666838998</v>
      </c>
      <c r="P51" s="419">
        <f>ptfire!P50+'c1c2rail'!P50+nonpt!P50+nonroad!P50+onroad!P50+ptegu!P50+ptnonipm!P50+'c3marine'!N50+onroad_rfl!D50+np_oilgas!N50+ptegu_pk!P50+pt_oilgas!P50+rwc!P50</f>
        <v>223235.72064625</v>
      </c>
      <c r="R51" s="5">
        <f t="shared" si="6"/>
        <v>-0.20375382631397801</v>
      </c>
      <c r="S51" s="5">
        <f t="shared" si="0"/>
        <v>-4.2497568063915876E-3</v>
      </c>
      <c r="T51" s="5">
        <f t="shared" si="1"/>
        <v>-0.35762821090701846</v>
      </c>
      <c r="U51" s="5">
        <f t="shared" si="2"/>
        <v>-5.7739985319296252E-3</v>
      </c>
      <c r="V51" s="5">
        <f t="shared" si="3"/>
        <v>-5.523212208914113E-3</v>
      </c>
      <c r="W51" s="5">
        <f t="shared" si="4"/>
        <v>-0.81029298851023734</v>
      </c>
      <c r="X51" s="5">
        <f t="shared" si="5"/>
        <v>-0.2041194344225962</v>
      </c>
      <c r="Z51" s="419"/>
      <c r="AA51" s="419"/>
      <c r="AB51" s="419"/>
      <c r="AC51" s="419"/>
      <c r="AD51" s="419"/>
      <c r="AE51" s="419"/>
      <c r="AF51" s="419"/>
      <c r="AH51" s="420"/>
      <c r="AI51" s="420"/>
      <c r="AJ51" s="420"/>
      <c r="AK51" s="420"/>
      <c r="AL51" s="420"/>
      <c r="AM51" s="420"/>
    </row>
    <row r="52" spans="1:39">
      <c r="A52" s="202" t="s">
        <v>49</v>
      </c>
      <c r="B52" s="417">
        <f>SUM(ptfire!B51+'c1c2rail'!B51+'c3marine'!B51+nonpt!B51+nonroad!B51+onroad!B51+ptegu!B51+ptnonipm!B51+ptegu_pk!B51+rwc!B51+np_oilgas!B51+pt_oilgas!B51)</f>
        <v>1098797.4995920002</v>
      </c>
      <c r="C52" s="417">
        <f>ag!B51+ptfire!C51+'c1c2rail'!C51+nonpt!C51+nonroad!C51+onroad!C51+ptegu!C51+ptnonipm!C51+ptegu_pk!C51+pt_oilgas!C51+rwc!C51</f>
        <v>47021.881964036991</v>
      </c>
      <c r="D52" s="417">
        <f>ptfire!D51+'c1c2rail'!D51+nonpt!D51+nonroad!D51+onroad!D51+ptegu!D51+ptnonipm!D51+'c3marine'!C51+np_oilgas!C51+ptegu_pk!D51+pt_oilgas!D51+rwc!D51</f>
        <v>195973.40674861503</v>
      </c>
      <c r="E52" s="417">
        <f>ptfire!E51+'c1c2rail'!E51+nonpt!E51+nonroad!E51+onroad!E51+ptegu!E51+ptnonipm!E51+afdust_adj!B51+'c3marine'!D51+np_oilgas!D51+ptegu_pk!E51+pt_oilgas!E51+rwc!E51</f>
        <v>293343.05084013421</v>
      </c>
      <c r="F52" s="417">
        <f>ptfire!F51+'c1c2rail'!F51+nonpt!F51+nonroad!F51+onroad!F51+ptegu!F51+ptnonipm!F51+afdust_adj!C51+'c3marine'!E51+np_oilgas!E51+ptegu_pk!F51+pt_oilgas!F51+rwc!F51</f>
        <v>110500.8199123057</v>
      </c>
      <c r="G52" s="417">
        <f>SUM(ptfire!G51+'c1c2rail'!G51+'c3marine'!F51+nonpt!G51+nonroad!G51+onroad!G51+ptegu!G51+ptnonipm!G51+np_oilgas!F51+ptegu_pk!G51+pt_oilgas!G51+rwc!G51)</f>
        <v>80019.602142226897</v>
      </c>
      <c r="H52" s="417">
        <f>ptfire!H51+'c1c2rail'!H51+nonpt!H51+nonroad!H51+onroad!H51+ptegu!H51+ptnonipm!H51+'c3marine'!G51+onroad_rfl!B51+np_oilgas!G51+ptegu_pk!H51+pt_oilgas!H51+rwc!H51</f>
        <v>295329.46972555202</v>
      </c>
      <c r="J52" s="417">
        <f>SUM(ptfire!J51+'c1c2rail'!J51+'c3marine'!I51+nonpt!J51+nonroad!J51+onroad!J51+ptegu!J51+ptnonipm!J51+ptegu_pk!J51+rwc!J51+np_oilgas!I51+pt_oilgas!J51)</f>
        <v>1051885.8443774998</v>
      </c>
      <c r="K52" s="417">
        <f>ag!D51+ptfire!K51+'c1c2rail'!K51+nonpt!K51+nonroad!K51+onroad!K51+ptegu!K51+ptnonipm!K51+ptegu_pk!K51+pt_oilgas!K51+rwc!K51</f>
        <v>47464.194091996003</v>
      </c>
      <c r="L52" s="417">
        <f>ptfire!L51+'c1c2rail'!L51+nonpt!L51+nonroad!L51+onroad!L51+ptegu!L51+ptnonipm!L51+'c3marine'!J51+np_oilgas!J51+ptegu_pk!L51+pt_oilgas!L51+rwc!L51</f>
        <v>171266.2735313334</v>
      </c>
      <c r="M52" s="417">
        <f>ptfire!M51+'c1c2rail'!M51+nonpt!M51+nonroad!M51+onroad!M51+ptegu!M51+ptnonipm!M51+afdust_adj!E51+'c3marine'!K51+np_oilgas!K51+ptegu_pk!M51+pt_oilgas!M51+rwc!M51</f>
        <v>290934.62800912798</v>
      </c>
      <c r="N52" s="417">
        <f>ptfire!N51+'c1c2rail'!N51+nonpt!N51+nonroad!N51+onroad!N51+ptegu!N51+ptnonipm!N51+afdust_adj!F51+'c3marine'!L51+np_oilgas!L51+ptegu_pk!N51+pt_oilgas!N51+rwc!N51</f>
        <v>110278.64968444605</v>
      </c>
      <c r="O52" s="417">
        <f>SUM(ptfire!O51+'c1c2rail'!O51+'c3marine'!M51+nonpt!O51+nonroad!O51+onroad!O51+ptegu!O51+ptnonipm!O51+np_oilgas!M51+ptegu_pk!O51+pt_oilgas!O51+rwc!O51)</f>
        <v>38658.937811174299</v>
      </c>
      <c r="P52" s="419">
        <f>ptfire!P51+'c1c2rail'!P51+nonpt!P51+nonroad!P51+onroad!P51+ptegu!P51+ptnonipm!P51+'c3marine'!N51+onroad_rfl!D51+np_oilgas!N51+ptegu_pk!P51+pt_oilgas!P51+rwc!P51</f>
        <v>293316.41854471999</v>
      </c>
      <c r="R52" s="5">
        <f t="shared" si="6"/>
        <v>-4.2693631203128309E-2</v>
      </c>
      <c r="S52" s="5">
        <f t="shared" si="0"/>
        <v>9.4065169126429041E-3</v>
      </c>
      <c r="T52" s="5">
        <f t="shared" si="1"/>
        <v>-0.12607390781839456</v>
      </c>
      <c r="U52" s="5">
        <f t="shared" si="2"/>
        <v>-8.2102603900399591E-3</v>
      </c>
      <c r="V52" s="5">
        <f t="shared" si="3"/>
        <v>-2.0105753788611292E-3</v>
      </c>
      <c r="W52" s="5">
        <f t="shared" si="4"/>
        <v>-0.51688165429188371</v>
      </c>
      <c r="X52" s="5">
        <f t="shared" si="5"/>
        <v>-6.816289558582646E-3</v>
      </c>
      <c r="Z52" s="419"/>
      <c r="AA52" s="419"/>
      <c r="AB52" s="419"/>
      <c r="AC52" s="419"/>
      <c r="AD52" s="419"/>
      <c r="AE52" s="419"/>
      <c r="AF52" s="419"/>
      <c r="AH52" s="420"/>
      <c r="AI52" s="420"/>
      <c r="AJ52" s="420"/>
      <c r="AK52" s="420"/>
      <c r="AL52" s="420"/>
      <c r="AM52" s="420"/>
    </row>
    <row r="53" spans="1:39">
      <c r="A53" s="202"/>
      <c r="B53" s="203"/>
      <c r="J53" s="203"/>
    </row>
    <row r="54" spans="1:39">
      <c r="A54" s="204" t="s">
        <v>56</v>
      </c>
      <c r="B54" s="203">
        <f>SUM(B4:B52)</f>
        <v>71824848.013611317</v>
      </c>
      <c r="C54" s="203">
        <f t="shared" ref="C54:P54" si="7">SUM(C4:C52)</f>
        <v>4266169.5300170816</v>
      </c>
      <c r="D54" s="203">
        <f t="shared" si="7"/>
        <v>14080202.14216391</v>
      </c>
      <c r="E54" s="203">
        <f t="shared" si="7"/>
        <v>11395537.901113555</v>
      </c>
      <c r="F54" s="203">
        <f t="shared" si="7"/>
        <v>4785229.8693520529</v>
      </c>
      <c r="G54" s="203">
        <f t="shared" si="7"/>
        <v>6461547.4870538451</v>
      </c>
      <c r="H54" s="203">
        <f t="shared" si="7"/>
        <v>17229681.349961143</v>
      </c>
      <c r="I54" s="203"/>
      <c r="J54" s="203">
        <f t="shared" si="7"/>
        <v>60437286.790987708</v>
      </c>
      <c r="K54" s="203">
        <f t="shared" si="7"/>
        <v>4334586.741575079</v>
      </c>
      <c r="L54" s="203">
        <f t="shared" si="7"/>
        <v>9993503.9860862046</v>
      </c>
      <c r="M54" s="203">
        <f t="shared" si="7"/>
        <v>11323066.643438833</v>
      </c>
      <c r="N54" s="203">
        <f t="shared" si="7"/>
        <v>4662074.2102772845</v>
      </c>
      <c r="O54" s="203">
        <f t="shared" si="7"/>
        <v>2751265.2889702739</v>
      </c>
      <c r="P54" s="203">
        <f t="shared" si="7"/>
        <v>15494379.259777907</v>
      </c>
      <c r="R54" s="5">
        <f t="shared" ref="R54" si="8">(J54-B54)/B54</f>
        <v>-0.15854626271489758</v>
      </c>
      <c r="S54" s="5">
        <f t="shared" ref="S54" si="9">(K54-C54)/C54</f>
        <v>1.6037152550223067E-2</v>
      </c>
      <c r="T54" s="5">
        <f t="shared" ref="T54" si="10">(L54-D54)/D54</f>
        <v>-0.29024428163853355</v>
      </c>
      <c r="U54" s="5">
        <f t="shared" ref="U54" si="11">(M54-E54)/E54</f>
        <v>-6.3596170978151212E-3</v>
      </c>
      <c r="V54" s="5">
        <f t="shared" ref="V54" si="12">(N54-F54)/F54</f>
        <v>-2.573662340936704E-2</v>
      </c>
      <c r="W54" s="5">
        <f t="shared" ref="W54" si="13">(O54-G54)/G54</f>
        <v>-0.57420953812029962</v>
      </c>
      <c r="X54" s="5">
        <f t="shared" ref="X54" si="14">(P54-H54)/H54</f>
        <v>-0.10071585509543676</v>
      </c>
    </row>
    <row r="55" spans="1:39">
      <c r="A55" s="202"/>
      <c r="B55" s="203"/>
      <c r="J55" s="203"/>
    </row>
    <row r="56" spans="1:39">
      <c r="A56" s="202"/>
      <c r="B56" s="203"/>
      <c r="J56" s="203"/>
    </row>
    <row r="57" spans="1:39">
      <c r="A57" s="202"/>
      <c r="B57" s="203"/>
      <c r="J57" s="203"/>
    </row>
    <row r="58" spans="1:39">
      <c r="A58" s="202"/>
      <c r="B58" s="203"/>
      <c r="J58" s="203"/>
    </row>
    <row r="59" spans="1:39">
      <c r="A59" s="202"/>
      <c r="B59" s="203"/>
      <c r="J59" s="203"/>
    </row>
    <row r="60" spans="1:39">
      <c r="A60" s="202"/>
      <c r="B60" s="203"/>
      <c r="J60" s="203"/>
    </row>
    <row r="61" spans="1:39">
      <c r="A61" s="202"/>
    </row>
    <row r="62" spans="1:39">
      <c r="A62" s="204"/>
    </row>
    <row r="63" spans="1:39">
      <c r="A63" s="204"/>
    </row>
    <row r="64" spans="1:39">
      <c r="A64" s="204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X6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/>
  <cols>
    <col min="1" max="1" width="19.7109375" customWidth="1"/>
  </cols>
  <sheetData>
    <row r="1" spans="1:24" s="369" customFormat="1">
      <c r="B1" s="382" t="s">
        <v>118</v>
      </c>
      <c r="C1" s="377"/>
      <c r="D1" s="377"/>
      <c r="E1" s="377"/>
      <c r="F1" s="377"/>
      <c r="G1" s="377"/>
      <c r="H1" s="377"/>
      <c r="J1" s="352" t="s">
        <v>115</v>
      </c>
      <c r="R1" s="352" t="s">
        <v>61</v>
      </c>
    </row>
    <row r="2" spans="1:24" s="369" customFormat="1">
      <c r="A2" s="352" t="s">
        <v>0</v>
      </c>
      <c r="B2" s="352" t="s">
        <v>62</v>
      </c>
      <c r="C2" s="352" t="s">
        <v>63</v>
      </c>
      <c r="D2" s="352" t="s">
        <v>64</v>
      </c>
      <c r="E2" s="352" t="s">
        <v>59</v>
      </c>
      <c r="F2" s="352" t="s">
        <v>60</v>
      </c>
      <c r="G2" s="352" t="s">
        <v>65</v>
      </c>
      <c r="H2" s="352" t="s">
        <v>66</v>
      </c>
      <c r="J2" s="352" t="s">
        <v>62</v>
      </c>
      <c r="K2" s="352" t="s">
        <v>63</v>
      </c>
      <c r="L2" s="352" t="s">
        <v>64</v>
      </c>
      <c r="M2" s="352" t="s">
        <v>59</v>
      </c>
      <c r="N2" s="352" t="s">
        <v>60</v>
      </c>
      <c r="O2" s="352" t="s">
        <v>65</v>
      </c>
      <c r="P2" s="352" t="s">
        <v>66</v>
      </c>
      <c r="R2" s="352" t="s">
        <v>62</v>
      </c>
      <c r="S2" s="352" t="s">
        <v>63</v>
      </c>
      <c r="T2" s="352" t="s">
        <v>64</v>
      </c>
      <c r="U2" s="352" t="s">
        <v>59</v>
      </c>
      <c r="V2" s="352" t="s">
        <v>60</v>
      </c>
      <c r="W2" s="352" t="s">
        <v>65</v>
      </c>
      <c r="X2" s="352" t="s">
        <v>66</v>
      </c>
    </row>
    <row r="3" spans="1:24">
      <c r="A3" s="369" t="s">
        <v>1</v>
      </c>
      <c r="B3" s="406">
        <v>10653.6481</v>
      </c>
      <c r="C3" s="407">
        <v>90.878500000000003</v>
      </c>
      <c r="D3" s="408">
        <v>173.37289999999999</v>
      </c>
      <c r="E3" s="409">
        <v>1561.1556</v>
      </c>
      <c r="F3" s="409">
        <v>1558.5467000000001</v>
      </c>
      <c r="G3" s="410">
        <v>23.1739</v>
      </c>
      <c r="H3" s="411">
        <v>1950.4121</v>
      </c>
      <c r="J3" s="412">
        <v>10846.612499999999</v>
      </c>
      <c r="K3" s="413">
        <v>93.183700000000002</v>
      </c>
      <c r="L3" s="414">
        <v>181.20240000000001</v>
      </c>
      <c r="M3" s="415">
        <v>1579.6465000000001</v>
      </c>
      <c r="N3" s="415">
        <v>1576.8498</v>
      </c>
      <c r="O3" s="416">
        <v>24.201000000000001</v>
      </c>
      <c r="P3" s="417">
        <v>1937.4194</v>
      </c>
      <c r="R3" s="383">
        <f>(J3-B3)/B3</f>
        <v>1.8112518659218615E-2</v>
      </c>
      <c r="S3" s="383">
        <f t="shared" ref="S3:S63" si="0">(K3-C3)/C3</f>
        <v>2.5365735570019303E-2</v>
      </c>
      <c r="T3" s="383">
        <f t="shared" ref="T3:T63" si="1">(L3-D3)/D3</f>
        <v>4.5159883695779585E-2</v>
      </c>
      <c r="U3" s="383">
        <f t="shared" ref="U3:U63" si="2">(M3-E3)/E3</f>
        <v>1.1844367082948047E-2</v>
      </c>
      <c r="V3" s="383">
        <f t="shared" ref="V3:V63" si="3">(N3-F3)/F3</f>
        <v>1.1743696868370936E-2</v>
      </c>
      <c r="W3" s="383">
        <f t="shared" ref="W3:W63" si="4">(O3-G3)/G3</f>
        <v>4.4321413314116348E-2</v>
      </c>
      <c r="X3" s="383">
        <f t="shared" ref="X3:X63" si="5">(P3-H3)/H3</f>
        <v>-6.6615152766946089E-3</v>
      </c>
    </row>
    <row r="4" spans="1:24">
      <c r="A4" s="369" t="s">
        <v>2</v>
      </c>
      <c r="B4" s="406">
        <v>18820.791000000001</v>
      </c>
      <c r="C4" s="407">
        <v>162.8896</v>
      </c>
      <c r="D4" s="408">
        <v>322.87740000000002</v>
      </c>
      <c r="E4" s="409">
        <v>2756.2201</v>
      </c>
      <c r="F4" s="409">
        <v>2752.3024</v>
      </c>
      <c r="G4" s="410">
        <v>50.6387</v>
      </c>
      <c r="H4" s="411">
        <v>3323.3631999999998</v>
      </c>
      <c r="J4" s="412">
        <v>19290.663700000001</v>
      </c>
      <c r="K4" s="413">
        <v>168.9068</v>
      </c>
      <c r="L4" s="414">
        <v>353.93990000000002</v>
      </c>
      <c r="M4" s="415">
        <v>2811.0342999999998</v>
      </c>
      <c r="N4" s="415">
        <v>2806.8346000000001</v>
      </c>
      <c r="O4" s="416">
        <v>54.761299999999999</v>
      </c>
      <c r="P4" s="417">
        <v>3303.8031999999998</v>
      </c>
      <c r="R4" s="383">
        <f t="shared" ref="R4:R63" si="6">(J4-B4)/B4</f>
        <v>2.4965619138961795E-2</v>
      </c>
      <c r="S4" s="383">
        <f t="shared" si="0"/>
        <v>3.6940357149873301E-2</v>
      </c>
      <c r="T4" s="383">
        <f t="shared" si="1"/>
        <v>9.6205246945125292E-2</v>
      </c>
      <c r="U4" s="383">
        <f t="shared" si="2"/>
        <v>1.9887453835780312E-2</v>
      </c>
      <c r="V4" s="383">
        <f t="shared" si="3"/>
        <v>1.9813302491761116E-2</v>
      </c>
      <c r="W4" s="383">
        <f t="shared" si="4"/>
        <v>8.1412042568233353E-2</v>
      </c>
      <c r="X4" s="383">
        <f t="shared" si="5"/>
        <v>-5.8856040772191096E-3</v>
      </c>
    </row>
    <row r="5" spans="1:24">
      <c r="A5" s="369" t="s">
        <v>3</v>
      </c>
      <c r="B5" s="406">
        <v>8485.1347000000005</v>
      </c>
      <c r="C5" s="407">
        <v>70.72</v>
      </c>
      <c r="D5" s="408">
        <v>141.61539999999999</v>
      </c>
      <c r="E5" s="409">
        <v>1248.3197</v>
      </c>
      <c r="F5" s="409">
        <v>1246.4440999999999</v>
      </c>
      <c r="G5" s="410">
        <v>20.114899999999999</v>
      </c>
      <c r="H5" s="411">
        <v>1562.9783</v>
      </c>
      <c r="J5" s="412">
        <v>8728.4199000000008</v>
      </c>
      <c r="K5" s="413">
        <v>73.2316</v>
      </c>
      <c r="L5" s="414">
        <v>153.8914</v>
      </c>
      <c r="M5" s="415">
        <v>1278.8798999999999</v>
      </c>
      <c r="N5" s="415">
        <v>1276.8692000000001</v>
      </c>
      <c r="O5" s="416">
        <v>21.817399999999999</v>
      </c>
      <c r="P5" s="417">
        <v>1566.6190999999999</v>
      </c>
      <c r="R5" s="383">
        <f t="shared" si="6"/>
        <v>2.8671931395502802E-2</v>
      </c>
      <c r="S5" s="383">
        <f t="shared" si="0"/>
        <v>3.5514705882352962E-2</v>
      </c>
      <c r="T5" s="383">
        <f t="shared" si="1"/>
        <v>8.6685487595275737E-2</v>
      </c>
      <c r="U5" s="383">
        <f t="shared" si="2"/>
        <v>2.448106843142818E-2</v>
      </c>
      <c r="V5" s="383">
        <f t="shared" si="3"/>
        <v>2.4409518244741309E-2</v>
      </c>
      <c r="W5" s="383">
        <f t="shared" si="4"/>
        <v>8.4638750379072258E-2</v>
      </c>
      <c r="X5" s="383">
        <f t="shared" si="5"/>
        <v>2.3293989430306864E-3</v>
      </c>
    </row>
    <row r="6" spans="1:24">
      <c r="A6" s="369" t="s">
        <v>4</v>
      </c>
      <c r="B6" s="406">
        <v>125686.7699</v>
      </c>
      <c r="C6" s="407">
        <v>763.91800000000001</v>
      </c>
      <c r="D6" s="408">
        <v>1889.9085</v>
      </c>
      <c r="E6" s="409">
        <v>18108.357499999998</v>
      </c>
      <c r="F6" s="409">
        <v>17588.791399999998</v>
      </c>
      <c r="G6" s="410">
        <v>349.65890000000002</v>
      </c>
      <c r="H6" s="411">
        <v>19159.170300000002</v>
      </c>
      <c r="J6" s="412">
        <v>125686.7724</v>
      </c>
      <c r="K6" s="413">
        <v>763.91809999999998</v>
      </c>
      <c r="L6" s="414">
        <v>1889.9085</v>
      </c>
      <c r="M6" s="415">
        <v>18108.357800000002</v>
      </c>
      <c r="N6" s="415">
        <v>17588.791700000002</v>
      </c>
      <c r="O6" s="416">
        <v>349.65890000000002</v>
      </c>
      <c r="P6" s="417">
        <v>19159.170699999999</v>
      </c>
      <c r="R6" s="383">
        <f t="shared" si="6"/>
        <v>1.9890717251444826E-8</v>
      </c>
      <c r="S6" s="383">
        <f t="shared" si="0"/>
        <v>1.309041022398974E-7</v>
      </c>
      <c r="T6" s="383">
        <f t="shared" si="1"/>
        <v>0</v>
      </c>
      <c r="U6" s="383">
        <f t="shared" si="2"/>
        <v>1.6566936197018366E-8</v>
      </c>
      <c r="V6" s="383">
        <f t="shared" si="3"/>
        <v>1.7056317089262826E-8</v>
      </c>
      <c r="W6" s="383">
        <f t="shared" si="4"/>
        <v>0</v>
      </c>
      <c r="X6" s="383">
        <f t="shared" si="5"/>
        <v>2.0877730658884933E-8</v>
      </c>
    </row>
    <row r="7" spans="1:24">
      <c r="A7" s="369" t="s">
        <v>5</v>
      </c>
      <c r="B7" s="406">
        <v>55828.125200000002</v>
      </c>
      <c r="C7" s="407">
        <v>472.5976</v>
      </c>
      <c r="D7" s="408">
        <v>922.73919999999998</v>
      </c>
      <c r="E7" s="409">
        <v>8123.7341999999999</v>
      </c>
      <c r="F7" s="409">
        <v>8112.9782999999998</v>
      </c>
      <c r="G7" s="410">
        <v>144.46780000000001</v>
      </c>
      <c r="H7" s="411">
        <v>10047.6687</v>
      </c>
      <c r="J7" s="412">
        <v>56616.877999999997</v>
      </c>
      <c r="K7" s="413">
        <v>484.4554</v>
      </c>
      <c r="L7" s="414">
        <v>992.81200000000001</v>
      </c>
      <c r="M7" s="415">
        <v>8193.6247999999996</v>
      </c>
      <c r="N7" s="415">
        <v>8182.0944</v>
      </c>
      <c r="O7" s="416">
        <v>154.34100000000001</v>
      </c>
      <c r="P7" s="417">
        <v>9869.8629000000001</v>
      </c>
      <c r="R7" s="383">
        <f t="shared" si="6"/>
        <v>1.4128233702535201E-2</v>
      </c>
      <c r="S7" s="383">
        <f t="shared" si="0"/>
        <v>2.5090690261651769E-2</v>
      </c>
      <c r="T7" s="383">
        <f t="shared" si="1"/>
        <v>7.5939983908779457E-2</v>
      </c>
      <c r="U7" s="383">
        <f t="shared" si="2"/>
        <v>8.6032603085413259E-3</v>
      </c>
      <c r="V7" s="383">
        <f t="shared" si="3"/>
        <v>8.5192018817553342E-3</v>
      </c>
      <c r="W7" s="383">
        <f t="shared" si="4"/>
        <v>6.8341872721810651E-2</v>
      </c>
      <c r="X7" s="383">
        <f t="shared" si="5"/>
        <v>-1.7696224398800101E-2</v>
      </c>
    </row>
    <row r="8" spans="1:24">
      <c r="A8" s="369" t="s">
        <v>6</v>
      </c>
      <c r="B8" s="406">
        <v>47628.604500000001</v>
      </c>
      <c r="C8" s="407">
        <v>363.00389999999999</v>
      </c>
      <c r="D8" s="408">
        <v>740.5249</v>
      </c>
      <c r="E8" s="409">
        <v>6771.4053999999996</v>
      </c>
      <c r="F8" s="409">
        <v>6766.6364000000003</v>
      </c>
      <c r="G8" s="410">
        <v>125.0269</v>
      </c>
      <c r="H8" s="411">
        <v>9152.4843999999994</v>
      </c>
      <c r="J8" s="412">
        <v>49045.428200000002</v>
      </c>
      <c r="K8" s="413">
        <v>375.80489999999998</v>
      </c>
      <c r="L8" s="414">
        <v>824.32060000000001</v>
      </c>
      <c r="M8" s="415">
        <v>6920.0861999999997</v>
      </c>
      <c r="N8" s="415">
        <v>6914.9737999999998</v>
      </c>
      <c r="O8" s="416">
        <v>137.89449999999999</v>
      </c>
      <c r="P8" s="417">
        <v>9161.3821000000007</v>
      </c>
      <c r="R8" s="383">
        <f t="shared" si="6"/>
        <v>2.9747327574966023E-2</v>
      </c>
      <c r="S8" s="383">
        <f t="shared" si="0"/>
        <v>3.5264083939594001E-2</v>
      </c>
      <c r="T8" s="383">
        <f t="shared" si="1"/>
        <v>0.11315716730119407</v>
      </c>
      <c r="U8" s="383">
        <f t="shared" si="2"/>
        <v>2.1957155304864792E-2</v>
      </c>
      <c r="V8" s="383">
        <f t="shared" si="3"/>
        <v>2.1921881305754721E-2</v>
      </c>
      <c r="W8" s="383">
        <f t="shared" si="4"/>
        <v>0.10291865190610977</v>
      </c>
      <c r="X8" s="383">
        <f t="shared" si="5"/>
        <v>9.7216226885908175E-4</v>
      </c>
    </row>
    <row r="9" spans="1:24">
      <c r="A9" s="369" t="s">
        <v>7</v>
      </c>
      <c r="B9" s="406">
        <v>6686.0738000000001</v>
      </c>
      <c r="C9" s="407">
        <v>56.741999999999997</v>
      </c>
      <c r="D9" s="408">
        <v>108.38509999999999</v>
      </c>
      <c r="E9" s="409">
        <v>963.03369999999995</v>
      </c>
      <c r="F9" s="409">
        <v>962.51310000000001</v>
      </c>
      <c r="G9" s="410">
        <v>17.836300000000001</v>
      </c>
      <c r="H9" s="411">
        <v>1200.6704</v>
      </c>
      <c r="J9" s="412">
        <v>6858.6657999999998</v>
      </c>
      <c r="K9" s="413">
        <v>58.837899999999998</v>
      </c>
      <c r="L9" s="414">
        <v>119.8349</v>
      </c>
      <c r="M9" s="415">
        <v>981.85350000000005</v>
      </c>
      <c r="N9" s="415">
        <v>981.29539999999997</v>
      </c>
      <c r="O9" s="416">
        <v>19.422699999999999</v>
      </c>
      <c r="P9" s="417">
        <v>1194.0971</v>
      </c>
      <c r="R9" s="383">
        <f t="shared" si="6"/>
        <v>2.5813654644374347E-2</v>
      </c>
      <c r="S9" s="383">
        <f t="shared" si="0"/>
        <v>3.6937365619823068E-2</v>
      </c>
      <c r="T9" s="383">
        <f t="shared" si="1"/>
        <v>0.10563998187942818</v>
      </c>
      <c r="U9" s="383">
        <f t="shared" si="2"/>
        <v>1.9542202936408251E-2</v>
      </c>
      <c r="V9" s="383">
        <f t="shared" si="3"/>
        <v>1.9513812331489268E-2</v>
      </c>
      <c r="W9" s="383">
        <f t="shared" si="4"/>
        <v>8.8942213351423646E-2</v>
      </c>
      <c r="X9" s="383">
        <f t="shared" si="5"/>
        <v>-5.4746914723641203E-3</v>
      </c>
    </row>
    <row r="10" spans="1:24">
      <c r="A10" s="369" t="s">
        <v>8</v>
      </c>
      <c r="B10" s="406">
        <v>4354.7705999999998</v>
      </c>
      <c r="C10" s="407">
        <v>39.7654</v>
      </c>
      <c r="D10" s="408">
        <v>69.2042</v>
      </c>
      <c r="E10" s="409">
        <v>641.87580000000003</v>
      </c>
      <c r="F10" s="409">
        <v>641.28269999999998</v>
      </c>
      <c r="G10" s="410">
        <v>9.9418000000000006</v>
      </c>
      <c r="H10" s="411">
        <v>755.22379999999998</v>
      </c>
      <c r="J10" s="412">
        <v>4426.6202000000003</v>
      </c>
      <c r="K10" s="413">
        <v>40.834600000000002</v>
      </c>
      <c r="L10" s="414">
        <v>71.881299999999996</v>
      </c>
      <c r="M10" s="415">
        <v>649.79420000000005</v>
      </c>
      <c r="N10" s="415">
        <v>649.1585</v>
      </c>
      <c r="O10" s="416">
        <v>10.353400000000001</v>
      </c>
      <c r="P10" s="417">
        <v>746.63409999999999</v>
      </c>
      <c r="R10" s="383">
        <f t="shared" si="6"/>
        <v>1.6499055082258633E-2</v>
      </c>
      <c r="S10" s="383">
        <f t="shared" si="0"/>
        <v>2.6887696339028457E-2</v>
      </c>
      <c r="T10" s="383">
        <f t="shared" si="1"/>
        <v>3.8684068307992807E-2</v>
      </c>
      <c r="U10" s="383">
        <f t="shared" si="2"/>
        <v>1.2336342949835497E-2</v>
      </c>
      <c r="V10" s="383">
        <f t="shared" si="3"/>
        <v>1.2281323042084289E-2</v>
      </c>
      <c r="W10" s="383">
        <f t="shared" si="4"/>
        <v>4.140095354965901E-2</v>
      </c>
      <c r="X10" s="383">
        <f t="shared" si="5"/>
        <v>-1.1373714652530804E-2</v>
      </c>
    </row>
    <row r="11" spans="1:24">
      <c r="A11" s="369" t="s">
        <v>9</v>
      </c>
      <c r="B11" s="406">
        <v>24604.858800000002</v>
      </c>
      <c r="C11" s="407">
        <v>215.31100000000001</v>
      </c>
      <c r="D11" s="408">
        <v>406.51150000000001</v>
      </c>
      <c r="E11" s="409">
        <v>3633.3454999999999</v>
      </c>
      <c r="F11" s="409">
        <v>3626.9427999999998</v>
      </c>
      <c r="G11" s="410">
        <v>53.7834</v>
      </c>
      <c r="H11" s="411">
        <v>4422.1018000000004</v>
      </c>
      <c r="J11" s="412">
        <v>25160.568299999999</v>
      </c>
      <c r="K11" s="413">
        <v>221.8143</v>
      </c>
      <c r="L11" s="414">
        <v>425.05259999999998</v>
      </c>
      <c r="M11" s="415">
        <v>3694.8031999999998</v>
      </c>
      <c r="N11" s="415">
        <v>3687.9395</v>
      </c>
      <c r="O11" s="416">
        <v>56.178199999999997</v>
      </c>
      <c r="P11" s="417">
        <v>4416.5353999999998</v>
      </c>
      <c r="R11" s="383">
        <f t="shared" si="6"/>
        <v>2.258535618989194E-2</v>
      </c>
      <c r="S11" s="383">
        <f t="shared" si="0"/>
        <v>3.0204216226760339E-2</v>
      </c>
      <c r="T11" s="383">
        <f t="shared" si="1"/>
        <v>4.5610271788128924E-2</v>
      </c>
      <c r="U11" s="383">
        <f t="shared" si="2"/>
        <v>1.6914906661092355E-2</v>
      </c>
      <c r="V11" s="383">
        <f t="shared" si="3"/>
        <v>1.6817662522827806E-2</v>
      </c>
      <c r="W11" s="383">
        <f t="shared" si="4"/>
        <v>4.4526749889371005E-2</v>
      </c>
      <c r="X11" s="383">
        <f t="shared" si="5"/>
        <v>-1.2587679460478753E-3</v>
      </c>
    </row>
    <row r="12" spans="1:24">
      <c r="A12" s="369" t="s">
        <v>10</v>
      </c>
      <c r="B12" s="406">
        <v>14905.550800000001</v>
      </c>
      <c r="C12" s="407">
        <v>128.459</v>
      </c>
      <c r="D12" s="408">
        <v>249.06370000000001</v>
      </c>
      <c r="E12" s="409">
        <v>2199.3634000000002</v>
      </c>
      <c r="F12" s="409">
        <v>2195.1025</v>
      </c>
      <c r="G12" s="410">
        <v>32.427999999999997</v>
      </c>
      <c r="H12" s="411">
        <v>2709.4016999999999</v>
      </c>
      <c r="J12" s="412">
        <v>15164.8737</v>
      </c>
      <c r="K12" s="413">
        <v>131.7347</v>
      </c>
      <c r="L12" s="414">
        <v>260.66340000000002</v>
      </c>
      <c r="M12" s="415">
        <v>2225.8294999999998</v>
      </c>
      <c r="N12" s="415">
        <v>2221.2617</v>
      </c>
      <c r="O12" s="416">
        <v>33.836399999999998</v>
      </c>
      <c r="P12" s="417">
        <v>2688.5102999999999</v>
      </c>
      <c r="R12" s="383">
        <f t="shared" si="6"/>
        <v>1.7397740176095956E-2</v>
      </c>
      <c r="S12" s="383">
        <f t="shared" si="0"/>
        <v>2.5499964969367662E-2</v>
      </c>
      <c r="T12" s="383">
        <f t="shared" si="1"/>
        <v>4.6573226046188236E-2</v>
      </c>
      <c r="U12" s="383">
        <f t="shared" si="2"/>
        <v>1.203352751982671E-2</v>
      </c>
      <c r="V12" s="383">
        <f t="shared" si="3"/>
        <v>1.1917074487410067E-2</v>
      </c>
      <c r="W12" s="383">
        <f t="shared" si="4"/>
        <v>4.343160231898361E-2</v>
      </c>
      <c r="X12" s="383">
        <f t="shared" si="5"/>
        <v>-7.7107060204472362E-3</v>
      </c>
    </row>
    <row r="13" spans="1:24">
      <c r="A13" s="369" t="s">
        <v>11</v>
      </c>
      <c r="B13" s="406">
        <v>31109.875199999999</v>
      </c>
      <c r="C13" s="407">
        <v>261.09350000000001</v>
      </c>
      <c r="D13" s="408">
        <v>480.32780000000002</v>
      </c>
      <c r="E13" s="409">
        <v>4467.7052999999996</v>
      </c>
      <c r="F13" s="409">
        <v>4467.7052999999996</v>
      </c>
      <c r="G13" s="410">
        <v>78.665300000000002</v>
      </c>
      <c r="H13" s="411">
        <v>5477.3675000000003</v>
      </c>
      <c r="J13" s="412">
        <v>32141.905299999999</v>
      </c>
      <c r="K13" s="413">
        <v>271.82470000000001</v>
      </c>
      <c r="L13" s="414">
        <v>525.47329999999999</v>
      </c>
      <c r="M13" s="415">
        <v>4548.3962000000001</v>
      </c>
      <c r="N13" s="415">
        <v>4548.3962000000001</v>
      </c>
      <c r="O13" s="416">
        <v>85.288200000000003</v>
      </c>
      <c r="P13" s="417">
        <v>5476.7581</v>
      </c>
      <c r="R13" s="383">
        <f t="shared" si="6"/>
        <v>3.3173713920909592E-2</v>
      </c>
      <c r="S13" s="383">
        <f t="shared" si="0"/>
        <v>4.1100984896215345E-2</v>
      </c>
      <c r="T13" s="383">
        <f t="shared" si="1"/>
        <v>9.398893838749281E-2</v>
      </c>
      <c r="U13" s="383">
        <f t="shared" si="2"/>
        <v>1.8060927160974675E-2</v>
      </c>
      <c r="V13" s="383">
        <f t="shared" si="3"/>
        <v>1.8060927160974675E-2</v>
      </c>
      <c r="W13" s="383">
        <f t="shared" si="4"/>
        <v>8.4190869417646683E-2</v>
      </c>
      <c r="X13" s="383">
        <f t="shared" si="5"/>
        <v>-1.1125782595385062E-4</v>
      </c>
    </row>
    <row r="14" spans="1:24">
      <c r="A14" s="369" t="s">
        <v>12</v>
      </c>
      <c r="B14" s="406">
        <v>69956.457899999994</v>
      </c>
      <c r="C14" s="407">
        <v>571.05079999999998</v>
      </c>
      <c r="D14" s="408">
        <v>953.5942</v>
      </c>
      <c r="E14" s="409">
        <v>10881.8791</v>
      </c>
      <c r="F14" s="409">
        <v>10869.717199999999</v>
      </c>
      <c r="G14" s="410">
        <v>329.31650000000002</v>
      </c>
      <c r="H14" s="411">
        <v>11089.584800000001</v>
      </c>
      <c r="J14" s="412">
        <v>76150.587299999999</v>
      </c>
      <c r="K14" s="413">
        <v>617.00649999999996</v>
      </c>
      <c r="L14" s="414">
        <v>1053.1786999999999</v>
      </c>
      <c r="M14" s="415">
        <v>11888.408600000001</v>
      </c>
      <c r="N14" s="415">
        <v>11875.3711</v>
      </c>
      <c r="O14" s="416">
        <v>372.37909999999999</v>
      </c>
      <c r="P14" s="417">
        <v>11874.6612</v>
      </c>
      <c r="R14" s="383">
        <f t="shared" si="6"/>
        <v>8.8542639034901824E-2</v>
      </c>
      <c r="S14" s="383">
        <f t="shared" si="0"/>
        <v>8.0475677470375637E-2</v>
      </c>
      <c r="T14" s="383">
        <f t="shared" si="1"/>
        <v>0.1044306897000841</v>
      </c>
      <c r="U14" s="383">
        <f t="shared" si="2"/>
        <v>9.2495927472673406E-2</v>
      </c>
      <c r="V14" s="383">
        <f t="shared" si="3"/>
        <v>9.2518865164219838E-2</v>
      </c>
      <c r="W14" s="383">
        <f t="shared" si="4"/>
        <v>0.13076356635637745</v>
      </c>
      <c r="X14" s="383">
        <f t="shared" si="5"/>
        <v>7.079403008848445E-2</v>
      </c>
    </row>
    <row r="15" spans="1:24">
      <c r="A15" s="369" t="s">
        <v>13</v>
      </c>
      <c r="B15" s="406">
        <v>67138.425900000002</v>
      </c>
      <c r="C15" s="407">
        <v>507.23309999999998</v>
      </c>
      <c r="D15" s="408">
        <v>761.67809999999997</v>
      </c>
      <c r="E15" s="409">
        <v>10693.4786</v>
      </c>
      <c r="F15" s="409">
        <v>10685.7606</v>
      </c>
      <c r="G15" s="410">
        <v>371.93439999999998</v>
      </c>
      <c r="H15" s="411">
        <v>10516.588900000001</v>
      </c>
      <c r="J15" s="412">
        <v>75228.191500000001</v>
      </c>
      <c r="K15" s="413">
        <v>560.24099999999999</v>
      </c>
      <c r="L15" s="414">
        <v>851.06880000000001</v>
      </c>
      <c r="M15" s="415">
        <v>12048.2979</v>
      </c>
      <c r="N15" s="415">
        <v>12040.0242</v>
      </c>
      <c r="O15" s="416">
        <v>427.1096</v>
      </c>
      <c r="P15" s="417">
        <v>11697.4476</v>
      </c>
      <c r="R15" s="383">
        <f t="shared" si="6"/>
        <v>0.12049382289732828</v>
      </c>
      <c r="S15" s="383">
        <f t="shared" si="0"/>
        <v>0.10450402388960817</v>
      </c>
      <c r="T15" s="383">
        <f t="shared" si="1"/>
        <v>0.11736020767828305</v>
      </c>
      <c r="U15" s="383">
        <f t="shared" si="2"/>
        <v>0.12669584432515713</v>
      </c>
      <c r="V15" s="383">
        <f t="shared" si="3"/>
        <v>0.12673534909625433</v>
      </c>
      <c r="W15" s="383">
        <f t="shared" si="4"/>
        <v>0.1483465901513816</v>
      </c>
      <c r="X15" s="383">
        <f t="shared" si="5"/>
        <v>0.11228533426841462</v>
      </c>
    </row>
    <row r="16" spans="1:24">
      <c r="A16" s="369" t="s">
        <v>14</v>
      </c>
      <c r="B16" s="406">
        <v>41295.5242</v>
      </c>
      <c r="C16" s="407">
        <v>323.39389999999997</v>
      </c>
      <c r="D16" s="408">
        <v>593.73209999999995</v>
      </c>
      <c r="E16" s="409">
        <v>6015.6301000000003</v>
      </c>
      <c r="F16" s="409">
        <v>6011.3554000000004</v>
      </c>
      <c r="G16" s="410">
        <v>117.22539999999999</v>
      </c>
      <c r="H16" s="411">
        <v>7662.4174999999996</v>
      </c>
      <c r="J16" s="412">
        <v>42755.3459</v>
      </c>
      <c r="K16" s="413">
        <v>334.80380000000002</v>
      </c>
      <c r="L16" s="414">
        <v>636.40890000000002</v>
      </c>
      <c r="M16" s="415">
        <v>6207.1571000000004</v>
      </c>
      <c r="N16" s="415">
        <v>6202.5747000000001</v>
      </c>
      <c r="O16" s="416">
        <v>128.48509999999999</v>
      </c>
      <c r="P16" s="417">
        <v>7729.2884999999997</v>
      </c>
      <c r="R16" s="383">
        <f t="shared" si="6"/>
        <v>3.5350603443847321E-2</v>
      </c>
      <c r="S16" s="383">
        <f t="shared" si="0"/>
        <v>3.5281741554185314E-2</v>
      </c>
      <c r="T16" s="383">
        <f t="shared" si="1"/>
        <v>7.187888274863373E-2</v>
      </c>
      <c r="U16" s="383">
        <f t="shared" si="2"/>
        <v>3.1838227553253322E-2</v>
      </c>
      <c r="V16" s="383">
        <f t="shared" si="3"/>
        <v>3.1809681390656049E-2</v>
      </c>
      <c r="W16" s="383">
        <f t="shared" si="4"/>
        <v>9.6051708929975887E-2</v>
      </c>
      <c r="X16" s="383">
        <f t="shared" si="5"/>
        <v>8.727141271015329E-3</v>
      </c>
    </row>
    <row r="17" spans="1:24">
      <c r="A17" s="369" t="s">
        <v>15</v>
      </c>
      <c r="B17" s="406">
        <v>34772.240899999997</v>
      </c>
      <c r="C17" s="407">
        <v>305.3338</v>
      </c>
      <c r="D17" s="408">
        <v>529.90120000000002</v>
      </c>
      <c r="E17" s="409">
        <v>5048.6687000000002</v>
      </c>
      <c r="F17" s="409">
        <v>5046.7028</v>
      </c>
      <c r="G17" s="410">
        <v>89.748099999999994</v>
      </c>
      <c r="H17" s="411">
        <v>6102.0438999999997</v>
      </c>
      <c r="J17" s="412">
        <v>35593.416799999999</v>
      </c>
      <c r="K17" s="413">
        <v>315.19119999999998</v>
      </c>
      <c r="L17" s="414">
        <v>562.70140000000004</v>
      </c>
      <c r="M17" s="415">
        <v>5140.0250999999998</v>
      </c>
      <c r="N17" s="415">
        <v>5137.9175999999998</v>
      </c>
      <c r="O17" s="416">
        <v>95.737200000000001</v>
      </c>
      <c r="P17" s="417">
        <v>6069.6778000000004</v>
      </c>
      <c r="R17" s="383">
        <f t="shared" si="6"/>
        <v>2.3615846397751203E-2</v>
      </c>
      <c r="S17" s="383">
        <f t="shared" si="0"/>
        <v>3.2284011792995025E-2</v>
      </c>
      <c r="T17" s="383">
        <f t="shared" si="1"/>
        <v>6.1898708664936061E-2</v>
      </c>
      <c r="U17" s="383">
        <f t="shared" si="2"/>
        <v>1.8095146548237493E-2</v>
      </c>
      <c r="V17" s="383">
        <f t="shared" si="3"/>
        <v>1.8074137434841566E-2</v>
      </c>
      <c r="W17" s="383">
        <f t="shared" si="4"/>
        <v>6.6732331937946407E-2</v>
      </c>
      <c r="X17" s="383">
        <f t="shared" si="5"/>
        <v>-5.3041407978069903E-3</v>
      </c>
    </row>
    <row r="18" spans="1:24">
      <c r="A18" s="369" t="s">
        <v>16</v>
      </c>
      <c r="B18" s="406">
        <v>48868.112500000003</v>
      </c>
      <c r="C18" s="407">
        <v>424.49470000000002</v>
      </c>
      <c r="D18" s="408">
        <v>711.49689999999998</v>
      </c>
      <c r="E18" s="409">
        <v>7108.9179999999997</v>
      </c>
      <c r="F18" s="409">
        <v>7106.1714000000002</v>
      </c>
      <c r="G18" s="410">
        <v>125.7388</v>
      </c>
      <c r="H18" s="411">
        <v>8621.5776999999998</v>
      </c>
      <c r="J18" s="412">
        <v>50127.290999999997</v>
      </c>
      <c r="K18" s="413">
        <v>437.7509</v>
      </c>
      <c r="L18" s="414">
        <v>740.46979999999996</v>
      </c>
      <c r="M18" s="415">
        <v>7253.7569999999996</v>
      </c>
      <c r="N18" s="415">
        <v>7250.8127000000004</v>
      </c>
      <c r="O18" s="416">
        <v>133.49520000000001</v>
      </c>
      <c r="P18" s="417">
        <v>8614.8030999999992</v>
      </c>
      <c r="R18" s="383">
        <f t="shared" si="6"/>
        <v>2.576687405309535E-2</v>
      </c>
      <c r="S18" s="383">
        <f t="shared" si="0"/>
        <v>3.1228187301278385E-2</v>
      </c>
      <c r="T18" s="383">
        <f t="shared" si="1"/>
        <v>4.0721048819748876E-2</v>
      </c>
      <c r="U18" s="383">
        <f t="shared" si="2"/>
        <v>2.037426792656772E-2</v>
      </c>
      <c r="V18" s="383">
        <f t="shared" si="3"/>
        <v>2.0354321878585737E-2</v>
      </c>
      <c r="W18" s="383">
        <f t="shared" si="4"/>
        <v>6.168660747517881E-2</v>
      </c>
      <c r="X18" s="383">
        <f t="shared" si="5"/>
        <v>-7.8577265504440631E-4</v>
      </c>
    </row>
    <row r="19" spans="1:24">
      <c r="A19" s="369" t="s">
        <v>17</v>
      </c>
      <c r="B19" s="406">
        <v>5561.4274999999998</v>
      </c>
      <c r="C19" s="407">
        <v>51.464799999999997</v>
      </c>
      <c r="D19" s="408">
        <v>105.9353</v>
      </c>
      <c r="E19" s="409">
        <v>851.48990000000003</v>
      </c>
      <c r="F19" s="409">
        <v>849.51350000000002</v>
      </c>
      <c r="G19" s="410">
        <v>13.4406</v>
      </c>
      <c r="H19" s="411">
        <v>899.52350000000001</v>
      </c>
      <c r="J19" s="412">
        <v>5780.8564999999999</v>
      </c>
      <c r="K19" s="413">
        <v>53.983400000000003</v>
      </c>
      <c r="L19" s="414">
        <v>115.7324</v>
      </c>
      <c r="M19" s="415">
        <v>877.58669999999995</v>
      </c>
      <c r="N19" s="415">
        <v>875.46799999999996</v>
      </c>
      <c r="O19" s="416">
        <v>14.539199999999999</v>
      </c>
      <c r="P19" s="417">
        <v>905.83169999999996</v>
      </c>
      <c r="R19" s="383">
        <f t="shared" si="6"/>
        <v>3.9455517490788128E-2</v>
      </c>
      <c r="S19" s="383">
        <f t="shared" si="0"/>
        <v>4.8938303461783718E-2</v>
      </c>
      <c r="T19" s="383">
        <f t="shared" si="1"/>
        <v>9.2481920568497952E-2</v>
      </c>
      <c r="U19" s="383">
        <f t="shared" si="2"/>
        <v>3.0648396416680827E-2</v>
      </c>
      <c r="V19" s="383">
        <f t="shared" si="3"/>
        <v>3.0552192519600851E-2</v>
      </c>
      <c r="W19" s="383">
        <f t="shared" si="4"/>
        <v>8.1737422436498328E-2</v>
      </c>
      <c r="X19" s="383">
        <f t="shared" si="5"/>
        <v>7.0128240118239741E-3</v>
      </c>
    </row>
    <row r="20" spans="1:24">
      <c r="A20" s="369" t="s">
        <v>18</v>
      </c>
      <c r="B20" s="406">
        <v>41684.738599999997</v>
      </c>
      <c r="C20" s="407">
        <v>315.02960000000002</v>
      </c>
      <c r="D20" s="408">
        <v>485.62439999999998</v>
      </c>
      <c r="E20" s="409">
        <v>6321.6572999999999</v>
      </c>
      <c r="F20" s="409">
        <v>6321.6572999999999</v>
      </c>
      <c r="G20" s="410">
        <v>187.89689999999999</v>
      </c>
      <c r="H20" s="411">
        <v>7051.9715999999999</v>
      </c>
      <c r="J20" s="412">
        <v>45228.326500000003</v>
      </c>
      <c r="K20" s="413">
        <v>338.59379999999999</v>
      </c>
      <c r="L20" s="414">
        <v>533.89359999999999</v>
      </c>
      <c r="M20" s="415">
        <v>6883.7309999999998</v>
      </c>
      <c r="N20" s="415">
        <v>6883.7309999999998</v>
      </c>
      <c r="O20" s="416">
        <v>213.3563</v>
      </c>
      <c r="P20" s="417">
        <v>7497.6243000000004</v>
      </c>
      <c r="R20" s="383">
        <f t="shared" si="6"/>
        <v>8.5009238848867491E-2</v>
      </c>
      <c r="S20" s="383">
        <f t="shared" si="0"/>
        <v>7.479995530578705E-2</v>
      </c>
      <c r="T20" s="383">
        <f t="shared" si="1"/>
        <v>9.939615884210104E-2</v>
      </c>
      <c r="U20" s="383">
        <f t="shared" si="2"/>
        <v>8.8912396437560756E-2</v>
      </c>
      <c r="V20" s="383">
        <f t="shared" si="3"/>
        <v>8.8912396437560756E-2</v>
      </c>
      <c r="W20" s="383">
        <f t="shared" si="4"/>
        <v>0.13549664736352765</v>
      </c>
      <c r="X20" s="383">
        <f t="shared" si="5"/>
        <v>6.3195475716323155E-2</v>
      </c>
    </row>
    <row r="21" spans="1:24">
      <c r="A21" s="369" t="s">
        <v>19</v>
      </c>
      <c r="B21" s="406">
        <v>20859.193500000001</v>
      </c>
      <c r="C21" s="407">
        <v>192.0427</v>
      </c>
      <c r="D21" s="408">
        <v>335.48450000000003</v>
      </c>
      <c r="E21" s="409">
        <v>3119.2674000000002</v>
      </c>
      <c r="F21" s="409">
        <v>3115.6635999999999</v>
      </c>
      <c r="G21" s="410">
        <v>55.8947</v>
      </c>
      <c r="H21" s="411">
        <v>3446.5826999999999</v>
      </c>
      <c r="J21" s="412">
        <v>21604.2588</v>
      </c>
      <c r="K21" s="413">
        <v>200.18510000000001</v>
      </c>
      <c r="L21" s="414">
        <v>353.3494</v>
      </c>
      <c r="M21" s="415">
        <v>3214.0277000000001</v>
      </c>
      <c r="N21" s="415">
        <v>3210.1644999999999</v>
      </c>
      <c r="O21" s="416">
        <v>59.5749</v>
      </c>
      <c r="P21" s="417">
        <v>3477.3029999999999</v>
      </c>
      <c r="R21" s="383">
        <f t="shared" si="6"/>
        <v>3.5718797085802875E-2</v>
      </c>
      <c r="S21" s="383">
        <f t="shared" si="0"/>
        <v>4.2398903993747274E-2</v>
      </c>
      <c r="T21" s="383">
        <f t="shared" si="1"/>
        <v>5.3251044385060939E-2</v>
      </c>
      <c r="U21" s="383">
        <f t="shared" si="2"/>
        <v>3.0379024254220691E-2</v>
      </c>
      <c r="V21" s="383">
        <f t="shared" si="3"/>
        <v>3.0330906070860798E-2</v>
      </c>
      <c r="W21" s="383">
        <f t="shared" si="4"/>
        <v>6.5841662984146967E-2</v>
      </c>
      <c r="X21" s="383">
        <f t="shared" si="5"/>
        <v>8.9132635639353596E-3</v>
      </c>
    </row>
    <row r="22" spans="1:24">
      <c r="A22" s="369" t="s">
        <v>20</v>
      </c>
      <c r="B22" s="406">
        <v>72747.367599999998</v>
      </c>
      <c r="C22" s="407">
        <v>601.67899999999997</v>
      </c>
      <c r="D22" s="408">
        <v>1133.5372</v>
      </c>
      <c r="E22" s="409">
        <v>10633.505800000001</v>
      </c>
      <c r="F22" s="409">
        <v>10625.614799999999</v>
      </c>
      <c r="G22" s="410">
        <v>211.6711</v>
      </c>
      <c r="H22" s="411">
        <v>13019.3658</v>
      </c>
      <c r="J22" s="412">
        <v>75544.822499999995</v>
      </c>
      <c r="K22" s="413">
        <v>628.1472</v>
      </c>
      <c r="L22" s="414">
        <v>1247.2572</v>
      </c>
      <c r="M22" s="415">
        <v>10999.717000000001</v>
      </c>
      <c r="N22" s="415">
        <v>10991.257900000001</v>
      </c>
      <c r="O22" s="416">
        <v>233.0564</v>
      </c>
      <c r="P22" s="417">
        <v>13147.845499999999</v>
      </c>
      <c r="R22" s="383">
        <f t="shared" si="6"/>
        <v>3.8454379756828437E-2</v>
      </c>
      <c r="S22" s="383">
        <f t="shared" si="0"/>
        <v>4.3990566398361956E-2</v>
      </c>
      <c r="T22" s="383">
        <f t="shared" si="1"/>
        <v>0.10032313010988966</v>
      </c>
      <c r="U22" s="383">
        <f t="shared" si="2"/>
        <v>3.4439366177803722E-2</v>
      </c>
      <c r="V22" s="383">
        <f t="shared" si="3"/>
        <v>3.4411477065778927E-2</v>
      </c>
      <c r="W22" s="383">
        <f t="shared" si="4"/>
        <v>0.10103079730770993</v>
      </c>
      <c r="X22" s="383">
        <f t="shared" si="5"/>
        <v>9.8683531881406904E-3</v>
      </c>
    </row>
    <row r="23" spans="1:24">
      <c r="A23" s="369" t="s">
        <v>21</v>
      </c>
      <c r="B23" s="406">
        <v>246830.66039999999</v>
      </c>
      <c r="C23" s="407">
        <v>1837.4489000000001</v>
      </c>
      <c r="D23" s="408">
        <v>2762.9706000000001</v>
      </c>
      <c r="E23" s="409">
        <v>39076.7019</v>
      </c>
      <c r="F23" s="409">
        <v>39070.786999999997</v>
      </c>
      <c r="G23" s="410">
        <v>1093.1597999999999</v>
      </c>
      <c r="H23" s="411">
        <v>41987.892099999997</v>
      </c>
      <c r="J23" s="412">
        <v>275845.12760000001</v>
      </c>
      <c r="K23" s="413">
        <v>2021.2112999999999</v>
      </c>
      <c r="L23" s="414">
        <v>3062.4726000000001</v>
      </c>
      <c r="M23" s="415">
        <v>43790.691099999996</v>
      </c>
      <c r="N23" s="415">
        <v>43784.350299999998</v>
      </c>
      <c r="O23" s="416">
        <v>1266.3307</v>
      </c>
      <c r="P23" s="417">
        <v>46461.109799999998</v>
      </c>
      <c r="R23" s="383">
        <f t="shared" si="6"/>
        <v>0.11754806778453207</v>
      </c>
      <c r="S23" s="383">
        <f t="shared" si="0"/>
        <v>0.10000952951671191</v>
      </c>
      <c r="T23" s="383">
        <f t="shared" si="1"/>
        <v>0.10839854756326395</v>
      </c>
      <c r="U23" s="383">
        <f t="shared" si="2"/>
        <v>0.12063426468445118</v>
      </c>
      <c r="V23" s="383">
        <f t="shared" si="3"/>
        <v>0.1206416266966929</v>
      </c>
      <c r="W23" s="383">
        <f t="shared" si="4"/>
        <v>0.15841316155240989</v>
      </c>
      <c r="X23" s="383">
        <f t="shared" si="5"/>
        <v>0.10653589585651053</v>
      </c>
    </row>
    <row r="24" spans="1:24">
      <c r="A24" s="369" t="s">
        <v>22</v>
      </c>
      <c r="B24" s="406">
        <v>201532.20879999999</v>
      </c>
      <c r="C24" s="407">
        <v>1651.4748</v>
      </c>
      <c r="D24" s="408">
        <v>2404.0738000000001</v>
      </c>
      <c r="E24" s="409">
        <v>31679.474900000001</v>
      </c>
      <c r="F24" s="409">
        <v>31678.729599999999</v>
      </c>
      <c r="G24" s="410">
        <v>789.57719999999995</v>
      </c>
      <c r="H24" s="411">
        <v>34242.7163</v>
      </c>
      <c r="J24" s="412">
        <v>221619.0839</v>
      </c>
      <c r="K24" s="413">
        <v>1790.5730000000001</v>
      </c>
      <c r="L24" s="414">
        <v>2604.5356999999999</v>
      </c>
      <c r="M24" s="415">
        <v>35011.3724</v>
      </c>
      <c r="N24" s="415">
        <v>35010.573600000003</v>
      </c>
      <c r="O24" s="416">
        <v>903.16700000000003</v>
      </c>
      <c r="P24" s="417">
        <v>37332.809699999998</v>
      </c>
      <c r="R24" s="383">
        <f t="shared" si="6"/>
        <v>9.9670793168024893E-2</v>
      </c>
      <c r="S24" s="383">
        <f t="shared" si="0"/>
        <v>8.4226656077343795E-2</v>
      </c>
      <c r="T24" s="383">
        <f t="shared" si="1"/>
        <v>8.3384253844453429E-2</v>
      </c>
      <c r="U24" s="383">
        <f t="shared" si="2"/>
        <v>0.10517527549044063</v>
      </c>
      <c r="V24" s="383">
        <f t="shared" si="3"/>
        <v>0.10517606110063217</v>
      </c>
      <c r="W24" s="383">
        <f t="shared" si="4"/>
        <v>0.14386155020687033</v>
      </c>
      <c r="X24" s="383">
        <f t="shared" si="5"/>
        <v>9.0240895988733166E-2</v>
      </c>
    </row>
    <row r="25" spans="1:24">
      <c r="A25" s="369" t="s">
        <v>23</v>
      </c>
      <c r="B25" s="406">
        <v>6115.4847</v>
      </c>
      <c r="C25" s="407">
        <v>52.037700000000001</v>
      </c>
      <c r="D25" s="408">
        <v>98.4559</v>
      </c>
      <c r="E25" s="409">
        <v>892.36450000000002</v>
      </c>
      <c r="F25" s="409">
        <v>890.97730000000001</v>
      </c>
      <c r="G25" s="410">
        <v>13.1884</v>
      </c>
      <c r="H25" s="411">
        <v>1122.9208000000001</v>
      </c>
      <c r="J25" s="412">
        <v>6221.3026</v>
      </c>
      <c r="K25" s="413">
        <v>53.315300000000001</v>
      </c>
      <c r="L25" s="414">
        <v>102.69799999999999</v>
      </c>
      <c r="M25" s="415">
        <v>901.59050000000002</v>
      </c>
      <c r="N25" s="415">
        <v>900.10350000000005</v>
      </c>
      <c r="O25" s="416">
        <v>13.737</v>
      </c>
      <c r="P25" s="417">
        <v>1114.6071999999999</v>
      </c>
      <c r="R25" s="383">
        <f t="shared" si="6"/>
        <v>1.7303272788827352E-2</v>
      </c>
      <c r="S25" s="383">
        <f t="shared" si="0"/>
        <v>2.4551430981768978E-2</v>
      </c>
      <c r="T25" s="383">
        <f t="shared" si="1"/>
        <v>4.3086295488640028E-2</v>
      </c>
      <c r="U25" s="383">
        <f t="shared" si="2"/>
        <v>1.0338824549833614E-2</v>
      </c>
      <c r="V25" s="383">
        <f t="shared" si="3"/>
        <v>1.0242909667844557E-2</v>
      </c>
      <c r="W25" s="383">
        <f t="shared" si="4"/>
        <v>4.1597161141609329E-2</v>
      </c>
      <c r="X25" s="383">
        <f t="shared" si="5"/>
        <v>-7.4035497427781E-3</v>
      </c>
    </row>
    <row r="26" spans="1:24">
      <c r="A26" s="369" t="s">
        <v>24</v>
      </c>
      <c r="B26" s="406">
        <v>85514.612099999998</v>
      </c>
      <c r="C26" s="407">
        <v>745.46090000000004</v>
      </c>
      <c r="D26" s="408">
        <v>1261.0731000000001</v>
      </c>
      <c r="E26" s="409">
        <v>12613.511200000001</v>
      </c>
      <c r="F26" s="409">
        <v>12609.1302</v>
      </c>
      <c r="G26" s="410">
        <v>236.47550000000001</v>
      </c>
      <c r="H26" s="411">
        <v>14867.9673</v>
      </c>
      <c r="J26" s="412">
        <v>88631.170700000002</v>
      </c>
      <c r="K26" s="413">
        <v>775.47320000000002</v>
      </c>
      <c r="L26" s="414">
        <v>1341.48</v>
      </c>
      <c r="M26" s="415">
        <v>13043.525</v>
      </c>
      <c r="N26" s="415">
        <v>13038.828600000001</v>
      </c>
      <c r="O26" s="416">
        <v>256.53190000000001</v>
      </c>
      <c r="P26" s="417">
        <v>15019.424499999999</v>
      </c>
      <c r="R26" s="383">
        <f t="shared" si="6"/>
        <v>3.6444749306183244E-2</v>
      </c>
      <c r="S26" s="383">
        <f t="shared" si="0"/>
        <v>4.0260059246568107E-2</v>
      </c>
      <c r="T26" s="383">
        <f t="shared" si="1"/>
        <v>6.3760697139602723E-2</v>
      </c>
      <c r="U26" s="383">
        <f t="shared" si="2"/>
        <v>3.4091522430328425E-2</v>
      </c>
      <c r="V26" s="383">
        <f t="shared" si="3"/>
        <v>3.4078353794776514E-2</v>
      </c>
      <c r="W26" s="383">
        <f t="shared" si="4"/>
        <v>8.4813860209620007E-2</v>
      </c>
      <c r="X26" s="383">
        <f t="shared" si="5"/>
        <v>1.0186812826794346E-2</v>
      </c>
    </row>
    <row r="27" spans="1:24">
      <c r="A27" s="369" t="s">
        <v>25</v>
      </c>
      <c r="B27" s="406">
        <v>10066.170400000001</v>
      </c>
      <c r="C27" s="407">
        <v>81.688500000000005</v>
      </c>
      <c r="D27" s="408">
        <v>171.50360000000001</v>
      </c>
      <c r="E27" s="409">
        <v>1478.8367000000001</v>
      </c>
      <c r="F27" s="409">
        <v>1476.6780000000001</v>
      </c>
      <c r="G27" s="410">
        <v>29.809699999999999</v>
      </c>
      <c r="H27" s="411">
        <v>1795.8634999999999</v>
      </c>
      <c r="J27" s="412">
        <v>10448.645699999999</v>
      </c>
      <c r="K27" s="413">
        <v>85.487700000000004</v>
      </c>
      <c r="L27" s="414">
        <v>192.23150000000001</v>
      </c>
      <c r="M27" s="415">
        <v>1524.1497999999999</v>
      </c>
      <c r="N27" s="415">
        <v>1521.8356000000001</v>
      </c>
      <c r="O27" s="416">
        <v>33.008600000000001</v>
      </c>
      <c r="P27" s="417">
        <v>1805.4992</v>
      </c>
      <c r="R27" s="383">
        <f t="shared" si="6"/>
        <v>3.7996108231984453E-2</v>
      </c>
      <c r="S27" s="383">
        <f t="shared" si="0"/>
        <v>4.6508382452854428E-2</v>
      </c>
      <c r="T27" s="383">
        <f t="shared" si="1"/>
        <v>0.12085985367071014</v>
      </c>
      <c r="U27" s="383">
        <f t="shared" si="2"/>
        <v>3.0641043733902362E-2</v>
      </c>
      <c r="V27" s="383">
        <f t="shared" si="3"/>
        <v>3.0580532790493255E-2</v>
      </c>
      <c r="W27" s="383">
        <f t="shared" si="4"/>
        <v>0.10731070758846958</v>
      </c>
      <c r="X27" s="383">
        <f t="shared" si="5"/>
        <v>5.3654968765722132E-3</v>
      </c>
    </row>
    <row r="28" spans="1:24">
      <c r="A28" s="369" t="s">
        <v>26</v>
      </c>
      <c r="B28" s="406">
        <v>11108.8552</v>
      </c>
      <c r="C28" s="407">
        <v>89.371200000000002</v>
      </c>
      <c r="D28" s="408">
        <v>185.2576</v>
      </c>
      <c r="E28" s="409">
        <v>1611.8231000000001</v>
      </c>
      <c r="F28" s="409">
        <v>1609.3006</v>
      </c>
      <c r="G28" s="410">
        <v>32.8904</v>
      </c>
      <c r="H28" s="411">
        <v>2023.8775000000001</v>
      </c>
      <c r="J28" s="412">
        <v>11395.9746</v>
      </c>
      <c r="K28" s="413">
        <v>92.508799999999994</v>
      </c>
      <c r="L28" s="414">
        <v>204.5891</v>
      </c>
      <c r="M28" s="415">
        <v>1644.3377</v>
      </c>
      <c r="N28" s="415">
        <v>1641.6337000000001</v>
      </c>
      <c r="O28" s="416">
        <v>35.941600000000001</v>
      </c>
      <c r="P28" s="417">
        <v>2011.8686</v>
      </c>
      <c r="R28" s="383">
        <f t="shared" si="6"/>
        <v>2.5845993563765202E-2</v>
      </c>
      <c r="S28" s="383">
        <f t="shared" si="0"/>
        <v>3.5107506668814917E-2</v>
      </c>
      <c r="T28" s="383">
        <f t="shared" si="1"/>
        <v>0.10434929525158484</v>
      </c>
      <c r="U28" s="383">
        <f t="shared" si="2"/>
        <v>2.017256112038596E-2</v>
      </c>
      <c r="V28" s="383">
        <f t="shared" si="3"/>
        <v>2.0091398710719462E-2</v>
      </c>
      <c r="W28" s="383">
        <f t="shared" si="4"/>
        <v>9.2768710626809081E-2</v>
      </c>
      <c r="X28" s="383">
        <f t="shared" si="5"/>
        <v>-5.9336101122721306E-3</v>
      </c>
    </row>
    <row r="29" spans="1:24">
      <c r="A29" s="369" t="s">
        <v>27</v>
      </c>
      <c r="B29" s="406">
        <v>12025.828299999999</v>
      </c>
      <c r="C29" s="407">
        <v>100.02070000000001</v>
      </c>
      <c r="D29" s="408">
        <v>215.73740000000001</v>
      </c>
      <c r="E29" s="409">
        <v>1745.7545</v>
      </c>
      <c r="F29" s="409">
        <v>1743.3205</v>
      </c>
      <c r="G29" s="410">
        <v>32.146099999999997</v>
      </c>
      <c r="H29" s="411">
        <v>2114.5077999999999</v>
      </c>
      <c r="J29" s="412">
        <v>12382.8359</v>
      </c>
      <c r="K29" s="413">
        <v>104.24290000000001</v>
      </c>
      <c r="L29" s="414">
        <v>243.55119999999999</v>
      </c>
      <c r="M29" s="415">
        <v>1778.9450999999999</v>
      </c>
      <c r="N29" s="415">
        <v>1776.3358000000001</v>
      </c>
      <c r="O29" s="416">
        <v>35.4133</v>
      </c>
      <c r="P29" s="417">
        <v>2097.9699999999998</v>
      </c>
      <c r="R29" s="383">
        <f t="shared" si="6"/>
        <v>2.9686736837910854E-2</v>
      </c>
      <c r="S29" s="383">
        <f t="shared" si="0"/>
        <v>4.2213261854796062E-2</v>
      </c>
      <c r="T29" s="383">
        <f t="shared" si="1"/>
        <v>0.12892433115444973</v>
      </c>
      <c r="U29" s="383">
        <f t="shared" si="2"/>
        <v>1.9012180693218837E-2</v>
      </c>
      <c r="V29" s="383">
        <f t="shared" si="3"/>
        <v>1.8938170003737136E-2</v>
      </c>
      <c r="W29" s="383">
        <f t="shared" si="4"/>
        <v>0.10163596828231117</v>
      </c>
      <c r="X29" s="383">
        <f t="shared" si="5"/>
        <v>-7.8211108987160331E-3</v>
      </c>
    </row>
    <row r="30" spans="1:24">
      <c r="A30" s="369" t="s">
        <v>28</v>
      </c>
      <c r="B30" s="406">
        <v>38820.793899999997</v>
      </c>
      <c r="C30" s="407">
        <v>309.96179999999998</v>
      </c>
      <c r="D30" s="408">
        <v>486.52730000000003</v>
      </c>
      <c r="E30" s="409">
        <v>5857.0330999999996</v>
      </c>
      <c r="F30" s="409">
        <v>5857.0330999999996</v>
      </c>
      <c r="G30" s="410">
        <v>149.17910000000001</v>
      </c>
      <c r="H30" s="411">
        <v>6633.9938000000002</v>
      </c>
      <c r="J30" s="412">
        <v>41679.490899999997</v>
      </c>
      <c r="K30" s="413">
        <v>330.28519999999997</v>
      </c>
      <c r="L30" s="414">
        <v>528.24099999999999</v>
      </c>
      <c r="M30" s="415">
        <v>6301.9651000000003</v>
      </c>
      <c r="N30" s="415">
        <v>6301.9651000000003</v>
      </c>
      <c r="O30" s="416">
        <v>168.13210000000001</v>
      </c>
      <c r="P30" s="417">
        <v>6979.3230000000003</v>
      </c>
      <c r="R30" s="383">
        <f t="shared" si="6"/>
        <v>7.3638293110744449E-2</v>
      </c>
      <c r="S30" s="383">
        <f t="shared" si="0"/>
        <v>6.5567434438695324E-2</v>
      </c>
      <c r="T30" s="383">
        <f t="shared" si="1"/>
        <v>8.5737634866532589E-2</v>
      </c>
      <c r="U30" s="383">
        <f t="shared" si="2"/>
        <v>7.5965423517924235E-2</v>
      </c>
      <c r="V30" s="383">
        <f t="shared" si="3"/>
        <v>7.5965423517924235E-2</v>
      </c>
      <c r="W30" s="383">
        <f t="shared" si="4"/>
        <v>0.12704862812552162</v>
      </c>
      <c r="X30" s="383">
        <f t="shared" si="5"/>
        <v>5.2054495438328588E-2</v>
      </c>
    </row>
    <row r="31" spans="1:24">
      <c r="A31" s="369" t="s">
        <v>29</v>
      </c>
      <c r="B31" s="406">
        <v>48803.209300000002</v>
      </c>
      <c r="C31" s="407">
        <v>410.24619999999999</v>
      </c>
      <c r="D31" s="408">
        <v>796.04049999999995</v>
      </c>
      <c r="E31" s="409">
        <v>7060.1800999999996</v>
      </c>
      <c r="F31" s="409">
        <v>7052.2893999999997</v>
      </c>
      <c r="G31" s="410">
        <v>118.9345</v>
      </c>
      <c r="H31" s="411">
        <v>8919.9334999999992</v>
      </c>
      <c r="J31" s="412">
        <v>49801.197200000002</v>
      </c>
      <c r="K31" s="413">
        <v>422.57060000000001</v>
      </c>
      <c r="L31" s="414">
        <v>860.15219999999999</v>
      </c>
      <c r="M31" s="415">
        <v>7156.2903999999999</v>
      </c>
      <c r="N31" s="415">
        <v>7147.8315000000002</v>
      </c>
      <c r="O31" s="416">
        <v>127.3763</v>
      </c>
      <c r="P31" s="417">
        <v>8846.3178000000007</v>
      </c>
      <c r="R31" s="383">
        <f t="shared" si="6"/>
        <v>2.0449226891314298E-2</v>
      </c>
      <c r="S31" s="383">
        <f t="shared" si="0"/>
        <v>3.0041472657150819E-2</v>
      </c>
      <c r="T31" s="383">
        <f t="shared" si="1"/>
        <v>8.0538238946385329E-2</v>
      </c>
      <c r="U31" s="383">
        <f t="shared" si="2"/>
        <v>1.361300967379009E-2</v>
      </c>
      <c r="V31" s="383">
        <f t="shared" si="3"/>
        <v>1.3547671483816387E-2</v>
      </c>
      <c r="W31" s="383">
        <f t="shared" si="4"/>
        <v>7.0978563831352551E-2</v>
      </c>
      <c r="X31" s="383">
        <f t="shared" si="5"/>
        <v>-8.2529426929021914E-3</v>
      </c>
    </row>
    <row r="32" spans="1:24">
      <c r="A32" s="369" t="s">
        <v>30</v>
      </c>
      <c r="B32" s="406">
        <v>14597.418799999999</v>
      </c>
      <c r="C32" s="407">
        <v>122.9995</v>
      </c>
      <c r="D32" s="408">
        <v>247.90389999999999</v>
      </c>
      <c r="E32" s="409">
        <v>2112.6444999999999</v>
      </c>
      <c r="F32" s="409">
        <v>2110.1354000000001</v>
      </c>
      <c r="G32" s="410">
        <v>40.149000000000001</v>
      </c>
      <c r="H32" s="411">
        <v>2620.2118999999998</v>
      </c>
      <c r="J32" s="412">
        <v>14928.3683</v>
      </c>
      <c r="K32" s="413">
        <v>127.3351</v>
      </c>
      <c r="L32" s="414">
        <v>274.52539999999999</v>
      </c>
      <c r="M32" s="415">
        <v>2147.3836000000001</v>
      </c>
      <c r="N32" s="415">
        <v>2144.6938</v>
      </c>
      <c r="O32" s="416">
        <v>43.646700000000003</v>
      </c>
      <c r="P32" s="417">
        <v>2594.4596000000001</v>
      </c>
      <c r="R32" s="383">
        <f t="shared" si="6"/>
        <v>2.2671782219470242E-2</v>
      </c>
      <c r="S32" s="383">
        <f t="shared" si="0"/>
        <v>3.5248923776112905E-2</v>
      </c>
      <c r="T32" s="383">
        <f t="shared" si="1"/>
        <v>0.10738637028300078</v>
      </c>
      <c r="U32" s="383">
        <f t="shared" si="2"/>
        <v>1.6443419609877684E-2</v>
      </c>
      <c r="V32" s="383">
        <f t="shared" si="3"/>
        <v>1.6377337681743025E-2</v>
      </c>
      <c r="W32" s="383">
        <f t="shared" si="4"/>
        <v>8.7117985503997658E-2</v>
      </c>
      <c r="X32" s="383">
        <f t="shared" si="5"/>
        <v>-9.8283272433041212E-3</v>
      </c>
    </row>
    <row r="33" spans="1:24">
      <c r="A33" s="369" t="s">
        <v>31</v>
      </c>
      <c r="B33" s="406">
        <v>151776.174</v>
      </c>
      <c r="C33" s="407">
        <v>1110.153</v>
      </c>
      <c r="D33" s="408">
        <v>1987.1928</v>
      </c>
      <c r="E33" s="409">
        <v>23023.536100000001</v>
      </c>
      <c r="F33" s="409">
        <v>23014.4656</v>
      </c>
      <c r="G33" s="410">
        <v>551.64089999999999</v>
      </c>
      <c r="H33" s="411">
        <v>27796.1944</v>
      </c>
      <c r="J33" s="412">
        <v>164324.40349999999</v>
      </c>
      <c r="K33" s="413">
        <v>1192.2131999999999</v>
      </c>
      <c r="L33" s="414">
        <v>2240.3332</v>
      </c>
      <c r="M33" s="415">
        <v>25014.624299999999</v>
      </c>
      <c r="N33" s="415">
        <v>25004.900699999998</v>
      </c>
      <c r="O33" s="416">
        <v>635.89229999999998</v>
      </c>
      <c r="P33" s="417">
        <v>29470.262599999998</v>
      </c>
      <c r="R33" s="383">
        <f t="shared" si="6"/>
        <v>8.2675884951481163E-2</v>
      </c>
      <c r="S33" s="383">
        <f t="shared" si="0"/>
        <v>7.391791942191743E-2</v>
      </c>
      <c r="T33" s="383">
        <f t="shared" si="1"/>
        <v>0.12738592853194716</v>
      </c>
      <c r="U33" s="383">
        <f t="shared" si="2"/>
        <v>8.6480555869087289E-2</v>
      </c>
      <c r="V33" s="383">
        <f t="shared" si="3"/>
        <v>8.6486261927367927E-2</v>
      </c>
      <c r="W33" s="383">
        <f t="shared" si="4"/>
        <v>0.15272870448873532</v>
      </c>
      <c r="X33" s="383">
        <f t="shared" si="5"/>
        <v>6.0226525110214292E-2</v>
      </c>
    </row>
    <row r="34" spans="1:24">
      <c r="A34" s="369" t="s">
        <v>32</v>
      </c>
      <c r="B34" s="406">
        <v>30163.308199999999</v>
      </c>
      <c r="C34" s="407">
        <v>249.58680000000001</v>
      </c>
      <c r="D34" s="408">
        <v>464.75650000000002</v>
      </c>
      <c r="E34" s="409">
        <v>4459.6431000000002</v>
      </c>
      <c r="F34" s="409">
        <v>4453.3035</v>
      </c>
      <c r="G34" s="410">
        <v>74.589600000000004</v>
      </c>
      <c r="H34" s="411">
        <v>5520.6872999999996</v>
      </c>
      <c r="J34" s="412">
        <v>31103.894799999998</v>
      </c>
      <c r="K34" s="413">
        <v>257.82729999999998</v>
      </c>
      <c r="L34" s="414">
        <v>488.25029999999998</v>
      </c>
      <c r="M34" s="415">
        <v>4583.0493999999999</v>
      </c>
      <c r="N34" s="415">
        <v>4576.2533000000003</v>
      </c>
      <c r="O34" s="416">
        <v>80.098299999999995</v>
      </c>
      <c r="P34" s="417">
        <v>5561.9512999999997</v>
      </c>
      <c r="R34" s="383">
        <f t="shared" si="6"/>
        <v>3.1183137929147928E-2</v>
      </c>
      <c r="S34" s="383">
        <f t="shared" si="0"/>
        <v>3.3016569786543069E-2</v>
      </c>
      <c r="T34" s="383">
        <f t="shared" si="1"/>
        <v>5.0550772286132556E-2</v>
      </c>
      <c r="U34" s="383">
        <f t="shared" si="2"/>
        <v>2.7671788354543359E-2</v>
      </c>
      <c r="V34" s="383">
        <f t="shared" si="3"/>
        <v>2.7608672977262907E-2</v>
      </c>
      <c r="W34" s="383">
        <f t="shared" si="4"/>
        <v>7.3853459463517568E-2</v>
      </c>
      <c r="X34" s="383">
        <f t="shared" si="5"/>
        <v>7.474431670853759E-3</v>
      </c>
    </row>
    <row r="35" spans="1:24">
      <c r="A35" s="369" t="s">
        <v>33</v>
      </c>
      <c r="B35" s="406">
        <v>4257.4543000000003</v>
      </c>
      <c r="C35" s="407">
        <v>34.150100000000002</v>
      </c>
      <c r="D35" s="408">
        <v>71.013199999999998</v>
      </c>
      <c r="E35" s="409">
        <v>618.56870000000004</v>
      </c>
      <c r="F35" s="409">
        <v>617.58420000000001</v>
      </c>
      <c r="G35" s="410">
        <v>12.57</v>
      </c>
      <c r="H35" s="411">
        <v>777.21889999999996</v>
      </c>
      <c r="J35" s="412">
        <v>4371.0392000000002</v>
      </c>
      <c r="K35" s="413">
        <v>35.363999999999997</v>
      </c>
      <c r="L35" s="414">
        <v>78.455100000000002</v>
      </c>
      <c r="M35" s="415">
        <v>631.69839999999999</v>
      </c>
      <c r="N35" s="415">
        <v>630.64300000000003</v>
      </c>
      <c r="O35" s="416">
        <v>13.752599999999999</v>
      </c>
      <c r="P35" s="417">
        <v>773.46519999999998</v>
      </c>
      <c r="R35" s="383">
        <f t="shared" si="6"/>
        <v>2.6679064999006526E-2</v>
      </c>
      <c r="S35" s="383">
        <f t="shared" si="0"/>
        <v>3.5546015970670516E-2</v>
      </c>
      <c r="T35" s="383">
        <f t="shared" si="1"/>
        <v>0.10479600975593276</v>
      </c>
      <c r="U35" s="383">
        <f t="shared" si="2"/>
        <v>2.1225936585540065E-2</v>
      </c>
      <c r="V35" s="383">
        <f t="shared" si="3"/>
        <v>2.1144971001525004E-2</v>
      </c>
      <c r="W35" s="383">
        <f t="shared" si="4"/>
        <v>9.4081145584725454E-2</v>
      </c>
      <c r="X35" s="383">
        <f t="shared" si="5"/>
        <v>-4.829656098172575E-3</v>
      </c>
    </row>
    <row r="36" spans="1:24">
      <c r="A36" s="369" t="s">
        <v>34</v>
      </c>
      <c r="B36" s="406">
        <v>122372.0644</v>
      </c>
      <c r="C36" s="407">
        <v>907.51549999999997</v>
      </c>
      <c r="D36" s="408">
        <v>1408.2552000000001</v>
      </c>
      <c r="E36" s="409">
        <v>19438.806100000002</v>
      </c>
      <c r="F36" s="409">
        <v>19425.614699999998</v>
      </c>
      <c r="G36" s="410">
        <v>624.56769999999995</v>
      </c>
      <c r="H36" s="411">
        <v>20022.141199999998</v>
      </c>
      <c r="J36" s="412">
        <v>136726.106</v>
      </c>
      <c r="K36" s="413">
        <v>999.46569999999997</v>
      </c>
      <c r="L36" s="414">
        <v>1575.9539</v>
      </c>
      <c r="M36" s="415">
        <v>21845.3105</v>
      </c>
      <c r="N36" s="415">
        <v>21831.169300000001</v>
      </c>
      <c r="O36" s="416">
        <v>720.29049999999995</v>
      </c>
      <c r="P36" s="417">
        <v>22148.032999999999</v>
      </c>
      <c r="R36" s="383">
        <f t="shared" si="6"/>
        <v>0.11729835294010123</v>
      </c>
      <c r="S36" s="383">
        <f t="shared" si="0"/>
        <v>0.10132080388709615</v>
      </c>
      <c r="T36" s="383">
        <f t="shared" si="1"/>
        <v>0.11908260661845943</v>
      </c>
      <c r="U36" s="383">
        <f t="shared" si="2"/>
        <v>0.12379898166688322</v>
      </c>
      <c r="V36" s="383">
        <f t="shared" si="3"/>
        <v>0.12383415594050691</v>
      </c>
      <c r="W36" s="383">
        <f t="shared" si="4"/>
        <v>0.15326248859811356</v>
      </c>
      <c r="X36" s="383">
        <f t="shared" si="5"/>
        <v>0.10617704563985401</v>
      </c>
    </row>
    <row r="37" spans="1:24">
      <c r="A37" s="369" t="s">
        <v>35</v>
      </c>
      <c r="B37" s="406">
        <v>7751.1147000000001</v>
      </c>
      <c r="C37" s="407">
        <v>66.937600000000003</v>
      </c>
      <c r="D37" s="408">
        <v>131.64850000000001</v>
      </c>
      <c r="E37" s="409">
        <v>1141.2354</v>
      </c>
      <c r="F37" s="409">
        <v>1139.2641000000001</v>
      </c>
      <c r="G37" s="410">
        <v>17.416</v>
      </c>
      <c r="H37" s="411">
        <v>1404.298</v>
      </c>
      <c r="J37" s="412">
        <v>7920.1513999999997</v>
      </c>
      <c r="K37" s="413">
        <v>69.017499999999998</v>
      </c>
      <c r="L37" s="414">
        <v>140.66480000000001</v>
      </c>
      <c r="M37" s="415">
        <v>1160.0948000000001</v>
      </c>
      <c r="N37" s="415">
        <v>1157.9815000000001</v>
      </c>
      <c r="O37" s="416">
        <v>18.4651</v>
      </c>
      <c r="P37" s="417">
        <v>1398.1822999999999</v>
      </c>
      <c r="R37" s="383">
        <f t="shared" si="6"/>
        <v>2.1808050395641758E-2</v>
      </c>
      <c r="S37" s="383">
        <f t="shared" si="0"/>
        <v>3.1072222487809466E-2</v>
      </c>
      <c r="T37" s="383">
        <f t="shared" si="1"/>
        <v>6.8487677413719111E-2</v>
      </c>
      <c r="U37" s="383">
        <f t="shared" si="2"/>
        <v>1.6525424991198179E-2</v>
      </c>
      <c r="V37" s="383">
        <f t="shared" si="3"/>
        <v>1.6429377525369226E-2</v>
      </c>
      <c r="W37" s="383">
        <f t="shared" si="4"/>
        <v>6.0237712448323336E-2</v>
      </c>
      <c r="X37" s="383">
        <f t="shared" si="5"/>
        <v>-4.3549873317487173E-3</v>
      </c>
    </row>
    <row r="38" spans="1:24">
      <c r="A38" s="369" t="s">
        <v>36</v>
      </c>
      <c r="B38" s="406">
        <v>101043.0528</v>
      </c>
      <c r="C38" s="407">
        <v>872.5145</v>
      </c>
      <c r="D38" s="408">
        <v>1747.8172999999999</v>
      </c>
      <c r="E38" s="409">
        <v>15101.042100000001</v>
      </c>
      <c r="F38" s="409">
        <v>15088.8174</v>
      </c>
      <c r="G38" s="410">
        <v>309.77679999999998</v>
      </c>
      <c r="H38" s="411">
        <v>16826.342799999999</v>
      </c>
      <c r="J38" s="412">
        <v>101043.0546</v>
      </c>
      <c r="K38" s="413">
        <v>872.5145</v>
      </c>
      <c r="L38" s="414">
        <v>1747.8172999999999</v>
      </c>
      <c r="M38" s="415">
        <v>15101.042299999999</v>
      </c>
      <c r="N38" s="415">
        <v>15088.8176</v>
      </c>
      <c r="O38" s="416">
        <v>309.77679999999998</v>
      </c>
      <c r="P38" s="417">
        <v>16826.343099999998</v>
      </c>
      <c r="R38" s="383">
        <f t="shared" si="6"/>
        <v>1.7814188588964733E-8</v>
      </c>
      <c r="S38" s="383">
        <f t="shared" si="0"/>
        <v>0</v>
      </c>
      <c r="T38" s="383">
        <f t="shared" si="1"/>
        <v>0</v>
      </c>
      <c r="U38" s="383">
        <f t="shared" si="2"/>
        <v>1.3244118999281105E-8</v>
      </c>
      <c r="V38" s="383">
        <f t="shared" si="3"/>
        <v>1.325484927695813E-8</v>
      </c>
      <c r="W38" s="383">
        <f t="shared" si="4"/>
        <v>0</v>
      </c>
      <c r="X38" s="383">
        <f t="shared" si="5"/>
        <v>1.7829186250580857E-8</v>
      </c>
    </row>
    <row r="39" spans="1:24">
      <c r="A39" s="369" t="s">
        <v>37</v>
      </c>
      <c r="B39" s="406">
        <v>168240.8322</v>
      </c>
      <c r="C39" s="407">
        <v>1271.7886000000001</v>
      </c>
      <c r="D39" s="408">
        <v>2406.0345000000002</v>
      </c>
      <c r="E39" s="409">
        <v>24202.0497</v>
      </c>
      <c r="F39" s="409">
        <v>24191.518800000002</v>
      </c>
      <c r="G39" s="410">
        <v>482.84019999999998</v>
      </c>
      <c r="H39" s="411">
        <v>31890.308700000001</v>
      </c>
      <c r="J39" s="412">
        <v>174700.8413</v>
      </c>
      <c r="K39" s="413">
        <v>1321.0411999999999</v>
      </c>
      <c r="L39" s="414">
        <v>2637.1134000000002</v>
      </c>
      <c r="M39" s="415">
        <v>25015.675999999999</v>
      </c>
      <c r="N39" s="415">
        <v>25004.386900000001</v>
      </c>
      <c r="O39" s="416">
        <v>534.89390000000003</v>
      </c>
      <c r="P39" s="417">
        <v>32240.030699999999</v>
      </c>
      <c r="R39" s="383">
        <f t="shared" si="6"/>
        <v>3.8397391498399845E-2</v>
      </c>
      <c r="S39" s="383">
        <f t="shared" si="0"/>
        <v>3.8727033722428236E-2</v>
      </c>
      <c r="T39" s="383">
        <f t="shared" si="1"/>
        <v>9.6041390927686182E-2</v>
      </c>
      <c r="U39" s="383">
        <f t="shared" si="2"/>
        <v>3.3618074092294753E-2</v>
      </c>
      <c r="V39" s="383">
        <f t="shared" si="3"/>
        <v>3.3601366938565247E-2</v>
      </c>
      <c r="W39" s="383">
        <f t="shared" si="4"/>
        <v>0.10780730353437856</v>
      </c>
      <c r="X39" s="383">
        <f t="shared" si="5"/>
        <v>1.0966403721265889E-2</v>
      </c>
    </row>
    <row r="40" spans="1:24">
      <c r="A40" s="369" t="s">
        <v>38</v>
      </c>
      <c r="B40" s="406">
        <v>10851.943499999999</v>
      </c>
      <c r="C40" s="407">
        <v>85.931799999999996</v>
      </c>
      <c r="D40" s="408">
        <v>189.90020000000001</v>
      </c>
      <c r="E40" s="409">
        <v>1558.8185000000001</v>
      </c>
      <c r="F40" s="409">
        <v>1557.1546000000001</v>
      </c>
      <c r="G40" s="410">
        <v>31.7759</v>
      </c>
      <c r="H40" s="411">
        <v>2013.7116000000001</v>
      </c>
      <c r="J40" s="412">
        <v>11302.7618</v>
      </c>
      <c r="K40" s="413">
        <v>90.568299999999994</v>
      </c>
      <c r="L40" s="414">
        <v>220.87520000000001</v>
      </c>
      <c r="M40" s="415">
        <v>1613.4845</v>
      </c>
      <c r="N40" s="415">
        <v>1611.7008000000001</v>
      </c>
      <c r="O40" s="416">
        <v>35.810699999999997</v>
      </c>
      <c r="P40" s="417">
        <v>2032.9321</v>
      </c>
      <c r="R40" s="383">
        <f t="shared" si="6"/>
        <v>4.1542632432614565E-2</v>
      </c>
      <c r="S40" s="383">
        <f t="shared" si="0"/>
        <v>5.3955578726385324E-2</v>
      </c>
      <c r="T40" s="383">
        <f t="shared" si="1"/>
        <v>0.16311199250974981</v>
      </c>
      <c r="U40" s="383">
        <f t="shared" si="2"/>
        <v>3.5068867863705708E-2</v>
      </c>
      <c r="V40" s="383">
        <f t="shared" si="3"/>
        <v>3.5029405558060833E-2</v>
      </c>
      <c r="W40" s="383">
        <f t="shared" si="4"/>
        <v>0.12697673393987258</v>
      </c>
      <c r="X40" s="383">
        <f t="shared" si="5"/>
        <v>9.5448126732745157E-3</v>
      </c>
    </row>
    <row r="41" spans="1:24">
      <c r="A41" s="369" t="s">
        <v>39</v>
      </c>
      <c r="B41" s="406">
        <v>11111.663500000001</v>
      </c>
      <c r="C41" s="407">
        <v>93.324600000000004</v>
      </c>
      <c r="D41" s="408">
        <v>178.1746</v>
      </c>
      <c r="E41" s="409">
        <v>1619.7985000000001</v>
      </c>
      <c r="F41" s="409">
        <v>1617.2403999999999</v>
      </c>
      <c r="G41" s="410">
        <v>24.0761</v>
      </c>
      <c r="H41" s="411">
        <v>2056.3449999999998</v>
      </c>
      <c r="J41" s="412">
        <v>11306.158600000001</v>
      </c>
      <c r="K41" s="413">
        <v>95.562299999999993</v>
      </c>
      <c r="L41" s="414">
        <v>186.09690000000001</v>
      </c>
      <c r="M41" s="415">
        <v>1636.8864000000001</v>
      </c>
      <c r="N41" s="415">
        <v>1634.1441</v>
      </c>
      <c r="O41" s="416">
        <v>25.154900000000001</v>
      </c>
      <c r="P41" s="417">
        <v>2041.7201</v>
      </c>
      <c r="R41" s="383">
        <f t="shared" si="6"/>
        <v>1.7503688804111111E-2</v>
      </c>
      <c r="S41" s="383">
        <f t="shared" si="0"/>
        <v>2.3977600761213972E-2</v>
      </c>
      <c r="T41" s="383">
        <f t="shared" si="1"/>
        <v>4.4463688988217218E-2</v>
      </c>
      <c r="U41" s="383">
        <f t="shared" si="2"/>
        <v>1.0549398582601472E-2</v>
      </c>
      <c r="V41" s="383">
        <f t="shared" si="3"/>
        <v>1.0452187565930256E-2</v>
      </c>
      <c r="W41" s="383">
        <f t="shared" si="4"/>
        <v>4.4807921548755868E-2</v>
      </c>
      <c r="X41" s="383">
        <f t="shared" si="5"/>
        <v>-7.1120847912192744E-3</v>
      </c>
    </row>
    <row r="42" spans="1:24">
      <c r="A42" s="369" t="s">
        <v>40</v>
      </c>
      <c r="B42" s="406">
        <v>4677.5025999999998</v>
      </c>
      <c r="C42" s="407">
        <v>37.742899999999999</v>
      </c>
      <c r="D42" s="408">
        <v>79.472300000000004</v>
      </c>
      <c r="E42" s="409">
        <v>677.40210000000002</v>
      </c>
      <c r="F42" s="409">
        <v>676.27340000000004</v>
      </c>
      <c r="G42" s="410">
        <v>13.6279</v>
      </c>
      <c r="H42" s="411">
        <v>854.02329999999995</v>
      </c>
      <c r="J42" s="412">
        <v>4786.4243999999999</v>
      </c>
      <c r="K42" s="413">
        <v>39.021000000000001</v>
      </c>
      <c r="L42" s="414">
        <v>87.956800000000001</v>
      </c>
      <c r="M42" s="415">
        <v>688.99659999999994</v>
      </c>
      <c r="N42" s="415">
        <v>687.78660000000002</v>
      </c>
      <c r="O42" s="416">
        <v>14.865</v>
      </c>
      <c r="P42" s="417">
        <v>846.36180000000002</v>
      </c>
      <c r="R42" s="383">
        <f t="shared" si="6"/>
        <v>2.3286315222999572E-2</v>
      </c>
      <c r="S42" s="383">
        <f t="shared" si="0"/>
        <v>3.3863322638165112E-2</v>
      </c>
      <c r="T42" s="383">
        <f t="shared" si="1"/>
        <v>0.10676046874193897</v>
      </c>
      <c r="U42" s="383">
        <f t="shared" si="2"/>
        <v>1.7116126448382615E-2</v>
      </c>
      <c r="V42" s="383">
        <f t="shared" si="3"/>
        <v>1.702447560409737E-2</v>
      </c>
      <c r="W42" s="383">
        <f t="shared" si="4"/>
        <v>9.0777008930209332E-2</v>
      </c>
      <c r="X42" s="383">
        <f t="shared" si="5"/>
        <v>-8.9710667144560722E-3</v>
      </c>
    </row>
    <row r="43" spans="1:24">
      <c r="A43" s="369" t="s">
        <v>41</v>
      </c>
      <c r="B43" s="406">
        <v>19990.065999999999</v>
      </c>
      <c r="C43" s="407">
        <v>154.21180000000001</v>
      </c>
      <c r="D43" s="408">
        <v>308.55939999999998</v>
      </c>
      <c r="E43" s="409">
        <v>2912.7773000000002</v>
      </c>
      <c r="F43" s="409">
        <v>2908.556</v>
      </c>
      <c r="G43" s="410">
        <v>44.913600000000002</v>
      </c>
      <c r="H43" s="411">
        <v>4777.4753000000001</v>
      </c>
      <c r="J43" s="412">
        <v>20496.622299999999</v>
      </c>
      <c r="K43" s="413">
        <v>158.31549999999999</v>
      </c>
      <c r="L43" s="414">
        <v>323.41309999999999</v>
      </c>
      <c r="M43" s="415">
        <v>2970.2759999999998</v>
      </c>
      <c r="N43" s="415">
        <v>2965.7507999999998</v>
      </c>
      <c r="O43" s="416">
        <v>47.452199999999998</v>
      </c>
      <c r="P43" s="417">
        <v>4865.6239999999998</v>
      </c>
      <c r="R43" s="383">
        <f t="shared" si="6"/>
        <v>2.5340401577463537E-2</v>
      </c>
      <c r="S43" s="383">
        <f t="shared" si="0"/>
        <v>2.6610804101890873E-2</v>
      </c>
      <c r="T43" s="383">
        <f t="shared" si="1"/>
        <v>4.8138867265103587E-2</v>
      </c>
      <c r="U43" s="383">
        <f t="shared" si="2"/>
        <v>1.9740163451562067E-2</v>
      </c>
      <c r="V43" s="383">
        <f t="shared" si="3"/>
        <v>1.9664328278362102E-2</v>
      </c>
      <c r="W43" s="383">
        <f t="shared" si="4"/>
        <v>5.6521855295500585E-2</v>
      </c>
      <c r="X43" s="383">
        <f t="shared" si="5"/>
        <v>1.8450896020331016E-2</v>
      </c>
    </row>
    <row r="44" spans="1:24">
      <c r="A44" s="369" t="s">
        <v>42</v>
      </c>
      <c r="B44" s="406">
        <v>42785.910100000001</v>
      </c>
      <c r="C44" s="407">
        <v>391.6746</v>
      </c>
      <c r="D44" s="408">
        <v>767.65279999999996</v>
      </c>
      <c r="E44" s="409">
        <v>6475.0326999999997</v>
      </c>
      <c r="F44" s="409">
        <v>6459.5504000000001</v>
      </c>
      <c r="G44" s="410">
        <v>96.311400000000006</v>
      </c>
      <c r="H44" s="411">
        <v>7413.2667000000001</v>
      </c>
      <c r="J44" s="412">
        <v>44049.116399999999</v>
      </c>
      <c r="K44" s="413">
        <v>406.85469999999998</v>
      </c>
      <c r="L44" s="414">
        <v>814.83600000000001</v>
      </c>
      <c r="M44" s="415">
        <v>6647.6274999999996</v>
      </c>
      <c r="N44" s="415">
        <v>6631.0303999999996</v>
      </c>
      <c r="O44" s="416">
        <v>101.6407</v>
      </c>
      <c r="P44" s="417">
        <v>7458.6399000000001</v>
      </c>
      <c r="R44" s="383">
        <f t="shared" si="6"/>
        <v>2.9523885247447337E-2</v>
      </c>
      <c r="S44" s="383">
        <f t="shared" si="0"/>
        <v>3.8756917093934563E-2</v>
      </c>
      <c r="T44" s="383">
        <f t="shared" si="1"/>
        <v>6.1464245294226845E-2</v>
      </c>
      <c r="U44" s="383">
        <f t="shared" si="2"/>
        <v>2.6655432952485299E-2</v>
      </c>
      <c r="V44" s="383">
        <f t="shared" si="3"/>
        <v>2.6546739228166649E-2</v>
      </c>
      <c r="W44" s="383">
        <f t="shared" si="4"/>
        <v>5.5334051836023447E-2</v>
      </c>
      <c r="X44" s="383">
        <f t="shared" si="5"/>
        <v>6.1205406248233318E-3</v>
      </c>
    </row>
    <row r="45" spans="1:24">
      <c r="A45" s="369" t="s">
        <v>43</v>
      </c>
      <c r="B45" s="406">
        <v>17923.069800000001</v>
      </c>
      <c r="C45" s="407">
        <v>146.49770000000001</v>
      </c>
      <c r="D45" s="408">
        <v>317.4341</v>
      </c>
      <c r="E45" s="409">
        <v>2599.4070999999999</v>
      </c>
      <c r="F45" s="409">
        <v>2595.0007000000001</v>
      </c>
      <c r="G45" s="410">
        <v>52.533299999999997</v>
      </c>
      <c r="H45" s="411">
        <v>3249.2298999999998</v>
      </c>
      <c r="J45" s="412">
        <v>18338.614399999999</v>
      </c>
      <c r="K45" s="413">
        <v>151.86359999999999</v>
      </c>
      <c r="L45" s="414">
        <v>356.81650000000002</v>
      </c>
      <c r="M45" s="415">
        <v>2644.6239</v>
      </c>
      <c r="N45" s="415">
        <v>2639.9002</v>
      </c>
      <c r="O45" s="416">
        <v>57.671399999999998</v>
      </c>
      <c r="P45" s="417">
        <v>3213.2541999999999</v>
      </c>
      <c r="R45" s="383">
        <f t="shared" si="6"/>
        <v>2.3184901059750233E-2</v>
      </c>
      <c r="S45" s="383">
        <f t="shared" si="0"/>
        <v>3.6627878799462256E-2</v>
      </c>
      <c r="T45" s="383">
        <f t="shared" si="1"/>
        <v>0.12406480589199465</v>
      </c>
      <c r="U45" s="383">
        <f t="shared" si="2"/>
        <v>1.7395043662072073E-2</v>
      </c>
      <c r="V45" s="383">
        <f t="shared" si="3"/>
        <v>1.7302307471439213E-2</v>
      </c>
      <c r="W45" s="383">
        <f t="shared" si="4"/>
        <v>9.7806534141201898E-2</v>
      </c>
      <c r="X45" s="383">
        <f t="shared" si="5"/>
        <v>-1.1072069723351974E-2</v>
      </c>
    </row>
    <row r="46" spans="1:24">
      <c r="A46" s="369" t="s">
        <v>44</v>
      </c>
      <c r="B46" s="406">
        <v>45977.703099999999</v>
      </c>
      <c r="C46" s="407">
        <v>363.85399999999998</v>
      </c>
      <c r="D46" s="408">
        <v>562.48149999999998</v>
      </c>
      <c r="E46" s="409">
        <v>6908.5182999999997</v>
      </c>
      <c r="F46" s="409">
        <v>6906.2581</v>
      </c>
      <c r="G46" s="410">
        <v>238.95240000000001</v>
      </c>
      <c r="H46" s="411">
        <v>7314.3680000000004</v>
      </c>
      <c r="J46" s="412">
        <v>49839.779199999997</v>
      </c>
      <c r="K46" s="413">
        <v>392.90620000000001</v>
      </c>
      <c r="L46" s="414">
        <v>621.29570000000001</v>
      </c>
      <c r="M46" s="415">
        <v>7493.5744999999997</v>
      </c>
      <c r="N46" s="415">
        <v>7491.1514999999999</v>
      </c>
      <c r="O46" s="416">
        <v>268.04730000000001</v>
      </c>
      <c r="P46" s="417">
        <v>7773.1810999999998</v>
      </c>
      <c r="R46" s="383">
        <f t="shared" si="6"/>
        <v>8.3998891627972569E-2</v>
      </c>
      <c r="S46" s="383">
        <f t="shared" si="0"/>
        <v>7.9845762311256799E-2</v>
      </c>
      <c r="T46" s="383">
        <f t="shared" si="1"/>
        <v>0.10456201670632728</v>
      </c>
      <c r="U46" s="383">
        <f t="shared" si="2"/>
        <v>8.4686205434239062E-2</v>
      </c>
      <c r="V46" s="383">
        <f t="shared" si="3"/>
        <v>8.4690347729691695E-2</v>
      </c>
      <c r="W46" s="383">
        <f t="shared" si="4"/>
        <v>0.12176023341887336</v>
      </c>
      <c r="X46" s="383">
        <f t="shared" si="5"/>
        <v>6.2727647829586827E-2</v>
      </c>
    </row>
    <row r="47" spans="1:24">
      <c r="A47" s="369" t="s">
        <v>45</v>
      </c>
      <c r="B47" s="406">
        <v>74970.216799999995</v>
      </c>
      <c r="C47" s="407">
        <v>653.2355</v>
      </c>
      <c r="D47" s="408">
        <v>1083.3200999999999</v>
      </c>
      <c r="E47" s="409">
        <v>11116.321599999999</v>
      </c>
      <c r="F47" s="409">
        <v>11110.7821</v>
      </c>
      <c r="G47" s="410">
        <v>204.70060000000001</v>
      </c>
      <c r="H47" s="411">
        <v>13034.645</v>
      </c>
      <c r="J47" s="412">
        <v>77585.687900000004</v>
      </c>
      <c r="K47" s="413">
        <v>677.43790000000001</v>
      </c>
      <c r="L47" s="414">
        <v>1130.2792999999999</v>
      </c>
      <c r="M47" s="415">
        <v>11484.7629</v>
      </c>
      <c r="N47" s="415">
        <v>11478.8244</v>
      </c>
      <c r="O47" s="416">
        <v>220.55289999999999</v>
      </c>
      <c r="P47" s="417">
        <v>13161.622499999999</v>
      </c>
      <c r="R47" s="383">
        <f t="shared" si="6"/>
        <v>3.48868018746347E-2</v>
      </c>
      <c r="S47" s="383">
        <f t="shared" si="0"/>
        <v>3.7050037850055624E-2</v>
      </c>
      <c r="T47" s="383">
        <f t="shared" si="1"/>
        <v>4.3347483352335119E-2</v>
      </c>
      <c r="U47" s="383">
        <f t="shared" si="2"/>
        <v>3.3144174238356007E-2</v>
      </c>
      <c r="V47" s="383">
        <f t="shared" si="3"/>
        <v>3.312478785809319E-2</v>
      </c>
      <c r="W47" s="383">
        <f t="shared" si="4"/>
        <v>7.7441394895764765E-2</v>
      </c>
      <c r="X47" s="383">
        <f t="shared" si="5"/>
        <v>9.7415387991003251E-3</v>
      </c>
    </row>
    <row r="48" spans="1:24">
      <c r="A48" s="369" t="s">
        <v>46</v>
      </c>
      <c r="B48" s="406">
        <v>117732.78539999999</v>
      </c>
      <c r="C48" s="407">
        <v>999.53920000000005</v>
      </c>
      <c r="D48" s="408">
        <v>1859.4114999999999</v>
      </c>
      <c r="E48" s="409">
        <v>17095.164100000002</v>
      </c>
      <c r="F48" s="409">
        <v>17089.0671</v>
      </c>
      <c r="G48" s="410">
        <v>280.11020000000002</v>
      </c>
      <c r="H48" s="411">
        <v>19643.6077</v>
      </c>
      <c r="J48" s="412">
        <v>117732.7882</v>
      </c>
      <c r="K48" s="413">
        <v>999.53930000000003</v>
      </c>
      <c r="L48" s="414">
        <v>1859.4115999999999</v>
      </c>
      <c r="M48" s="415">
        <v>17095.164499999999</v>
      </c>
      <c r="N48" s="415">
        <v>17089.067500000001</v>
      </c>
      <c r="O48" s="416">
        <v>280.11020000000002</v>
      </c>
      <c r="P48" s="417">
        <v>19643.608100000001</v>
      </c>
      <c r="R48" s="383">
        <f t="shared" si="6"/>
        <v>2.3782670158635582E-8</v>
      </c>
      <c r="S48" s="383">
        <f t="shared" si="0"/>
        <v>1.0004610121833936E-7</v>
      </c>
      <c r="T48" s="383">
        <f t="shared" si="1"/>
        <v>5.3780456867615347E-8</v>
      </c>
      <c r="U48" s="383">
        <f t="shared" si="2"/>
        <v>2.3398429803379754E-8</v>
      </c>
      <c r="V48" s="383">
        <f t="shared" si="3"/>
        <v>2.3406778056895012E-8</v>
      </c>
      <c r="W48" s="383">
        <f t="shared" si="4"/>
        <v>0</v>
      </c>
      <c r="X48" s="383">
        <f t="shared" si="5"/>
        <v>2.0362858336306851E-8</v>
      </c>
    </row>
    <row r="49" spans="1:24">
      <c r="A49" s="369" t="s">
        <v>47</v>
      </c>
      <c r="B49" s="406">
        <v>16228.029500000001</v>
      </c>
      <c r="C49" s="407">
        <v>141.9307</v>
      </c>
      <c r="D49" s="408">
        <v>230.96510000000001</v>
      </c>
      <c r="E49" s="409">
        <v>2366.8856000000001</v>
      </c>
      <c r="F49" s="409">
        <v>2364.8141999999998</v>
      </c>
      <c r="G49" s="410">
        <v>70.613100000000003</v>
      </c>
      <c r="H49" s="411">
        <v>2522.7143999999998</v>
      </c>
      <c r="J49" s="412">
        <v>17184.5648</v>
      </c>
      <c r="K49" s="413">
        <v>152.0077</v>
      </c>
      <c r="L49" s="414">
        <v>246.58519999999999</v>
      </c>
      <c r="M49" s="415">
        <v>2496.8676999999998</v>
      </c>
      <c r="N49" s="415">
        <v>2494.6471000000001</v>
      </c>
      <c r="O49" s="416">
        <v>81.153499999999994</v>
      </c>
      <c r="P49" s="417">
        <v>2532.9780999999998</v>
      </c>
      <c r="R49" s="383">
        <f t="shared" si="6"/>
        <v>5.8943404065170055E-2</v>
      </c>
      <c r="S49" s="383">
        <f t="shared" si="0"/>
        <v>7.0999438458346206E-2</v>
      </c>
      <c r="T49" s="383">
        <f t="shared" si="1"/>
        <v>6.7629698166519439E-2</v>
      </c>
      <c r="U49" s="383">
        <f t="shared" si="2"/>
        <v>5.4916933881383925E-2</v>
      </c>
      <c r="V49" s="383">
        <f t="shared" si="3"/>
        <v>5.4901945362134726E-2</v>
      </c>
      <c r="W49" s="383">
        <f t="shared" si="4"/>
        <v>0.14926975306281681</v>
      </c>
      <c r="X49" s="383">
        <f t="shared" si="5"/>
        <v>4.0685144541133837E-3</v>
      </c>
    </row>
    <row r="50" spans="1:24">
      <c r="A50" s="369" t="s">
        <v>48</v>
      </c>
      <c r="B50" s="406">
        <v>203167.04240000001</v>
      </c>
      <c r="C50" s="407">
        <v>1463.0411999999999</v>
      </c>
      <c r="D50" s="408">
        <v>2131.9025000000001</v>
      </c>
      <c r="E50" s="409">
        <v>32480.448100000001</v>
      </c>
      <c r="F50" s="409">
        <v>32478.4653</v>
      </c>
      <c r="G50" s="410">
        <v>909.93460000000005</v>
      </c>
      <c r="H50" s="411">
        <v>35056.654999999999</v>
      </c>
      <c r="J50" s="412">
        <v>229153.87530000001</v>
      </c>
      <c r="K50" s="413">
        <v>1620.7541000000001</v>
      </c>
      <c r="L50" s="414">
        <v>2365.7955999999999</v>
      </c>
      <c r="M50" s="415">
        <v>36758.385900000001</v>
      </c>
      <c r="N50" s="415">
        <v>36756.260399999999</v>
      </c>
      <c r="O50" s="416">
        <v>1062.1948</v>
      </c>
      <c r="P50" s="417">
        <v>39220.247100000001</v>
      </c>
      <c r="R50" s="383">
        <f t="shared" si="6"/>
        <v>0.12790870307023777</v>
      </c>
      <c r="S50" s="383">
        <f t="shared" si="0"/>
        <v>0.10779798955764214</v>
      </c>
      <c r="T50" s="383">
        <f t="shared" si="1"/>
        <v>0.10971097411818775</v>
      </c>
      <c r="U50" s="383">
        <f t="shared" si="2"/>
        <v>0.13170809056664459</v>
      </c>
      <c r="V50" s="383">
        <f t="shared" si="3"/>
        <v>0.13171173762326754</v>
      </c>
      <c r="W50" s="383">
        <f t="shared" si="4"/>
        <v>0.16733092686001821</v>
      </c>
      <c r="X50" s="383">
        <f t="shared" si="5"/>
        <v>0.1187675235985864</v>
      </c>
    </row>
    <row r="51" spans="1:24">
      <c r="A51" s="369" t="s">
        <v>49</v>
      </c>
      <c r="B51" s="406">
        <v>5081.7507999999998</v>
      </c>
      <c r="C51" s="407">
        <v>41.549900000000001</v>
      </c>
      <c r="D51" s="408">
        <v>87.168800000000005</v>
      </c>
      <c r="E51" s="409">
        <v>739.1028</v>
      </c>
      <c r="F51" s="409">
        <v>737.90620000000001</v>
      </c>
      <c r="G51" s="410">
        <v>14.602399999999999</v>
      </c>
      <c r="H51" s="411">
        <v>922.25070000000005</v>
      </c>
      <c r="J51" s="412">
        <v>5213.6823999999997</v>
      </c>
      <c r="K51" s="413">
        <v>43.0794</v>
      </c>
      <c r="L51" s="414">
        <v>96.830399999999997</v>
      </c>
      <c r="M51" s="415">
        <v>754.20039999999995</v>
      </c>
      <c r="N51" s="415">
        <v>752.91769999999997</v>
      </c>
      <c r="O51" s="416">
        <v>15.9741</v>
      </c>
      <c r="P51" s="417">
        <v>916.75739999999996</v>
      </c>
      <c r="R51" s="383">
        <f t="shared" si="6"/>
        <v>2.5961839765932616E-2</v>
      </c>
      <c r="S51" s="383">
        <f t="shared" si="0"/>
        <v>3.6811159593645199E-2</v>
      </c>
      <c r="T51" s="383">
        <f t="shared" si="1"/>
        <v>0.11083782270720707</v>
      </c>
      <c r="U51" s="383">
        <f t="shared" si="2"/>
        <v>2.0426928432688854E-2</v>
      </c>
      <c r="V51" s="383">
        <f t="shared" si="3"/>
        <v>2.034337155589688E-2</v>
      </c>
      <c r="W51" s="383">
        <f t="shared" si="4"/>
        <v>9.3936613159480681E-2</v>
      </c>
      <c r="X51" s="383">
        <f t="shared" si="5"/>
        <v>-5.9564064304858649E-3</v>
      </c>
    </row>
    <row r="52" spans="1:24">
      <c r="A52" s="369"/>
      <c r="R52" s="383"/>
      <c r="S52" s="383"/>
      <c r="T52" s="383"/>
      <c r="U52" s="383"/>
      <c r="V52" s="383"/>
      <c r="W52" s="383"/>
      <c r="X52" s="383"/>
    </row>
    <row r="53" spans="1:24">
      <c r="A53" s="369"/>
      <c r="R53" s="383"/>
      <c r="S53" s="383"/>
      <c r="T53" s="383"/>
      <c r="U53" s="383"/>
      <c r="V53" s="383"/>
      <c r="W53" s="383"/>
      <c r="X53" s="383"/>
    </row>
    <row r="54" spans="1:24">
      <c r="A54" s="369" t="s">
        <v>50</v>
      </c>
      <c r="R54" s="383"/>
      <c r="S54" s="383"/>
      <c r="T54" s="383"/>
      <c r="U54" s="383"/>
      <c r="V54" s="383"/>
      <c r="W54" s="383"/>
      <c r="X54" s="383"/>
    </row>
    <row r="55" spans="1:24">
      <c r="A55" s="369" t="s">
        <v>51</v>
      </c>
      <c r="R55" s="383"/>
      <c r="S55" s="383"/>
      <c r="T55" s="383"/>
      <c r="U55" s="383"/>
      <c r="V55" s="383"/>
      <c r="W55" s="383"/>
      <c r="X55" s="383"/>
    </row>
    <row r="56" spans="1:24">
      <c r="A56" s="369" t="s">
        <v>52</v>
      </c>
      <c r="R56" s="383"/>
      <c r="S56" s="383"/>
      <c r="T56" s="383"/>
      <c r="U56" s="383"/>
      <c r="V56" s="383"/>
      <c r="W56" s="383"/>
      <c r="X56" s="383"/>
    </row>
    <row r="57" spans="1:24">
      <c r="A57" s="369" t="s">
        <v>53</v>
      </c>
      <c r="R57" s="383"/>
      <c r="S57" s="383"/>
      <c r="T57" s="383"/>
      <c r="U57" s="383"/>
      <c r="V57" s="383"/>
      <c r="W57" s="383"/>
      <c r="X57" s="383"/>
    </row>
    <row r="58" spans="1:24">
      <c r="A58" s="369" t="s">
        <v>54</v>
      </c>
      <c r="R58" s="383"/>
      <c r="S58" s="383"/>
      <c r="T58" s="383"/>
      <c r="U58" s="383"/>
      <c r="V58" s="383"/>
      <c r="W58" s="383"/>
      <c r="X58" s="383"/>
    </row>
    <row r="59" spans="1:24">
      <c r="A59" s="369" t="s">
        <v>55</v>
      </c>
      <c r="R59" s="383"/>
      <c r="S59" s="383"/>
      <c r="T59" s="383"/>
      <c r="U59" s="383"/>
      <c r="V59" s="383"/>
      <c r="W59" s="383"/>
      <c r="X59" s="383"/>
    </row>
    <row r="60" spans="1:24">
      <c r="A60" s="369"/>
      <c r="R60" s="383"/>
      <c r="S60" s="383"/>
      <c r="T60" s="383"/>
      <c r="U60" s="383"/>
      <c r="V60" s="383"/>
      <c r="W60" s="383"/>
      <c r="X60" s="383"/>
    </row>
    <row r="61" spans="1:24">
      <c r="A61" s="352" t="s">
        <v>56</v>
      </c>
      <c r="B61" s="411">
        <f t="shared" ref="B61:H61" si="7">SUM(B3:B60)</f>
        <v>2583164.6172000011</v>
      </c>
      <c r="C61" s="411">
        <f t="shared" si="7"/>
        <v>20402.991099999996</v>
      </c>
      <c r="D61" s="411">
        <f t="shared" si="7"/>
        <v>35758.219100000002</v>
      </c>
      <c r="E61" s="411">
        <f t="shared" si="7"/>
        <v>389811.89349999995</v>
      </c>
      <c r="F61" s="411">
        <f t="shared" si="7"/>
        <v>389081.42019999999</v>
      </c>
      <c r="G61" s="411">
        <f t="shared" si="7"/>
        <v>8999.6648000000005</v>
      </c>
      <c r="H61" s="411">
        <f t="shared" si="7"/>
        <v>447595.86699999985</v>
      </c>
      <c r="J61" s="417">
        <f t="shared" ref="J61:P61" si="8">SUM(J3:J60)</f>
        <v>2742113.2686999994</v>
      </c>
      <c r="K61" s="417">
        <f t="shared" si="8"/>
        <v>21548.806099999998</v>
      </c>
      <c r="L61" s="417">
        <f t="shared" si="8"/>
        <v>38526.297500000008</v>
      </c>
      <c r="M61" s="417">
        <f t="shared" si="8"/>
        <v>414441.61139999999</v>
      </c>
      <c r="N61" s="417">
        <f t="shared" si="8"/>
        <v>413697.27179999987</v>
      </c>
      <c r="O61" s="417">
        <f t="shared" si="8"/>
        <v>10032.568399999998</v>
      </c>
      <c r="P61" s="417">
        <f t="shared" si="8"/>
        <v>466923.85909999994</v>
      </c>
      <c r="R61" s="383">
        <f t="shared" si="6"/>
        <v>6.1532528914974571E-2</v>
      </c>
      <c r="S61" s="383">
        <f t="shared" si="0"/>
        <v>5.6159167760456583E-2</v>
      </c>
      <c r="T61" s="383">
        <f t="shared" si="1"/>
        <v>7.7410969272795963E-2</v>
      </c>
      <c r="U61" s="383">
        <f t="shared" si="2"/>
        <v>6.318359780882378E-2</v>
      </c>
      <c r="V61" s="383">
        <f t="shared" si="3"/>
        <v>6.3266582062300902E-2</v>
      </c>
      <c r="W61" s="383">
        <f t="shared" si="4"/>
        <v>0.11477134126150985</v>
      </c>
      <c r="X61" s="383">
        <f t="shared" si="5"/>
        <v>4.3181793052615693E-2</v>
      </c>
    </row>
    <row r="62" spans="1:24">
      <c r="A62" s="352" t="s">
        <v>57</v>
      </c>
      <c r="B62" s="411">
        <f t="shared" ref="B62:H62" si="9">B3+B4+B5+B6+B7+B8+B9+B10+B11+B12+B13+B14+B15+B16+B17+B18+B19+B20+B21+B22+B23+B24+B25+B26+B27+B28+B29+B30+B31+B32+B33+B34+B35+B36+B37+B38+B39+B40+B41+B42+B43+B44+B45+B46+B47+B48+B49+B50+B51</f>
        <v>2583164.6172000011</v>
      </c>
      <c r="C62" s="411">
        <f t="shared" si="9"/>
        <v>20402.991099999996</v>
      </c>
      <c r="D62" s="411">
        <f t="shared" si="9"/>
        <v>35758.219100000002</v>
      </c>
      <c r="E62" s="411">
        <f t="shared" si="9"/>
        <v>389811.89349999995</v>
      </c>
      <c r="F62" s="411">
        <f t="shared" si="9"/>
        <v>389081.42019999999</v>
      </c>
      <c r="G62" s="411">
        <f t="shared" si="9"/>
        <v>8999.6648000000005</v>
      </c>
      <c r="H62" s="411">
        <f t="shared" si="9"/>
        <v>447595.86699999985</v>
      </c>
      <c r="J62" s="417">
        <f t="shared" ref="J62:P62" si="10">J3+J4+J5+J6+J7+J8+J9+J10+J11+J12+J13+J14+J15+J16+J17+J18+J19+J20+J21+J22+J23+J24+J25+J26+J27+J28+J29+J30+J31+J32+J33+J34+J35+J36+J37+J38+J39+J40+J41+J42+J43+J44+J45+J46+J47+J48+J49+J50+J51</f>
        <v>2742113.2686999994</v>
      </c>
      <c r="K62" s="417">
        <f t="shared" si="10"/>
        <v>21548.806099999998</v>
      </c>
      <c r="L62" s="417">
        <f t="shared" si="10"/>
        <v>38526.297500000008</v>
      </c>
      <c r="M62" s="417">
        <f t="shared" si="10"/>
        <v>414441.61139999999</v>
      </c>
      <c r="N62" s="417">
        <f t="shared" si="10"/>
        <v>413697.27179999987</v>
      </c>
      <c r="O62" s="417">
        <f t="shared" si="10"/>
        <v>10032.568399999998</v>
      </c>
      <c r="P62" s="417">
        <f t="shared" si="10"/>
        <v>466923.85909999994</v>
      </c>
      <c r="R62" s="383">
        <f t="shared" si="6"/>
        <v>6.1532528914974571E-2</v>
      </c>
      <c r="S62" s="383">
        <f t="shared" si="0"/>
        <v>5.6159167760456583E-2</v>
      </c>
      <c r="T62" s="383">
        <f t="shared" si="1"/>
        <v>7.7410969272795963E-2</v>
      </c>
      <c r="U62" s="383">
        <f t="shared" si="2"/>
        <v>6.318359780882378E-2</v>
      </c>
      <c r="V62" s="383">
        <f t="shared" si="3"/>
        <v>6.3266582062300902E-2</v>
      </c>
      <c r="W62" s="383">
        <f t="shared" si="4"/>
        <v>0.11477134126150985</v>
      </c>
      <c r="X62" s="383">
        <f t="shared" si="5"/>
        <v>4.3181793052615693E-2</v>
      </c>
    </row>
    <row r="63" spans="1:24">
      <c r="A63" s="352" t="s">
        <v>58</v>
      </c>
      <c r="B63" s="411">
        <f t="shared" ref="B63:H63" si="11">B3+B5+B8+B9+B11+B12+B14+B15+B16+B17+B18+B19+B20+B21+B22+B23+B24+B25+B26+B28+B30+B31+B33+B34+B35+B36+B37+B39+B40+B41+B42+B43+B44+B46+B47+B49+B50</f>
        <v>2068894.2090000005</v>
      </c>
      <c r="C63" s="411">
        <f t="shared" si="11"/>
        <v>16337.916999999996</v>
      </c>
      <c r="D63" s="411">
        <f t="shared" si="11"/>
        <v>27426.185400000002</v>
      </c>
      <c r="E63" s="411">
        <f t="shared" si="11"/>
        <v>314842.04879999999</v>
      </c>
      <c r="F63" s="411">
        <f t="shared" si="11"/>
        <v>314677.43480000005</v>
      </c>
      <c r="G63" s="411">
        <f t="shared" si="11"/>
        <v>7607.1647999999986</v>
      </c>
      <c r="H63" s="411">
        <f t="shared" si="11"/>
        <v>361661.0591999999</v>
      </c>
      <c r="J63" s="417">
        <f t="shared" ref="J63:P63" si="12">J3+J5+J8+J9+J11+J12+J14+J15+J16+J17+J18+J19+J20+J21+J22+J23+J24+J25+J26+J28+J30+J31+J33+J34+J35+J36+J37+J39+J40+J41+J42+J43+J44+J46+J47+J49+J50</f>
        <v>2223862.4396000002</v>
      </c>
      <c r="K63" s="417">
        <f t="shared" si="12"/>
        <v>17434.804000000004</v>
      </c>
      <c r="L63" s="417">
        <f t="shared" si="12"/>
        <v>29921.098600000001</v>
      </c>
      <c r="M63" s="417">
        <f t="shared" si="12"/>
        <v>339084.89449999999</v>
      </c>
      <c r="N63" s="417">
        <f t="shared" si="12"/>
        <v>338908.42819999997</v>
      </c>
      <c r="O63" s="417">
        <f t="shared" si="12"/>
        <v>8602.5645000000004</v>
      </c>
      <c r="P63" s="417">
        <f t="shared" si="12"/>
        <v>381269.73849999992</v>
      </c>
      <c r="R63" s="383">
        <f t="shared" si="6"/>
        <v>7.490389306802861E-2</v>
      </c>
      <c r="S63" s="383">
        <f t="shared" si="0"/>
        <v>6.7137505962357874E-2</v>
      </c>
      <c r="T63" s="383">
        <f t="shared" si="1"/>
        <v>9.0968290471776611E-2</v>
      </c>
      <c r="U63" s="383">
        <f t="shared" si="2"/>
        <v>7.700002522661771E-2</v>
      </c>
      <c r="V63" s="383">
        <f t="shared" si="3"/>
        <v>7.7002640546502618E-2</v>
      </c>
      <c r="W63" s="383">
        <f t="shared" si="4"/>
        <v>0.1308502873501573</v>
      </c>
      <c r="X63" s="383">
        <f t="shared" si="5"/>
        <v>5.4218387081469963E-2</v>
      </c>
    </row>
  </sheetData>
  <conditionalFormatting sqref="R1:X1048576">
    <cfRule type="cellIs" dxfId="1" priority="1" operator="greaterThan">
      <formula>0.1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/>
  <cols>
    <col min="1" max="1" width="28.7109375" customWidth="1"/>
    <col min="2" max="2" width="12.5703125" style="7" customWidth="1"/>
    <col min="3" max="3" width="10.140625" style="7" customWidth="1"/>
  </cols>
  <sheetData>
    <row r="1" spans="1:9">
      <c r="B1" s="204" t="s">
        <v>118</v>
      </c>
      <c r="E1" s="4" t="s">
        <v>115</v>
      </c>
      <c r="F1" s="9"/>
      <c r="H1" s="4" t="s">
        <v>61</v>
      </c>
    </row>
    <row r="2" spans="1:9">
      <c r="A2" s="2" t="s">
        <v>0</v>
      </c>
      <c r="B2" s="9" t="s">
        <v>59</v>
      </c>
      <c r="C2" s="9" t="s">
        <v>60</v>
      </c>
      <c r="E2" s="4" t="s">
        <v>59</v>
      </c>
      <c r="F2" s="9" t="s">
        <v>60</v>
      </c>
      <c r="H2" s="9" t="s">
        <v>59</v>
      </c>
      <c r="I2" s="9" t="s">
        <v>60</v>
      </c>
    </row>
    <row r="3" spans="1:9">
      <c r="A3" t="s">
        <v>1</v>
      </c>
      <c r="B3" s="206">
        <v>68461.068114510505</v>
      </c>
      <c r="C3" s="206">
        <v>8603.4549495105002</v>
      </c>
      <c r="E3" s="6">
        <v>68511.722894761246</v>
      </c>
      <c r="F3" s="8">
        <v>8613.5847916612511</v>
      </c>
      <c r="H3" s="5">
        <f>(E3-B3)/B3</f>
        <v>7.3990636789385343E-4</v>
      </c>
      <c r="I3" s="5">
        <f t="shared" ref="I3:I63" si="0">(F3-C3)/C3</f>
        <v>1.177415609217224E-3</v>
      </c>
    </row>
    <row r="4" spans="1:9">
      <c r="A4" t="s">
        <v>2</v>
      </c>
      <c r="B4" s="206">
        <v>158995.9024278782</v>
      </c>
      <c r="C4" s="206">
        <v>20257.3736338782</v>
      </c>
      <c r="E4" s="6">
        <v>159100.40216658972</v>
      </c>
      <c r="F4" s="8">
        <v>20277.326585589701</v>
      </c>
      <c r="H4" s="5">
        <f t="shared" ref="H4:H63" si="1">(E4-B4)/B4</f>
        <v>6.5724799894712014E-4</v>
      </c>
      <c r="I4" s="5">
        <f t="shared" si="0"/>
        <v>9.8497229068883626E-4</v>
      </c>
    </row>
    <row r="5" spans="1:9">
      <c r="A5" t="s">
        <v>3</v>
      </c>
      <c r="B5" s="206">
        <v>116291.15388647659</v>
      </c>
      <c r="C5" s="206">
        <v>17869.369586976602</v>
      </c>
      <c r="E5" s="6">
        <v>116733.4640712276</v>
      </c>
      <c r="F5" s="8">
        <v>17957.822414127597</v>
      </c>
      <c r="H5" s="5">
        <f t="shared" si="1"/>
        <v>3.8034723189933665E-3</v>
      </c>
      <c r="I5" s="5">
        <f t="shared" si="0"/>
        <v>4.9499690921083594E-3</v>
      </c>
    </row>
    <row r="6" spans="1:9">
      <c r="A6" t="s">
        <v>4</v>
      </c>
      <c r="B6" s="206">
        <v>136160.77985007162</v>
      </c>
      <c r="C6" s="206">
        <v>20624.944204071602</v>
      </c>
      <c r="E6" s="6">
        <v>136279.98617135489</v>
      </c>
      <c r="F6" s="8">
        <v>20645.664184354897</v>
      </c>
      <c r="H6" s="5">
        <f t="shared" si="1"/>
        <v>8.7548206917243212E-4</v>
      </c>
      <c r="I6" s="5">
        <f t="shared" si="0"/>
        <v>1.0046078223670712E-3</v>
      </c>
    </row>
    <row r="7" spans="1:9">
      <c r="A7" t="s">
        <v>5</v>
      </c>
      <c r="B7" s="206">
        <v>113728.4572529436</v>
      </c>
      <c r="C7" s="206">
        <v>19383.233809543606</v>
      </c>
      <c r="E7" s="6">
        <v>114196.46866584261</v>
      </c>
      <c r="F7" s="8">
        <v>19476.823037742601</v>
      </c>
      <c r="H7" s="5">
        <f t="shared" si="1"/>
        <v>4.1151654054192004E-3</v>
      </c>
      <c r="I7" s="5">
        <f t="shared" si="0"/>
        <v>4.8283598659845176E-3</v>
      </c>
    </row>
    <row r="8" spans="1:9">
      <c r="A8" t="s">
        <v>6</v>
      </c>
      <c r="B8" s="206">
        <v>3022.0831016455518</v>
      </c>
      <c r="C8" s="206">
        <v>455.03718816555192</v>
      </c>
      <c r="E8" s="6">
        <v>3022.4294518216529</v>
      </c>
      <c r="F8" s="8">
        <v>455.10649169165299</v>
      </c>
      <c r="H8" s="5">
        <f t="shared" si="1"/>
        <v>1.1460643683576326E-4</v>
      </c>
      <c r="I8" s="5">
        <f t="shared" si="0"/>
        <v>1.5230299391673528E-4</v>
      </c>
    </row>
    <row r="9" spans="1:9">
      <c r="A9" t="s">
        <v>7</v>
      </c>
      <c r="B9" s="206">
        <v>3472.6715663184259</v>
      </c>
      <c r="C9" s="206">
        <v>609.04740975842594</v>
      </c>
      <c r="E9" s="6">
        <v>3477.0099388598201</v>
      </c>
      <c r="F9" s="8">
        <v>610.01020373981589</v>
      </c>
      <c r="H9" s="5">
        <f t="shared" si="1"/>
        <v>1.2492896199779459E-3</v>
      </c>
      <c r="I9" s="5">
        <f t="shared" si="0"/>
        <v>1.5808194336986593E-3</v>
      </c>
    </row>
    <row r="10" spans="1:9">
      <c r="A10" t="s">
        <v>8</v>
      </c>
      <c r="B10" s="206">
        <v>518.47635544923094</v>
      </c>
      <c r="C10" s="206">
        <v>82.903775297230908</v>
      </c>
      <c r="E10" s="6">
        <v>518.4763651034217</v>
      </c>
      <c r="F10" s="8">
        <v>82.903776534421709</v>
      </c>
      <c r="H10" s="5">
        <f t="shared" si="1"/>
        <v>1.862031057136854E-8</v>
      </c>
      <c r="I10" s="5">
        <f t="shared" si="0"/>
        <v>1.4923214255639569E-8</v>
      </c>
    </row>
    <row r="11" spans="1:9">
      <c r="A11" t="s">
        <v>9</v>
      </c>
      <c r="B11" s="206">
        <v>111544.94815585899</v>
      </c>
      <c r="C11" s="206">
        <v>15279.104978158999</v>
      </c>
      <c r="E11" s="6">
        <v>111567.6574758905</v>
      </c>
      <c r="F11" s="8">
        <v>15283.645286590501</v>
      </c>
      <c r="H11" s="5">
        <f t="shared" si="1"/>
        <v>2.035889603873656E-4</v>
      </c>
      <c r="I11" s="5">
        <f t="shared" si="0"/>
        <v>2.9715801010545803E-4</v>
      </c>
    </row>
    <row r="12" spans="1:9">
      <c r="A12" t="s">
        <v>10</v>
      </c>
      <c r="B12" s="206">
        <v>140081.07537418811</v>
      </c>
      <c r="C12" s="206">
        <v>18045.721082188102</v>
      </c>
      <c r="E12" s="6">
        <v>140237.5461987837</v>
      </c>
      <c r="F12" s="8">
        <v>18078.0280477837</v>
      </c>
      <c r="H12" s="5">
        <f t="shared" si="1"/>
        <v>1.1170018803584292E-3</v>
      </c>
      <c r="I12" s="5">
        <f t="shared" si="0"/>
        <v>1.7902839930008171E-3</v>
      </c>
    </row>
    <row r="13" spans="1:9">
      <c r="A13" t="s">
        <v>11</v>
      </c>
      <c r="B13" s="206">
        <v>136801.6030448477</v>
      </c>
      <c r="C13" s="206">
        <v>16000.713880847701</v>
      </c>
      <c r="E13" s="6">
        <v>137088.0346641567</v>
      </c>
      <c r="F13" s="8">
        <v>16052.386153156702</v>
      </c>
      <c r="H13" s="5">
        <f t="shared" si="1"/>
        <v>2.0937738515761717E-3</v>
      </c>
      <c r="I13" s="5">
        <f t="shared" si="0"/>
        <v>3.2293729325946221E-3</v>
      </c>
    </row>
    <row r="14" spans="1:9">
      <c r="A14" t="s">
        <v>12</v>
      </c>
      <c r="B14" s="206">
        <v>285465.52793018421</v>
      </c>
      <c r="C14" s="206">
        <v>46736.1992391842</v>
      </c>
      <c r="E14" s="6">
        <v>286663.61370435712</v>
      </c>
      <c r="F14" s="8">
        <v>46975.653580357095</v>
      </c>
      <c r="H14" s="5">
        <f t="shared" si="1"/>
        <v>4.1969542972835798E-3</v>
      </c>
      <c r="I14" s="5">
        <f t="shared" si="0"/>
        <v>5.1235304768243554E-3</v>
      </c>
    </row>
    <row r="15" spans="1:9">
      <c r="A15" t="s">
        <v>13</v>
      </c>
      <c r="B15" s="206">
        <v>162434.9352517314</v>
      </c>
      <c r="C15" s="206">
        <v>23662.8662287314</v>
      </c>
      <c r="E15" s="6">
        <v>162928.01040046039</v>
      </c>
      <c r="F15" s="8">
        <v>23761.457363460395</v>
      </c>
      <c r="H15" s="5">
        <f t="shared" si="1"/>
        <v>3.0355240266809573E-3</v>
      </c>
      <c r="I15" s="5">
        <f t="shared" si="0"/>
        <v>4.166491657265326E-3</v>
      </c>
    </row>
    <row r="16" spans="1:9">
      <c r="A16" t="s">
        <v>14</v>
      </c>
      <c r="B16" s="206">
        <v>247849.58894355231</v>
      </c>
      <c r="C16" s="206">
        <v>40672.943490552301</v>
      </c>
      <c r="E16" s="6">
        <v>249017.07776491693</v>
      </c>
      <c r="F16" s="8">
        <v>40906.411521916903</v>
      </c>
      <c r="H16" s="5">
        <f t="shared" si="1"/>
        <v>4.7104730991928915E-3</v>
      </c>
      <c r="I16" s="5">
        <f t="shared" si="0"/>
        <v>5.7401311861983448E-3</v>
      </c>
    </row>
    <row r="17" spans="1:9">
      <c r="A17" t="s">
        <v>15</v>
      </c>
      <c r="B17" s="206">
        <v>395153.79076854349</v>
      </c>
      <c r="C17" s="206">
        <v>64019.547409543498</v>
      </c>
      <c r="E17" s="6">
        <v>396999.72450218239</v>
      </c>
      <c r="F17" s="8">
        <v>64388.683363182397</v>
      </c>
      <c r="H17" s="5">
        <f t="shared" si="1"/>
        <v>4.6714311662016499E-3</v>
      </c>
      <c r="I17" s="5">
        <f t="shared" si="0"/>
        <v>5.7659881797894651E-3</v>
      </c>
    </row>
    <row r="18" spans="1:9">
      <c r="A18" t="s">
        <v>16</v>
      </c>
      <c r="B18" s="206">
        <v>38857.531880189126</v>
      </c>
      <c r="C18" s="206">
        <v>5949.2685249891301</v>
      </c>
      <c r="E18" s="6">
        <v>38967.610031263583</v>
      </c>
      <c r="F18" s="8">
        <v>5971.2831268635891</v>
      </c>
      <c r="H18" s="5">
        <f t="shared" si="1"/>
        <v>2.8328652322505829E-3</v>
      </c>
      <c r="I18" s="5">
        <f t="shared" si="0"/>
        <v>3.7003880026577262E-3</v>
      </c>
    </row>
    <row r="19" spans="1:9">
      <c r="A19" t="s">
        <v>17</v>
      </c>
      <c r="B19" s="206">
        <v>74327.451313045356</v>
      </c>
      <c r="C19" s="206">
        <v>11690.99207924535</v>
      </c>
      <c r="E19" s="6">
        <v>74542.109955791457</v>
      </c>
      <c r="F19" s="8">
        <v>11733.842447491461</v>
      </c>
      <c r="H19" s="5">
        <f t="shared" si="1"/>
        <v>2.8880129609452315E-3</v>
      </c>
      <c r="I19" s="5">
        <f t="shared" si="0"/>
        <v>3.6652465381600443E-3</v>
      </c>
    </row>
    <row r="20" spans="1:9">
      <c r="A20" t="s">
        <v>18</v>
      </c>
      <c r="B20" s="206">
        <v>6488.4903529194507</v>
      </c>
      <c r="C20" s="206">
        <v>878.88697315945001</v>
      </c>
      <c r="E20" s="6">
        <v>6490.84963313142</v>
      </c>
      <c r="F20" s="8">
        <v>879.35872327141999</v>
      </c>
      <c r="H20" s="5">
        <f t="shared" si="1"/>
        <v>3.6361003617855321E-4</v>
      </c>
      <c r="I20" s="5">
        <f t="shared" si="0"/>
        <v>5.3675856666087558E-4</v>
      </c>
    </row>
    <row r="21" spans="1:9">
      <c r="A21" t="s">
        <v>19</v>
      </c>
      <c r="B21" s="206">
        <v>12013.495385473703</v>
      </c>
      <c r="C21" s="206">
        <v>2070.4940001537029</v>
      </c>
      <c r="E21" s="6">
        <v>12044.641441535885</v>
      </c>
      <c r="F21" s="8">
        <v>2076.7229452858842</v>
      </c>
      <c r="H21" s="5">
        <f t="shared" si="1"/>
        <v>2.5925890061807041E-3</v>
      </c>
      <c r="I21" s="5">
        <f t="shared" si="0"/>
        <v>3.0084342826971954E-3</v>
      </c>
    </row>
    <row r="22" spans="1:9">
      <c r="A22" t="s">
        <v>20</v>
      </c>
      <c r="B22" s="206">
        <v>25981.108726103321</v>
      </c>
      <c r="C22" s="206">
        <v>2876.3266028033199</v>
      </c>
      <c r="E22" s="6">
        <v>25981.632807808848</v>
      </c>
      <c r="F22" s="8">
        <v>2876.4312936088504</v>
      </c>
      <c r="H22" s="5">
        <f t="shared" si="1"/>
        <v>2.0171645138484952E-5</v>
      </c>
      <c r="I22" s="5">
        <f t="shared" si="0"/>
        <v>3.6397398483345947E-5</v>
      </c>
    </row>
    <row r="23" spans="1:9">
      <c r="A23" t="s">
        <v>21</v>
      </c>
      <c r="B23" s="206">
        <v>102095.64512248521</v>
      </c>
      <c r="C23" s="206">
        <v>13882.4860704852</v>
      </c>
      <c r="E23" s="6">
        <v>102286.5527838087</v>
      </c>
      <c r="F23" s="8">
        <v>13920.663026208698</v>
      </c>
      <c r="H23" s="5">
        <f t="shared" si="1"/>
        <v>1.8698903473743655E-3</v>
      </c>
      <c r="I23" s="5">
        <f t="shared" si="0"/>
        <v>2.7500085740884946E-3</v>
      </c>
    </row>
    <row r="24" spans="1:9">
      <c r="A24" t="s">
        <v>22</v>
      </c>
      <c r="B24" s="206">
        <v>115233.70227067021</v>
      </c>
      <c r="C24" s="206">
        <v>22227.067262070203</v>
      </c>
      <c r="E24" s="6">
        <v>116010.2273071269</v>
      </c>
      <c r="F24" s="8">
        <v>22382.362135926902</v>
      </c>
      <c r="H24" s="5">
        <f t="shared" si="1"/>
        <v>6.7386972834798326E-3</v>
      </c>
      <c r="I24" s="5">
        <f t="shared" si="0"/>
        <v>6.9867460257208623E-3</v>
      </c>
    </row>
    <row r="25" spans="1:9">
      <c r="A25" t="s">
        <v>23</v>
      </c>
      <c r="B25" s="206">
        <v>175097.02629384439</v>
      </c>
      <c r="C25" s="206">
        <v>21342.8604938444</v>
      </c>
      <c r="E25" s="6">
        <v>175355.15972862658</v>
      </c>
      <c r="F25" s="8">
        <v>21394.477141626598</v>
      </c>
      <c r="H25" s="5">
        <f t="shared" si="1"/>
        <v>1.4742308321615272E-3</v>
      </c>
      <c r="I25" s="5">
        <f t="shared" si="0"/>
        <v>2.4184503195850489E-3</v>
      </c>
    </row>
    <row r="26" spans="1:9">
      <c r="A26" t="s">
        <v>24</v>
      </c>
      <c r="B26" s="206">
        <v>283144.91104516649</v>
      </c>
      <c r="C26" s="206">
        <v>36363.105999166502</v>
      </c>
      <c r="E26" s="6">
        <v>283663.02778510563</v>
      </c>
      <c r="F26" s="8">
        <v>36466.705703105603</v>
      </c>
      <c r="H26" s="5">
        <f t="shared" si="1"/>
        <v>1.8298642134397852E-3</v>
      </c>
      <c r="I26" s="5">
        <f t="shared" si="0"/>
        <v>2.8490334115428726E-3</v>
      </c>
    </row>
    <row r="27" spans="1:9">
      <c r="A27" t="s">
        <v>25</v>
      </c>
      <c r="B27" s="206">
        <v>115195.04681709211</v>
      </c>
      <c r="C27" s="206">
        <v>16448.879350592098</v>
      </c>
      <c r="E27" s="6">
        <v>115545.2394291524</v>
      </c>
      <c r="F27" s="8">
        <v>16518.902954052399</v>
      </c>
      <c r="H27" s="5">
        <f t="shared" si="1"/>
        <v>3.0399971330045722E-3</v>
      </c>
      <c r="I27" s="5">
        <f t="shared" si="0"/>
        <v>4.2570440190978585E-3</v>
      </c>
    </row>
    <row r="28" spans="1:9">
      <c r="A28" t="s">
        <v>26</v>
      </c>
      <c r="B28" s="206">
        <v>273772.26975025167</v>
      </c>
      <c r="C28" s="206">
        <v>39904.2149332517</v>
      </c>
      <c r="E28" s="6">
        <v>274700.91185959522</v>
      </c>
      <c r="F28" s="8">
        <v>40089.905691595202</v>
      </c>
      <c r="H28" s="5">
        <f t="shared" si="1"/>
        <v>3.392023999328718E-3</v>
      </c>
      <c r="I28" s="5">
        <f t="shared" si="0"/>
        <v>4.6534121434066451E-3</v>
      </c>
    </row>
    <row r="29" spans="1:9">
      <c r="A29" t="s">
        <v>27</v>
      </c>
      <c r="B29" s="206">
        <v>108152.5356601027</v>
      </c>
      <c r="C29" s="206">
        <v>14188.036912902691</v>
      </c>
      <c r="E29" s="6">
        <v>108155.60275514654</v>
      </c>
      <c r="F29" s="8">
        <v>14188.65003124653</v>
      </c>
      <c r="H29" s="5">
        <f t="shared" si="1"/>
        <v>2.8358974897040789E-5</v>
      </c>
      <c r="I29" s="5">
        <f t="shared" si="0"/>
        <v>4.3213754489295057E-5</v>
      </c>
    </row>
    <row r="30" spans="1:9">
      <c r="A30" t="s">
        <v>28</v>
      </c>
      <c r="B30" s="206">
        <v>1588.7064211774291</v>
      </c>
      <c r="C30" s="206">
        <v>233.33910039742901</v>
      </c>
      <c r="E30" s="6">
        <v>1589.2553791246589</v>
      </c>
      <c r="F30" s="8">
        <v>233.44901032465899</v>
      </c>
      <c r="H30" s="5">
        <f t="shared" si="1"/>
        <v>3.4553769023164851E-4</v>
      </c>
      <c r="I30" s="5">
        <f t="shared" si="0"/>
        <v>4.7103090327671969E-4</v>
      </c>
    </row>
    <row r="31" spans="1:9">
      <c r="A31" t="s">
        <v>29</v>
      </c>
      <c r="B31" s="206">
        <v>4991.1143470762509</v>
      </c>
      <c r="C31" s="206">
        <v>1142.276044166251</v>
      </c>
      <c r="E31" s="6">
        <v>4991.4880839209636</v>
      </c>
      <c r="F31" s="8">
        <v>1142.350775270964</v>
      </c>
      <c r="H31" s="5">
        <f t="shared" si="1"/>
        <v>7.4880441264924761E-5</v>
      </c>
      <c r="I31" s="5">
        <f t="shared" si="0"/>
        <v>6.5422981681766812E-5</v>
      </c>
    </row>
    <row r="32" spans="1:9">
      <c r="A32" t="s">
        <v>30</v>
      </c>
      <c r="B32" s="206">
        <v>572333.78802293108</v>
      </c>
      <c r="C32" s="206">
        <v>59521.3300059311</v>
      </c>
      <c r="E32" s="6">
        <v>572430.25091246876</v>
      </c>
      <c r="F32" s="8">
        <v>59540.8388374688</v>
      </c>
      <c r="H32" s="5">
        <f t="shared" si="1"/>
        <v>1.6854306273075741E-4</v>
      </c>
      <c r="I32" s="5">
        <f t="shared" si="0"/>
        <v>3.2776202305552889E-4</v>
      </c>
    </row>
    <row r="33" spans="1:9">
      <c r="A33" t="s">
        <v>31</v>
      </c>
      <c r="B33" s="206">
        <v>34799.993004457559</v>
      </c>
      <c r="C33" s="206">
        <v>5099.4112592575611</v>
      </c>
      <c r="E33" s="6">
        <v>34840.01575926457</v>
      </c>
      <c r="F33" s="8">
        <v>5107.4145761645696</v>
      </c>
      <c r="H33" s="5">
        <f t="shared" si="1"/>
        <v>1.1500793923114897E-3</v>
      </c>
      <c r="I33" s="5">
        <f t="shared" si="0"/>
        <v>1.5694590022483574E-3</v>
      </c>
    </row>
    <row r="34" spans="1:9">
      <c r="A34" t="s">
        <v>32</v>
      </c>
      <c r="B34" s="206">
        <v>39653.290319923683</v>
      </c>
      <c r="C34" s="206">
        <v>7209.72791502368</v>
      </c>
      <c r="E34" s="6">
        <v>39782.7174222873</v>
      </c>
      <c r="F34" s="8">
        <v>7235.6081245872992</v>
      </c>
      <c r="H34" s="5">
        <f t="shared" si="1"/>
        <v>3.2639687985384449E-3</v>
      </c>
      <c r="I34" s="5">
        <f t="shared" si="0"/>
        <v>3.5896236125207846E-3</v>
      </c>
    </row>
    <row r="35" spans="1:9">
      <c r="A35" t="s">
        <v>33</v>
      </c>
      <c r="B35" s="206">
        <v>129766.6711683499</v>
      </c>
      <c r="C35" s="206">
        <v>21880.306197349899</v>
      </c>
      <c r="E35" s="6">
        <v>130435.8651098313</v>
      </c>
      <c r="F35" s="8">
        <v>22014.111871831301</v>
      </c>
      <c r="H35" s="5">
        <f t="shared" si="1"/>
        <v>5.1569015021833541E-3</v>
      </c>
      <c r="I35" s="5">
        <f t="shared" si="0"/>
        <v>6.1153474395896886E-3</v>
      </c>
    </row>
    <row r="36" spans="1:9">
      <c r="A36" t="s">
        <v>34</v>
      </c>
      <c r="B36" s="206">
        <v>90722.725666429556</v>
      </c>
      <c r="C36" s="206">
        <v>14613.331546529562</v>
      </c>
      <c r="E36" s="6">
        <v>91055.036561641129</v>
      </c>
      <c r="F36" s="8">
        <v>14679.789161341132</v>
      </c>
      <c r="H36" s="5">
        <f t="shared" si="1"/>
        <v>3.6629289163270674E-3</v>
      </c>
      <c r="I36" s="5">
        <f t="shared" si="0"/>
        <v>4.5477387959046807E-3</v>
      </c>
    </row>
    <row r="37" spans="1:9">
      <c r="A37" t="s">
        <v>35</v>
      </c>
      <c r="B37" s="206">
        <v>348433.51829457178</v>
      </c>
      <c r="C37" s="206">
        <v>43285.539904571808</v>
      </c>
      <c r="E37" s="6">
        <v>349008.04476045945</v>
      </c>
      <c r="F37" s="8">
        <v>43400.422730459395</v>
      </c>
      <c r="H37" s="5">
        <f t="shared" si="1"/>
        <v>1.6488840358979322E-3</v>
      </c>
      <c r="I37" s="5">
        <f t="shared" si="0"/>
        <v>2.6540693760747913E-3</v>
      </c>
    </row>
    <row r="38" spans="1:9">
      <c r="A38" t="s">
        <v>36</v>
      </c>
      <c r="B38" s="206">
        <v>75924.131831859748</v>
      </c>
      <c r="C38" s="206">
        <v>9660.5923602597504</v>
      </c>
      <c r="E38" s="6">
        <v>76042.930905055182</v>
      </c>
      <c r="F38" s="8">
        <v>9684.3472282551793</v>
      </c>
      <c r="H38" s="5">
        <f t="shared" si="1"/>
        <v>1.564707693444879E-3</v>
      </c>
      <c r="I38" s="5">
        <f t="shared" si="0"/>
        <v>2.4589452809486057E-3</v>
      </c>
    </row>
    <row r="39" spans="1:9">
      <c r="A39" t="s">
        <v>37</v>
      </c>
      <c r="B39" s="206">
        <v>27159.797046450629</v>
      </c>
      <c r="C39" s="206">
        <v>4025.20134635063</v>
      </c>
      <c r="E39" s="6">
        <v>27223.795405162738</v>
      </c>
      <c r="F39" s="8">
        <v>4037.9992138627404</v>
      </c>
      <c r="H39" s="5">
        <f t="shared" si="1"/>
        <v>2.3563636577495425E-3</v>
      </c>
      <c r="I39" s="5">
        <f t="shared" si="0"/>
        <v>3.1794353650689425E-3</v>
      </c>
    </row>
    <row r="40" spans="1:9">
      <c r="A40" t="s">
        <v>38</v>
      </c>
      <c r="B40" s="206">
        <v>1085.8304438699959</v>
      </c>
      <c r="C40" s="206">
        <v>158.7682754219959</v>
      </c>
      <c r="E40" s="6">
        <v>1085.8978097506281</v>
      </c>
      <c r="F40" s="8">
        <v>158.78175793862809</v>
      </c>
      <c r="H40" s="5">
        <f t="shared" si="1"/>
        <v>6.2040884018802926E-5</v>
      </c>
      <c r="I40" s="5">
        <f t="shared" si="0"/>
        <v>8.4919462634200119E-5</v>
      </c>
    </row>
    <row r="41" spans="1:9">
      <c r="A41" t="s">
        <v>39</v>
      </c>
      <c r="B41" s="206">
        <v>61020.666373703789</v>
      </c>
      <c r="C41" s="206">
        <v>7474.0259835037905</v>
      </c>
      <c r="E41" s="6">
        <v>61067.854809687909</v>
      </c>
      <c r="F41" s="8">
        <v>7483.4629815879098</v>
      </c>
      <c r="H41" s="5">
        <f t="shared" si="1"/>
        <v>7.7331892272575946E-4</v>
      </c>
      <c r="I41" s="5">
        <f t="shared" si="0"/>
        <v>1.262639186022106E-3</v>
      </c>
    </row>
    <row r="42" spans="1:9">
      <c r="A42" t="s">
        <v>40</v>
      </c>
      <c r="B42" s="206">
        <v>104615.71265908491</v>
      </c>
      <c r="C42" s="206">
        <v>17964.139930584901</v>
      </c>
      <c r="E42" s="6">
        <v>105177.11137205211</v>
      </c>
      <c r="F42" s="8">
        <v>18076.402192852103</v>
      </c>
      <c r="H42" s="5">
        <f t="shared" si="1"/>
        <v>5.3662943997394835E-3</v>
      </c>
      <c r="I42" s="5">
        <f t="shared" si="0"/>
        <v>6.2492422515630711E-3</v>
      </c>
    </row>
    <row r="43" spans="1:9">
      <c r="A43" t="s">
        <v>41</v>
      </c>
      <c r="B43" s="206">
        <v>31622.641897671689</v>
      </c>
      <c r="C43" s="206">
        <v>5814.3431294716902</v>
      </c>
      <c r="E43" s="6">
        <v>31754.79275148132</v>
      </c>
      <c r="F43" s="8">
        <v>5840.7707766813201</v>
      </c>
      <c r="H43" s="5">
        <f t="shared" si="1"/>
        <v>4.1789947290697864E-3</v>
      </c>
      <c r="I43" s="5">
        <f t="shared" si="0"/>
        <v>4.5452507052213082E-3</v>
      </c>
    </row>
    <row r="44" spans="1:9">
      <c r="A44" t="s">
        <v>42</v>
      </c>
      <c r="B44" s="206">
        <v>1298606.8869093498</v>
      </c>
      <c r="C44" s="206">
        <v>158751.57753935002</v>
      </c>
      <c r="E44" s="6">
        <v>1363421.8961792311</v>
      </c>
      <c r="F44" s="8">
        <v>165748.43288923099</v>
      </c>
      <c r="H44" s="5">
        <f t="shared" si="1"/>
        <v>4.99111855352464E-2</v>
      </c>
      <c r="I44" s="5">
        <f t="shared" si="0"/>
        <v>4.4074241392320281E-2</v>
      </c>
    </row>
    <row r="45" spans="1:9">
      <c r="A45" t="s">
        <v>43</v>
      </c>
      <c r="B45" s="206">
        <v>82075.827088924765</v>
      </c>
      <c r="C45" s="206">
        <v>9055.4293087247679</v>
      </c>
      <c r="E45" s="6">
        <v>82096.516925170319</v>
      </c>
      <c r="F45" s="8">
        <v>9059.3566707703103</v>
      </c>
      <c r="H45" s="5">
        <f t="shared" si="1"/>
        <v>2.5208197077487507E-4</v>
      </c>
      <c r="I45" s="5">
        <f t="shared" si="0"/>
        <v>4.3370246861277375E-4</v>
      </c>
    </row>
    <row r="46" spans="1:9">
      <c r="A46" t="s">
        <v>44</v>
      </c>
      <c r="B46" s="206">
        <v>5718.1020873796624</v>
      </c>
      <c r="C46" s="206">
        <v>645.76505968966296</v>
      </c>
      <c r="E46" s="6">
        <v>5720.7567884174805</v>
      </c>
      <c r="F46" s="8">
        <v>646.29571365748006</v>
      </c>
      <c r="H46" s="5">
        <f t="shared" si="1"/>
        <v>4.6426261673033727E-4</v>
      </c>
      <c r="I46" s="5">
        <f t="shared" si="0"/>
        <v>8.2174462655523642E-4</v>
      </c>
    </row>
    <row r="47" spans="1:9">
      <c r="A47" t="s">
        <v>45</v>
      </c>
      <c r="B47" s="206">
        <v>23063.247506215583</v>
      </c>
      <c r="C47" s="206">
        <v>3473.7213156155799</v>
      </c>
      <c r="E47" s="6">
        <v>23085.21535054678</v>
      </c>
      <c r="F47" s="8">
        <v>3478.11393514678</v>
      </c>
      <c r="H47" s="5">
        <f t="shared" si="1"/>
        <v>9.525043827967618E-4</v>
      </c>
      <c r="I47" s="5">
        <f t="shared" si="0"/>
        <v>1.2645284788545875E-3</v>
      </c>
    </row>
    <row r="48" spans="1:9">
      <c r="A48" t="s">
        <v>46</v>
      </c>
      <c r="B48" s="206">
        <v>73628.155969426982</v>
      </c>
      <c r="C48" s="206">
        <v>12313.299263626988</v>
      </c>
      <c r="E48" s="6">
        <v>73970.951257206834</v>
      </c>
      <c r="F48" s="8">
        <v>12381.852152706839</v>
      </c>
      <c r="H48" s="5">
        <f t="shared" si="1"/>
        <v>4.6557635902519856E-3</v>
      </c>
      <c r="I48" s="5">
        <f t="shared" si="0"/>
        <v>5.5673859306216242E-3</v>
      </c>
    </row>
    <row r="49" spans="1:9">
      <c r="A49" t="s">
        <v>47</v>
      </c>
      <c r="B49" s="206">
        <v>6113.2749666292057</v>
      </c>
      <c r="C49" s="206">
        <v>751.93001313920604</v>
      </c>
      <c r="E49" s="6">
        <v>6115.0195552265568</v>
      </c>
      <c r="F49" s="8">
        <v>752.27871692655685</v>
      </c>
      <c r="H49" s="5">
        <f t="shared" si="1"/>
        <v>2.8537708623845639E-4</v>
      </c>
      <c r="I49" s="5">
        <f t="shared" si="0"/>
        <v>4.6374500453176911E-4</v>
      </c>
    </row>
    <row r="50" spans="1:9">
      <c r="A50" t="s">
        <v>48</v>
      </c>
      <c r="B50" s="206">
        <v>73537.408839281401</v>
      </c>
      <c r="C50" s="206">
        <v>12749.022475081401</v>
      </c>
      <c r="E50" s="6">
        <v>73869.992509199117</v>
      </c>
      <c r="F50" s="8">
        <v>12815.53090989912</v>
      </c>
      <c r="H50" s="5">
        <f t="shared" si="1"/>
        <v>4.5226460269301777E-3</v>
      </c>
      <c r="I50" s="5">
        <f t="shared" si="0"/>
        <v>5.2167477897001793E-3</v>
      </c>
    </row>
    <row r="51" spans="1:9">
      <c r="A51" t="s">
        <v>49</v>
      </c>
      <c r="B51" s="206">
        <v>166554.00588504842</v>
      </c>
      <c r="C51" s="206">
        <v>17576.343212048399</v>
      </c>
      <c r="E51" s="6">
        <v>166601.45483638989</v>
      </c>
      <c r="F51" s="8">
        <v>17585.8272333899</v>
      </c>
      <c r="H51" s="5">
        <f t="shared" si="1"/>
        <v>2.8488628111545907E-4</v>
      </c>
      <c r="I51" s="5">
        <f t="shared" si="0"/>
        <v>5.3959013129646464E-4</v>
      </c>
    </row>
    <row r="52" spans="1:9">
      <c r="B52" s="8"/>
      <c r="C52" s="8"/>
      <c r="E52" s="6"/>
      <c r="F52" s="8"/>
      <c r="H52" s="5"/>
      <c r="I52" s="5"/>
    </row>
    <row r="53" spans="1:9">
      <c r="B53" s="8"/>
      <c r="C53" s="8"/>
      <c r="E53" s="6"/>
      <c r="F53" s="8"/>
      <c r="H53" s="5"/>
      <c r="I53" s="5"/>
    </row>
    <row r="54" spans="1:9">
      <c r="A54" t="s">
        <v>50</v>
      </c>
      <c r="B54" s="8">
        <v>0</v>
      </c>
      <c r="C54" s="8">
        <v>0</v>
      </c>
      <c r="E54" s="6">
        <v>0</v>
      </c>
      <c r="F54" s="8">
        <v>0</v>
      </c>
      <c r="H54" s="5"/>
      <c r="I54" s="5"/>
    </row>
    <row r="55" spans="1:9">
      <c r="A55" t="s">
        <v>51</v>
      </c>
      <c r="B55" s="8">
        <v>0</v>
      </c>
      <c r="C55" s="8">
        <v>0</v>
      </c>
      <c r="E55" s="6">
        <v>0</v>
      </c>
      <c r="F55" s="8">
        <v>0</v>
      </c>
      <c r="H55" s="5"/>
      <c r="I55" s="5"/>
    </row>
    <row r="56" spans="1:9">
      <c r="A56" t="s">
        <v>52</v>
      </c>
      <c r="B56" s="8">
        <v>0</v>
      </c>
      <c r="C56" s="8">
        <v>0</v>
      </c>
      <c r="E56" s="6">
        <v>0</v>
      </c>
      <c r="F56" s="8">
        <v>0</v>
      </c>
      <c r="H56" s="5"/>
      <c r="I56" s="5"/>
    </row>
    <row r="57" spans="1:9">
      <c r="A57" t="s">
        <v>53</v>
      </c>
      <c r="B57" s="8">
        <v>0</v>
      </c>
      <c r="C57" s="8">
        <v>0</v>
      </c>
      <c r="E57" s="6">
        <v>0</v>
      </c>
      <c r="F57" s="8">
        <v>0</v>
      </c>
      <c r="H57" s="5"/>
      <c r="I57" s="5"/>
    </row>
    <row r="58" spans="1:9">
      <c r="A58" t="s">
        <v>54</v>
      </c>
      <c r="B58" s="8">
        <v>0</v>
      </c>
      <c r="C58" s="8">
        <v>0</v>
      </c>
      <c r="E58" s="6">
        <v>0</v>
      </c>
      <c r="F58" s="8">
        <v>0</v>
      </c>
      <c r="H58" s="5"/>
      <c r="I58" s="5"/>
    </row>
    <row r="59" spans="1:9">
      <c r="A59" t="s">
        <v>55</v>
      </c>
      <c r="B59" s="8">
        <v>0</v>
      </c>
      <c r="C59" s="8">
        <v>0</v>
      </c>
      <c r="E59" s="6">
        <v>0</v>
      </c>
      <c r="F59" s="8">
        <v>0</v>
      </c>
      <c r="H59" s="5"/>
      <c r="I59" s="5"/>
    </row>
    <row r="60" spans="1:9">
      <c r="B60" s="8"/>
      <c r="C60" s="8"/>
      <c r="E60" s="6"/>
      <c r="F60" s="8"/>
      <c r="H60" s="5"/>
      <c r="I60" s="5"/>
    </row>
    <row r="61" spans="1:9">
      <c r="A61" s="2" t="s">
        <v>56</v>
      </c>
      <c r="B61" s="206">
        <f t="shared" ref="B61:C61" si="2">SUM(B3:B60)</f>
        <v>6663356.7733913586</v>
      </c>
      <c r="C61" s="206">
        <f t="shared" si="2"/>
        <v>913524.50125516765</v>
      </c>
      <c r="E61" s="206">
        <f t="shared" ref="E61:F61" si="3">SUM(E3:E60)</f>
        <v>6741452.0503979772</v>
      </c>
      <c r="F61" s="206">
        <f t="shared" si="3"/>
        <v>923168.24948252703</v>
      </c>
      <c r="H61" s="5">
        <f t="shared" si="1"/>
        <v>1.1720110398181723E-2</v>
      </c>
      <c r="I61" s="5">
        <f t="shared" si="0"/>
        <v>1.0556638835749919E-2</v>
      </c>
    </row>
    <row r="62" spans="1:9">
      <c r="A62" s="2" t="s">
        <v>57</v>
      </c>
      <c r="B62" s="206">
        <f t="shared" ref="B62:C62" si="4">B3+B4+B5+B6+B7+B8+B9+B10+B11+B12+B13+B14+B15+B16+B17+B18+B19+B20+B21+B22+B23+B24+B25+B26+B27+B28+B29+B30+B31+B32+B33+B34+B35+B36+B37+B38+B39+B40+B41+B42+B43+B44+B45+B46+B47+B48+B49+B50+B51</f>
        <v>6663356.7733913586</v>
      </c>
      <c r="C62" s="206">
        <f t="shared" si="4"/>
        <v>913524.50125516765</v>
      </c>
      <c r="E62" s="206">
        <f t="shared" ref="E62:F62" si="5">E3+E4+E5+E6+E7+E8+E9+E10+E11+E12+E13+E14+E15+E16+E17+E18+E19+E20+E21+E22+E23+E24+E25+E26+E27+E28+E29+E30+E31+E32+E33+E34+E35+E36+E37+E38+E39+E40+E41+E42+E43+E44+E45+E46+E47+E48+E49+E50+E51</f>
        <v>6741452.0503979772</v>
      </c>
      <c r="F62" s="206">
        <f t="shared" si="5"/>
        <v>923168.24948252703</v>
      </c>
      <c r="H62" s="5">
        <f t="shared" si="1"/>
        <v>1.1720110398181723E-2</v>
      </c>
      <c r="I62" s="5">
        <f t="shared" si="0"/>
        <v>1.0556638835749919E-2</v>
      </c>
    </row>
    <row r="63" spans="1:9">
      <c r="A63" s="2" t="s">
        <v>58</v>
      </c>
      <c r="B63" s="206">
        <f t="shared" ref="B63:C63" si="6">B3+B5+B8+B9+B11+B12+B14+B15+B16+B17+B18+B19+B20+B21+B22+B23+B24+B25+B26+B28+B30+B31+B33+B34+B35+B36+B37+B39+B40+B41+B42+B43+B44+B46+B47+B49+B50</f>
        <v>4923288.063184781</v>
      </c>
      <c r="C63" s="206">
        <f t="shared" si="6"/>
        <v>698411.42153744341</v>
      </c>
      <c r="E63" s="206">
        <f t="shared" ref="E63:F63" si="7">E3+E5+E8+E9+E11+E12+E14+E15+E16+E17+E18+E19+E20+E21+E22+E23+E24+E25+E26+E28+E30+E31+E33+E34+E35+E36+E37+E39+E40+E41+E42+E43+E44+E46+E47+E49+E50</f>
        <v>4999425.735344341</v>
      </c>
      <c r="F63" s="206">
        <f t="shared" si="7"/>
        <v>707673.37063725863</v>
      </c>
      <c r="H63" s="5">
        <f t="shared" si="1"/>
        <v>1.5464801405568785E-2</v>
      </c>
      <c r="I63" s="5">
        <f t="shared" si="0"/>
        <v>1.3261451365480946E-2</v>
      </c>
    </row>
  </sheetData>
  <conditionalFormatting sqref="H1:I1048576">
    <cfRule type="colorScale" priority="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6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3" sqref="B23"/>
    </sheetView>
  </sheetViews>
  <sheetFormatPr defaultRowHeight="15"/>
  <cols>
    <col min="1" max="1" width="28.7109375" customWidth="1"/>
    <col min="2" max="2" width="10.7109375" style="1" customWidth="1"/>
  </cols>
  <sheetData>
    <row r="1" spans="1:6">
      <c r="B1" s="204" t="s">
        <v>118</v>
      </c>
      <c r="D1" s="4" t="s">
        <v>115</v>
      </c>
      <c r="F1" s="4" t="s">
        <v>61</v>
      </c>
    </row>
    <row r="2" spans="1:6">
      <c r="A2" s="2" t="s">
        <v>0</v>
      </c>
      <c r="B2" s="2" t="s">
        <v>63</v>
      </c>
      <c r="D2" s="12" t="s">
        <v>63</v>
      </c>
      <c r="F2" s="4" t="s">
        <v>63</v>
      </c>
    </row>
    <row r="3" spans="1:6">
      <c r="A3" t="s">
        <v>1</v>
      </c>
      <c r="B3" s="208">
        <v>60053.603199999998</v>
      </c>
      <c r="D3" s="11">
        <v>64176.962500000001</v>
      </c>
      <c r="F3" s="5">
        <f>(D3-B3)/B3</f>
        <v>6.8661313897648096E-2</v>
      </c>
    </row>
    <row r="4" spans="1:6">
      <c r="A4" t="s">
        <v>2</v>
      </c>
      <c r="B4" s="208">
        <v>33344.779499999997</v>
      </c>
      <c r="D4" s="11">
        <v>33456.9951</v>
      </c>
      <c r="F4" s="5">
        <f t="shared" ref="F4:F63" si="0">(D4-B4)/B4</f>
        <v>3.365312402200866E-3</v>
      </c>
    </row>
    <row r="5" spans="1:6">
      <c r="A5" t="s">
        <v>3</v>
      </c>
      <c r="B5" s="208">
        <v>117746.3107</v>
      </c>
      <c r="D5" s="11">
        <v>122700.2403</v>
      </c>
      <c r="F5" s="5">
        <f t="shared" si="0"/>
        <v>4.2072907172623651E-2</v>
      </c>
    </row>
    <row r="6" spans="1:6">
      <c r="A6" t="s">
        <v>4</v>
      </c>
      <c r="B6" s="208">
        <v>203457.61629999999</v>
      </c>
      <c r="D6" s="11">
        <v>204367.59340000001</v>
      </c>
      <c r="F6" s="5">
        <f t="shared" si="0"/>
        <v>4.4725634584170558E-3</v>
      </c>
    </row>
    <row r="7" spans="1:6">
      <c r="A7" t="s">
        <v>5</v>
      </c>
      <c r="B7" s="208">
        <v>69058.0962</v>
      </c>
      <c r="D7" s="11">
        <v>69472.322</v>
      </c>
      <c r="F7" s="5">
        <f t="shared" si="0"/>
        <v>5.9982221172207783E-3</v>
      </c>
    </row>
    <row r="8" spans="1:6">
      <c r="A8" t="s">
        <v>6</v>
      </c>
      <c r="B8" s="208">
        <v>2462.7420000000002</v>
      </c>
      <c r="D8" s="11">
        <v>2505.6792999999998</v>
      </c>
      <c r="F8" s="5">
        <f t="shared" si="0"/>
        <v>1.7434753620151681E-2</v>
      </c>
    </row>
    <row r="9" spans="1:6">
      <c r="A9" t="s">
        <v>7</v>
      </c>
      <c r="B9" s="208">
        <v>12925.7407</v>
      </c>
      <c r="D9" s="11">
        <v>13851.8992</v>
      </c>
      <c r="F9" s="5">
        <f t="shared" si="0"/>
        <v>7.1652257421503093E-2</v>
      </c>
    </row>
    <row r="10" spans="1:6">
      <c r="A10" t="s">
        <v>8</v>
      </c>
      <c r="B10" s="207"/>
      <c r="D10" s="10"/>
      <c r="F10" s="5"/>
    </row>
    <row r="11" spans="1:6">
      <c r="A11" t="s">
        <v>9</v>
      </c>
      <c r="B11" s="208">
        <v>37910.884899999997</v>
      </c>
      <c r="D11" s="11">
        <v>38763.545400000003</v>
      </c>
      <c r="F11" s="5">
        <f t="shared" si="0"/>
        <v>2.2491179043937472E-2</v>
      </c>
    </row>
    <row r="12" spans="1:6">
      <c r="A12" t="s">
        <v>10</v>
      </c>
      <c r="B12" s="208">
        <v>90962.997000000003</v>
      </c>
      <c r="D12" s="11">
        <v>96830.569499999998</v>
      </c>
      <c r="F12" s="5">
        <f t="shared" si="0"/>
        <v>6.4505048135122395E-2</v>
      </c>
    </row>
    <row r="13" spans="1:6">
      <c r="A13" t="s">
        <v>11</v>
      </c>
      <c r="B13" s="208">
        <v>60668.153899999998</v>
      </c>
      <c r="D13" s="11">
        <v>60640.277999999998</v>
      </c>
      <c r="F13" s="5">
        <f t="shared" si="0"/>
        <v>-4.5948159302732785E-4</v>
      </c>
    </row>
    <row r="14" spans="1:6">
      <c r="A14" t="s">
        <v>12</v>
      </c>
      <c r="B14" s="208">
        <v>106977.314</v>
      </c>
      <c r="D14" s="11">
        <v>109961.3423</v>
      </c>
      <c r="F14" s="5">
        <f t="shared" si="0"/>
        <v>2.7894029008804666E-2</v>
      </c>
    </row>
    <row r="15" spans="1:6">
      <c r="A15" t="s">
        <v>13</v>
      </c>
      <c r="B15" s="208">
        <v>108287.33530000001</v>
      </c>
      <c r="D15" s="11">
        <v>111264.74340000001</v>
      </c>
      <c r="F15" s="5">
        <f t="shared" si="0"/>
        <v>2.7495441565270472E-2</v>
      </c>
    </row>
    <row r="16" spans="1:6">
      <c r="A16" t="s">
        <v>14</v>
      </c>
      <c r="B16" s="208">
        <v>281365.70890000003</v>
      </c>
      <c r="D16" s="11">
        <v>290938.83880000003</v>
      </c>
      <c r="F16" s="5">
        <f t="shared" si="0"/>
        <v>3.4023797489133187E-2</v>
      </c>
    </row>
    <row r="17" spans="1:6">
      <c r="A17" t="s">
        <v>15</v>
      </c>
      <c r="B17" s="208">
        <v>171099.43220000001</v>
      </c>
      <c r="D17" s="11">
        <v>172610.56289999999</v>
      </c>
      <c r="F17" s="5">
        <f t="shared" si="0"/>
        <v>8.8318861177376813E-3</v>
      </c>
    </row>
    <row r="18" spans="1:6">
      <c r="A18" t="s">
        <v>16</v>
      </c>
      <c r="B18" s="208">
        <v>50855.202299999997</v>
      </c>
      <c r="D18" s="11">
        <v>52483.016199999998</v>
      </c>
      <c r="F18" s="5">
        <f t="shared" si="0"/>
        <v>3.200879804581961E-2</v>
      </c>
    </row>
    <row r="19" spans="1:6">
      <c r="A19" t="s">
        <v>17</v>
      </c>
      <c r="B19" s="208">
        <v>38206.1423</v>
      </c>
      <c r="D19" s="11">
        <v>39511.267</v>
      </c>
      <c r="F19" s="5">
        <f t="shared" si="0"/>
        <v>3.4160075355213246E-2</v>
      </c>
    </row>
    <row r="20" spans="1:6">
      <c r="A20" t="s">
        <v>18</v>
      </c>
      <c r="B20" s="208">
        <v>5102.4939999999997</v>
      </c>
      <c r="D20" s="11">
        <v>5213.8999999999996</v>
      </c>
      <c r="F20" s="5">
        <f t="shared" si="0"/>
        <v>2.1833636649058276E-2</v>
      </c>
    </row>
    <row r="21" spans="1:6">
      <c r="A21" t="s">
        <v>19</v>
      </c>
      <c r="B21" s="208">
        <v>22730.867099999999</v>
      </c>
      <c r="D21" s="11">
        <v>24158.9015</v>
      </c>
      <c r="F21" s="5">
        <f t="shared" si="0"/>
        <v>6.2823577900378486E-2</v>
      </c>
    </row>
    <row r="22" spans="1:6">
      <c r="A22" t="s">
        <v>20</v>
      </c>
      <c r="B22" s="208">
        <v>2219.0228000000002</v>
      </c>
      <c r="D22" s="11">
        <v>2254.5864000000001</v>
      </c>
      <c r="F22" s="5">
        <f t="shared" si="0"/>
        <v>1.6026694272812315E-2</v>
      </c>
    </row>
    <row r="23" spans="1:6">
      <c r="A23" t="s">
        <v>21</v>
      </c>
      <c r="B23" s="208">
        <v>55123.757799999999</v>
      </c>
      <c r="D23" s="11">
        <v>55919.735099999998</v>
      </c>
      <c r="F23" s="5">
        <f t="shared" si="0"/>
        <v>1.4439822896108847E-2</v>
      </c>
    </row>
    <row r="24" spans="1:6">
      <c r="A24" t="s">
        <v>22</v>
      </c>
      <c r="B24" s="208">
        <v>189141.3751</v>
      </c>
      <c r="D24" s="11">
        <v>192412.28409999999</v>
      </c>
      <c r="F24" s="5">
        <f t="shared" si="0"/>
        <v>1.729346103289478E-2</v>
      </c>
    </row>
    <row r="25" spans="1:6">
      <c r="A25" t="s">
        <v>23</v>
      </c>
      <c r="B25" s="208">
        <v>55887.107199999999</v>
      </c>
      <c r="D25" s="11">
        <v>59482.498699999996</v>
      </c>
      <c r="F25" s="5">
        <f t="shared" si="0"/>
        <v>6.433311151950262E-2</v>
      </c>
    </row>
    <row r="26" spans="1:6">
      <c r="A26" t="s">
        <v>24</v>
      </c>
      <c r="B26" s="208">
        <v>122626.519</v>
      </c>
      <c r="D26" s="11">
        <v>125405.3839</v>
      </c>
      <c r="F26" s="5">
        <f t="shared" si="0"/>
        <v>2.2661206749251362E-2</v>
      </c>
    </row>
    <row r="27" spans="1:6">
      <c r="A27" t="s">
        <v>25</v>
      </c>
      <c r="B27" s="208">
        <v>54374.663200000003</v>
      </c>
      <c r="D27" s="11">
        <v>55078.1247</v>
      </c>
      <c r="F27" s="5">
        <f t="shared" si="0"/>
        <v>1.2937303122458652E-2</v>
      </c>
    </row>
    <row r="28" spans="1:6">
      <c r="A28" t="s">
        <v>26</v>
      </c>
      <c r="B28" s="208">
        <v>181226.315</v>
      </c>
      <c r="D28" s="11">
        <v>183198.815</v>
      </c>
      <c r="F28" s="5">
        <f t="shared" si="0"/>
        <v>1.0884180920414344E-2</v>
      </c>
    </row>
    <row r="29" spans="1:6">
      <c r="A29" t="s">
        <v>27</v>
      </c>
      <c r="B29" s="208">
        <v>5582.7293</v>
      </c>
      <c r="D29" s="11">
        <v>5567.3089</v>
      </c>
      <c r="F29" s="5">
        <f t="shared" si="0"/>
        <v>-2.7621615112163817E-3</v>
      </c>
    </row>
    <row r="30" spans="1:6">
      <c r="A30" t="s">
        <v>28</v>
      </c>
      <c r="B30" s="208">
        <v>1422.5780999999999</v>
      </c>
      <c r="D30" s="11">
        <v>1439.1639</v>
      </c>
      <c r="F30" s="5">
        <f t="shared" si="0"/>
        <v>1.1658973240203869E-2</v>
      </c>
    </row>
    <row r="31" spans="1:6">
      <c r="A31" t="s">
        <v>29</v>
      </c>
      <c r="B31" s="208">
        <v>3688.0102999999999</v>
      </c>
      <c r="D31" s="11">
        <v>3790.5299</v>
      </c>
      <c r="F31" s="5">
        <f t="shared" si="0"/>
        <v>2.779807854658109E-2</v>
      </c>
    </row>
    <row r="32" spans="1:6">
      <c r="A32" t="s">
        <v>30</v>
      </c>
      <c r="B32" s="208">
        <v>35410.868799999997</v>
      </c>
      <c r="D32" s="11">
        <v>35273.6659</v>
      </c>
      <c r="F32" s="5">
        <f t="shared" si="0"/>
        <v>-3.8745985243941994E-3</v>
      </c>
    </row>
    <row r="33" spans="1:6">
      <c r="A33" t="s">
        <v>31</v>
      </c>
      <c r="B33" s="208">
        <v>43048.9251</v>
      </c>
      <c r="D33" s="11">
        <v>43139.578000000001</v>
      </c>
      <c r="F33" s="5">
        <f t="shared" si="0"/>
        <v>2.1058109996804765E-3</v>
      </c>
    </row>
    <row r="34" spans="1:6">
      <c r="A34" t="s">
        <v>32</v>
      </c>
      <c r="B34" s="208">
        <v>167616.64920000001</v>
      </c>
      <c r="D34" s="11">
        <v>175204.42430000001</v>
      </c>
      <c r="F34" s="5">
        <f t="shared" si="0"/>
        <v>4.5268624186289949E-2</v>
      </c>
    </row>
    <row r="35" spans="1:6">
      <c r="A35" t="s">
        <v>33</v>
      </c>
      <c r="B35" s="208">
        <v>93220.405100000004</v>
      </c>
      <c r="D35" s="11">
        <v>95011.015199999994</v>
      </c>
      <c r="F35" s="5">
        <f t="shared" si="0"/>
        <v>1.9208349267299963E-2</v>
      </c>
    </row>
    <row r="36" spans="1:6">
      <c r="A36" t="s">
        <v>34</v>
      </c>
      <c r="B36" s="208">
        <v>92039.226299999995</v>
      </c>
      <c r="D36" s="11">
        <v>94427.382700000002</v>
      </c>
      <c r="F36" s="5">
        <f t="shared" si="0"/>
        <v>2.5947158575799625E-2</v>
      </c>
    </row>
    <row r="37" spans="1:6">
      <c r="A37" t="s">
        <v>35</v>
      </c>
      <c r="B37" s="208">
        <v>102712.11139999999</v>
      </c>
      <c r="D37" s="11">
        <v>105172.0509</v>
      </c>
      <c r="F37" s="5">
        <f t="shared" si="0"/>
        <v>2.3949848430435516E-2</v>
      </c>
    </row>
    <row r="38" spans="1:6">
      <c r="A38" t="s">
        <v>36</v>
      </c>
      <c r="B38" s="208">
        <v>43694.383099999999</v>
      </c>
      <c r="D38" s="11">
        <v>44391.579299999998</v>
      </c>
      <c r="F38" s="5">
        <f t="shared" si="0"/>
        <v>1.595619735388823E-2</v>
      </c>
    </row>
    <row r="39" spans="1:6">
      <c r="A39" t="s">
        <v>37</v>
      </c>
      <c r="B39" s="208">
        <v>70638.221699999995</v>
      </c>
      <c r="D39" s="11">
        <v>72091.672399999996</v>
      </c>
      <c r="F39" s="5">
        <f t="shared" si="0"/>
        <v>2.0575980892791945E-2</v>
      </c>
    </row>
    <row r="40" spans="1:6">
      <c r="A40" t="s">
        <v>38</v>
      </c>
      <c r="B40" s="208">
        <v>297.84640000000002</v>
      </c>
      <c r="D40" s="11">
        <v>304.18400000000003</v>
      </c>
      <c r="F40" s="5">
        <f t="shared" si="0"/>
        <v>2.1278081588362353E-2</v>
      </c>
    </row>
    <row r="41" spans="1:6">
      <c r="A41" t="s">
        <v>39</v>
      </c>
      <c r="B41" s="208">
        <v>29705.436799999999</v>
      </c>
      <c r="D41" s="11">
        <v>30664.375</v>
      </c>
      <c r="F41" s="5">
        <f t="shared" si="0"/>
        <v>3.2281572106019341E-2</v>
      </c>
    </row>
    <row r="42" spans="1:6">
      <c r="A42" t="s">
        <v>40</v>
      </c>
      <c r="B42" s="208">
        <v>128818.7727</v>
      </c>
      <c r="D42" s="11">
        <v>130869.76669999999</v>
      </c>
      <c r="F42" s="5">
        <f t="shared" si="0"/>
        <v>1.5921545881953519E-2</v>
      </c>
    </row>
    <row r="43" spans="1:6">
      <c r="A43" t="s">
        <v>41</v>
      </c>
      <c r="B43" s="208">
        <v>34941.872100000001</v>
      </c>
      <c r="D43" s="11">
        <v>36048.602800000001</v>
      </c>
      <c r="F43" s="5">
        <f t="shared" si="0"/>
        <v>3.1673480368557584E-2</v>
      </c>
    </row>
    <row r="44" spans="1:6">
      <c r="A44" t="s">
        <v>42</v>
      </c>
      <c r="B44" s="208">
        <v>262350.005</v>
      </c>
      <c r="D44" s="11">
        <v>265910.65220000001</v>
      </c>
      <c r="F44" s="5">
        <f t="shared" si="0"/>
        <v>1.3572125527499063E-2</v>
      </c>
    </row>
    <row r="45" spans="1:6">
      <c r="A45" t="s">
        <v>43</v>
      </c>
      <c r="B45" s="208">
        <v>23062.910899999999</v>
      </c>
      <c r="D45" s="11">
        <v>23363.740300000001</v>
      </c>
      <c r="F45" s="5">
        <f t="shared" si="0"/>
        <v>1.3043860825044525E-2</v>
      </c>
    </row>
    <row r="46" spans="1:6">
      <c r="A46" t="s">
        <v>44</v>
      </c>
      <c r="B46" s="208">
        <v>7827.5299000000005</v>
      </c>
      <c r="D46" s="11">
        <v>7804.7428</v>
      </c>
      <c r="F46" s="5">
        <f t="shared" si="0"/>
        <v>-2.9111482538061546E-3</v>
      </c>
    </row>
    <row r="47" spans="1:6">
      <c r="A47" t="s">
        <v>45</v>
      </c>
      <c r="B47" s="208">
        <v>43053.108</v>
      </c>
      <c r="D47" s="11">
        <v>43855.287100000001</v>
      </c>
      <c r="F47" s="5">
        <f t="shared" si="0"/>
        <v>1.8632315697161776E-2</v>
      </c>
    </row>
    <row r="48" spans="1:6">
      <c r="A48" t="s">
        <v>46</v>
      </c>
      <c r="B48" s="208">
        <v>44232.904600000002</v>
      </c>
      <c r="D48" s="11">
        <v>44819.597199999997</v>
      </c>
      <c r="F48" s="5">
        <f t="shared" si="0"/>
        <v>1.3263714090347005E-2</v>
      </c>
    </row>
    <row r="49" spans="1:6">
      <c r="A49" t="s">
        <v>47</v>
      </c>
      <c r="B49" s="208">
        <v>9204.0033999999996</v>
      </c>
      <c r="D49" s="11">
        <v>9383.8714</v>
      </c>
      <c r="F49" s="5">
        <f t="shared" si="0"/>
        <v>1.9542365662316076E-2</v>
      </c>
    </row>
    <row r="50" spans="1:6">
      <c r="A50" t="s">
        <v>48</v>
      </c>
      <c r="B50" s="208">
        <v>114286.4434</v>
      </c>
      <c r="D50" s="11">
        <v>114611.0194</v>
      </c>
      <c r="F50" s="5">
        <f t="shared" si="0"/>
        <v>2.8400218813704105E-3</v>
      </c>
    </row>
    <row r="51" spans="1:6">
      <c r="A51" t="s">
        <v>49</v>
      </c>
      <c r="B51" s="208">
        <v>31615.694299999999</v>
      </c>
      <c r="D51" s="11">
        <v>32064.485199999999</v>
      </c>
      <c r="F51" s="5">
        <f t="shared" si="0"/>
        <v>1.4195193556132024E-2</v>
      </c>
    </row>
    <row r="52" spans="1:6">
      <c r="D52" s="10"/>
      <c r="F52" s="5"/>
    </row>
    <row r="53" spans="1:6">
      <c r="D53" s="10"/>
      <c r="F53" s="5"/>
    </row>
    <row r="54" spans="1:6">
      <c r="A54" t="s">
        <v>50</v>
      </c>
      <c r="B54" s="1">
        <v>0</v>
      </c>
      <c r="D54" s="11">
        <v>0</v>
      </c>
      <c r="F54" s="5"/>
    </row>
    <row r="55" spans="1:6">
      <c r="A55" t="s">
        <v>51</v>
      </c>
      <c r="D55" s="10"/>
      <c r="F55" s="5"/>
    </row>
    <row r="56" spans="1:6">
      <c r="A56" t="s">
        <v>52</v>
      </c>
      <c r="B56" s="1">
        <v>0</v>
      </c>
      <c r="D56" s="11">
        <v>0</v>
      </c>
      <c r="F56" s="5"/>
    </row>
    <row r="57" spans="1:6">
      <c r="A57" t="s">
        <v>53</v>
      </c>
      <c r="D57" s="10"/>
      <c r="F57" s="5"/>
    </row>
    <row r="58" spans="1:6">
      <c r="A58" t="s">
        <v>54</v>
      </c>
      <c r="D58" s="10"/>
      <c r="F58" s="5"/>
    </row>
    <row r="59" spans="1:6">
      <c r="A59" t="s">
        <v>55</v>
      </c>
      <c r="D59" s="10"/>
      <c r="F59" s="5"/>
    </row>
    <row r="60" spans="1:6">
      <c r="F60" s="5"/>
    </row>
    <row r="61" spans="1:6">
      <c r="A61" s="2" t="s">
        <v>56</v>
      </c>
      <c r="B61" s="1">
        <f>SUM(B3:B60)</f>
        <v>3522284.8165000002</v>
      </c>
      <c r="D61" s="26">
        <f>SUM(D3:D60)</f>
        <v>3601868.7802000004</v>
      </c>
      <c r="F61" s="5">
        <f t="shared" si="0"/>
        <v>2.2594414661526618E-2</v>
      </c>
    </row>
    <row r="62" spans="1:6">
      <c r="A62" s="2" t="s">
        <v>57</v>
      </c>
      <c r="B62" s="1">
        <f>B3+B4+B5+B6+B7+B8+B9+B10+B11+B12+B13+B14+B15+B16+B17+B18+B19+B20+B21+B22+B23+B24+B25+B26+B27+B28+B29+B30+B31+B32+B33+B34+B35+B36+B37+B38+B39+B40+B41+B42+B43+B44+B45+B46+B47+B48+B49+B50+B51</f>
        <v>3522284.8165000002</v>
      </c>
      <c r="D62" s="26">
        <f>D3+D4+D5+D6+D7+D8+D9+D10+D11+D12+D13+D14+D15+D16+D17+D18+D19+D20+D21+D22+D23+D24+D25+D26+D27+D28+D29+D30+D31+D32+D33+D34+D35+D36+D37+D38+D39+D40+D41+D42+D43+D44+D45+D46+D47+D48+D49+D50+D51</f>
        <v>3601868.7802000004</v>
      </c>
      <c r="F62" s="5">
        <f t="shared" si="0"/>
        <v>2.2594414661526618E-2</v>
      </c>
    </row>
    <row r="63" spans="1:6">
      <c r="A63" s="2" t="s">
        <v>58</v>
      </c>
      <c r="B63" s="1">
        <f>B3+B5+B8+B9+B11+B12+B14+B15+B16+B17+B18+B19+B20+B21+B22+B23+B24+B25+B26+B28+B30+B31+B33+B34+B35+B36+B37+B39+B40+B41+B42+B43+B44+B46+B47+B49+B50</f>
        <v>2917782.0164000001</v>
      </c>
      <c r="D63" s="26">
        <f>D3+D5+D8+D9+D11+D12+D14+D15+D16+D17+D18+D19+D20+D21+D22+D23+D24+D25+D26+D28+D30+D31+D33+D34+D35+D36+D37+D39+D40+D41+D42+D43+D44+D46+D47+D49+D50</f>
        <v>2993373.0902</v>
      </c>
      <c r="F63" s="5">
        <f t="shared" si="0"/>
        <v>2.5907032593636043E-2</v>
      </c>
    </row>
  </sheetData>
  <conditionalFormatting sqref="F1:F1048576">
    <cfRule type="colorScale" priority="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X63"/>
  <sheetViews>
    <sheetView zoomScaleNormal="100" workbookViewId="0">
      <pane xSplit="1" ySplit="2" topLeftCell="O3" activePane="bottomRight" state="frozen"/>
      <selection pane="topRight" activeCell="B1" sqref="B1"/>
      <selection pane="bottomLeft" activeCell="A3" sqref="A3"/>
      <selection pane="bottomRight" activeCell="X46" sqref="X46"/>
    </sheetView>
  </sheetViews>
  <sheetFormatPr defaultRowHeight="15"/>
  <cols>
    <col min="1" max="1" width="28.7109375" customWidth="1"/>
    <col min="2" max="8" width="10.7109375" style="1" customWidth="1"/>
    <col min="17" max="17" width="2.42578125" customWidth="1"/>
    <col min="19" max="19" width="10.28515625" customWidth="1"/>
  </cols>
  <sheetData>
    <row r="1" spans="1:24">
      <c r="B1" s="3" t="s">
        <v>118</v>
      </c>
      <c r="J1" s="204" t="s">
        <v>115</v>
      </c>
      <c r="K1" s="190"/>
      <c r="L1" s="193"/>
      <c r="M1" s="196"/>
      <c r="N1" s="196"/>
      <c r="O1" s="199"/>
      <c r="P1" s="202"/>
      <c r="R1" s="204" t="s">
        <v>61</v>
      </c>
    </row>
    <row r="2" spans="1:24">
      <c r="A2" s="2" t="s">
        <v>0</v>
      </c>
      <c r="B2" s="2" t="s">
        <v>62</v>
      </c>
      <c r="C2" s="2" t="s">
        <v>63</v>
      </c>
      <c r="D2" s="2" t="s">
        <v>64</v>
      </c>
      <c r="E2" s="2" t="s">
        <v>59</v>
      </c>
      <c r="F2" s="2" t="s">
        <v>60</v>
      </c>
      <c r="G2" s="2" t="s">
        <v>65</v>
      </c>
      <c r="H2" s="2" t="s">
        <v>66</v>
      </c>
      <c r="J2" s="189" t="s">
        <v>62</v>
      </c>
      <c r="K2" s="192" t="s">
        <v>63</v>
      </c>
      <c r="L2" s="195" t="s">
        <v>64</v>
      </c>
      <c r="M2" s="198" t="s">
        <v>59</v>
      </c>
      <c r="N2" s="198" t="s">
        <v>60</v>
      </c>
      <c r="O2" s="201" t="s">
        <v>65</v>
      </c>
      <c r="P2" s="204" t="s">
        <v>66</v>
      </c>
      <c r="R2" s="204" t="s">
        <v>62</v>
      </c>
      <c r="S2" s="204" t="s">
        <v>63</v>
      </c>
      <c r="T2" s="204" t="s">
        <v>64</v>
      </c>
      <c r="U2" s="204" t="s">
        <v>59</v>
      </c>
      <c r="V2" s="204" t="s">
        <v>60</v>
      </c>
      <c r="W2" s="204" t="s">
        <v>65</v>
      </c>
      <c r="X2" s="204" t="s">
        <v>66</v>
      </c>
    </row>
    <row r="3" spans="1:24">
      <c r="A3" t="s">
        <v>1</v>
      </c>
      <c r="B3" s="221">
        <v>3498.8330000000001</v>
      </c>
      <c r="C3" s="223">
        <v>10.5197</v>
      </c>
      <c r="D3" s="225">
        <v>21540.2435</v>
      </c>
      <c r="E3" s="227">
        <v>727.6087</v>
      </c>
      <c r="F3" s="227">
        <v>679.74339999999995</v>
      </c>
      <c r="G3" s="229">
        <v>234.1362</v>
      </c>
      <c r="H3" s="231">
        <v>922.33140000000003</v>
      </c>
      <c r="J3" s="188">
        <v>3709.9303</v>
      </c>
      <c r="K3" s="191">
        <v>10.5588</v>
      </c>
      <c r="L3" s="194">
        <v>17479.340899999999</v>
      </c>
      <c r="M3" s="197">
        <v>501.75799999999998</v>
      </c>
      <c r="N3" s="197">
        <v>466.93770000000001</v>
      </c>
      <c r="O3" s="200">
        <v>14.561500000000001</v>
      </c>
      <c r="P3" s="203">
        <v>608.77710000000002</v>
      </c>
      <c r="R3" s="5">
        <f>(J3-B3)/B3</f>
        <v>6.0333631242188442E-2</v>
      </c>
      <c r="S3" s="5">
        <f t="shared" ref="S3:S63" si="0">(K3-C3)/C3</f>
        <v>3.7168360314457131E-3</v>
      </c>
      <c r="T3" s="5">
        <f t="shared" ref="T3:T63" si="1">(L3-D3)/D3</f>
        <v>-0.18852630890639657</v>
      </c>
      <c r="U3" s="5">
        <f t="shared" ref="U3:U63" si="2">(M3-E3)/E3</f>
        <v>-0.31040131873079585</v>
      </c>
      <c r="V3" s="5">
        <f t="shared" ref="V3:V63" si="3">(N3-F3)/F3</f>
        <v>-0.31306769583934169</v>
      </c>
      <c r="W3" s="5">
        <f t="shared" ref="W3:W63" si="4">(O3-G3)/G3</f>
        <v>-0.93780756670689969</v>
      </c>
      <c r="X3" s="5">
        <f t="shared" ref="X3:X63" si="5">(P3-H3)/H3</f>
        <v>-0.33995839239561831</v>
      </c>
    </row>
    <row r="4" spans="1:24">
      <c r="A4" t="s">
        <v>2</v>
      </c>
      <c r="B4" s="221">
        <v>3344.8607000000002</v>
      </c>
      <c r="C4" s="223">
        <v>10.725300000000001</v>
      </c>
      <c r="D4" s="225">
        <v>22522.673900000002</v>
      </c>
      <c r="E4" s="227">
        <v>743.72460000000001</v>
      </c>
      <c r="F4" s="227">
        <v>686.10180000000003</v>
      </c>
      <c r="G4" s="229">
        <v>362.15449999999998</v>
      </c>
      <c r="H4" s="231">
        <v>1121.0192</v>
      </c>
      <c r="J4" s="188">
        <v>3769.5862999999999</v>
      </c>
      <c r="K4" s="191">
        <v>10.830500000000001</v>
      </c>
      <c r="L4" s="194">
        <v>18568.356</v>
      </c>
      <c r="M4" s="197">
        <v>510.87610000000001</v>
      </c>
      <c r="N4" s="197">
        <v>467.6207</v>
      </c>
      <c r="O4" s="200">
        <v>13.046099999999999</v>
      </c>
      <c r="P4" s="203">
        <v>701.83950000000004</v>
      </c>
      <c r="R4" s="5">
        <f t="shared" ref="R4:R63" si="6">(J4-B4)/B4</f>
        <v>0.1269785614689424</v>
      </c>
      <c r="S4" s="5">
        <f t="shared" si="0"/>
        <v>9.8085834428873735E-3</v>
      </c>
      <c r="T4" s="5">
        <f t="shared" si="1"/>
        <v>-0.17557053472234491</v>
      </c>
      <c r="U4" s="5">
        <f t="shared" si="2"/>
        <v>-0.31308430566906081</v>
      </c>
      <c r="V4" s="5">
        <f t="shared" si="3"/>
        <v>-0.31843831338148365</v>
      </c>
      <c r="W4" s="5">
        <f t="shared" si="4"/>
        <v>-0.96397642442659137</v>
      </c>
      <c r="X4" s="5">
        <f t="shared" si="5"/>
        <v>-0.37392731542867413</v>
      </c>
    </row>
    <row r="5" spans="1:24">
      <c r="A5" t="s">
        <v>3</v>
      </c>
      <c r="B5" s="221">
        <v>2736.049</v>
      </c>
      <c r="C5" s="223">
        <v>8.6016999999999992</v>
      </c>
      <c r="D5" s="225">
        <v>18339.905900000002</v>
      </c>
      <c r="E5" s="227">
        <v>601.34289999999999</v>
      </c>
      <c r="F5" s="227">
        <v>556.30190000000005</v>
      </c>
      <c r="G5" s="229">
        <v>189.36699999999999</v>
      </c>
      <c r="H5" s="231">
        <v>847.85559999999998</v>
      </c>
      <c r="J5" s="188">
        <v>3011.808</v>
      </c>
      <c r="K5" s="191">
        <v>8.6564999999999994</v>
      </c>
      <c r="L5" s="194">
        <v>15078.6139</v>
      </c>
      <c r="M5" s="197">
        <v>415.36720000000003</v>
      </c>
      <c r="N5" s="197">
        <v>382.01580000000001</v>
      </c>
      <c r="O5" s="200">
        <v>7.5369999999999999</v>
      </c>
      <c r="P5" s="203">
        <v>544.27679999999998</v>
      </c>
      <c r="R5" s="5">
        <f t="shared" si="6"/>
        <v>0.10078730315136901</v>
      </c>
      <c r="S5" s="5">
        <f t="shared" si="0"/>
        <v>6.3708336724136146E-3</v>
      </c>
      <c r="T5" s="5">
        <f t="shared" si="1"/>
        <v>-0.17782490367085257</v>
      </c>
      <c r="U5" s="5">
        <f t="shared" si="2"/>
        <v>-0.30926730821965298</v>
      </c>
      <c r="V5" s="5">
        <f t="shared" si="3"/>
        <v>-0.31329409444763717</v>
      </c>
      <c r="W5" s="5">
        <f t="shared" si="4"/>
        <v>-0.96019897870273063</v>
      </c>
      <c r="X5" s="5">
        <f t="shared" si="5"/>
        <v>-0.35805483858336257</v>
      </c>
    </row>
    <row r="6" spans="1:24">
      <c r="A6" t="s">
        <v>4</v>
      </c>
      <c r="B6" s="221">
        <v>15192.945400000001</v>
      </c>
      <c r="C6" s="223">
        <v>5.4020000000000001</v>
      </c>
      <c r="D6" s="225">
        <v>56795.103900000002</v>
      </c>
      <c r="E6" s="227">
        <v>1891.7544</v>
      </c>
      <c r="F6" s="227">
        <v>1752.1115</v>
      </c>
      <c r="G6" s="229">
        <v>1636.5395000000001</v>
      </c>
      <c r="H6" s="231">
        <v>5153.3320000000003</v>
      </c>
      <c r="J6" s="188">
        <v>19476.598099999999</v>
      </c>
      <c r="K6" s="191">
        <v>7.5110999999999999</v>
      </c>
      <c r="L6" s="194">
        <v>58537.1967</v>
      </c>
      <c r="M6" s="197">
        <v>1605.4106999999999</v>
      </c>
      <c r="N6" s="197">
        <v>1478.0800999999999</v>
      </c>
      <c r="O6" s="200">
        <v>1149.4341999999999</v>
      </c>
      <c r="P6" s="203">
        <v>4572.0788000000002</v>
      </c>
      <c r="R6" s="5">
        <f t="shared" si="6"/>
        <v>0.28195011482105364</v>
      </c>
      <c r="S6" s="5">
        <f t="shared" si="0"/>
        <v>0.39042947056645683</v>
      </c>
      <c r="T6" s="5">
        <f t="shared" si="1"/>
        <v>3.0673291892683703E-2</v>
      </c>
      <c r="U6" s="5">
        <f t="shared" si="2"/>
        <v>-0.1513640988491953</v>
      </c>
      <c r="V6" s="5">
        <f t="shared" si="3"/>
        <v>-0.15640066285735815</v>
      </c>
      <c r="W6" s="5">
        <f t="shared" si="4"/>
        <v>-0.2976434727056696</v>
      </c>
      <c r="X6" s="5">
        <f t="shared" si="5"/>
        <v>-0.1127917238788419</v>
      </c>
    </row>
    <row r="7" spans="1:24">
      <c r="A7" t="s">
        <v>5</v>
      </c>
      <c r="B7" s="221">
        <v>2130.7620000000002</v>
      </c>
      <c r="C7" s="223">
        <v>6.6665999999999999</v>
      </c>
      <c r="D7" s="225">
        <v>14601.462299999999</v>
      </c>
      <c r="E7" s="227">
        <v>487.02330000000001</v>
      </c>
      <c r="F7" s="227">
        <v>448.06040000000002</v>
      </c>
      <c r="G7" s="229">
        <v>150.4598</v>
      </c>
      <c r="H7" s="231">
        <v>725.67539999999997</v>
      </c>
      <c r="J7" s="188">
        <v>2406.4202</v>
      </c>
      <c r="K7" s="191">
        <v>6.7495000000000003</v>
      </c>
      <c r="L7" s="194">
        <v>12107.882299999999</v>
      </c>
      <c r="M7" s="197">
        <v>336.68709999999999</v>
      </c>
      <c r="N7" s="197">
        <v>306.87709999999998</v>
      </c>
      <c r="O7" s="200">
        <v>5.9976000000000003</v>
      </c>
      <c r="P7" s="203">
        <v>459.07569999999998</v>
      </c>
      <c r="R7" s="5">
        <f t="shared" si="6"/>
        <v>0.12937071338798037</v>
      </c>
      <c r="S7" s="5">
        <f t="shared" si="0"/>
        <v>1.2435124351243575E-2</v>
      </c>
      <c r="T7" s="5">
        <f t="shared" si="1"/>
        <v>-0.17077604617723802</v>
      </c>
      <c r="U7" s="5">
        <f t="shared" si="2"/>
        <v>-0.30868379397864543</v>
      </c>
      <c r="V7" s="5">
        <f t="shared" si="3"/>
        <v>-0.31509881257080524</v>
      </c>
      <c r="W7" s="5">
        <f t="shared" si="4"/>
        <v>-0.96013818973573006</v>
      </c>
      <c r="X7" s="5">
        <f t="shared" si="5"/>
        <v>-0.367381476621641</v>
      </c>
    </row>
    <row r="8" spans="1:24">
      <c r="A8" t="s">
        <v>6</v>
      </c>
      <c r="B8" s="221">
        <v>1147.1226999999999</v>
      </c>
      <c r="C8" s="223">
        <v>2.8382000000000001</v>
      </c>
      <c r="D8" s="225">
        <v>6322.7550000000001</v>
      </c>
      <c r="E8" s="227">
        <v>197.98699999999999</v>
      </c>
      <c r="F8" s="227">
        <v>190.06780000000001</v>
      </c>
      <c r="G8" s="229">
        <v>72.554199999999994</v>
      </c>
      <c r="H8" s="231">
        <v>166.35429999999999</v>
      </c>
      <c r="J8" s="188">
        <v>1129.1857</v>
      </c>
      <c r="K8" s="191">
        <v>2.8984000000000001</v>
      </c>
      <c r="L8" s="194">
        <v>5040.3218999999999</v>
      </c>
      <c r="M8" s="197">
        <v>141.2208</v>
      </c>
      <c r="N8" s="197">
        <v>132.8476</v>
      </c>
      <c r="O8" s="200">
        <v>9.1605000000000008</v>
      </c>
      <c r="P8" s="203">
        <v>134.10740000000001</v>
      </c>
      <c r="R8" s="5">
        <f t="shared" si="6"/>
        <v>-1.5636513862030538E-2</v>
      </c>
      <c r="S8" s="5">
        <f t="shared" si="0"/>
        <v>2.1210626453385961E-2</v>
      </c>
      <c r="T8" s="5">
        <f t="shared" si="1"/>
        <v>-0.20282821333421905</v>
      </c>
      <c r="U8" s="5">
        <f t="shared" si="2"/>
        <v>-0.28671680463868837</v>
      </c>
      <c r="V8" s="5">
        <f t="shared" si="3"/>
        <v>-0.30105151951040632</v>
      </c>
      <c r="W8" s="5">
        <f t="shared" si="4"/>
        <v>-0.87374266410490364</v>
      </c>
      <c r="X8" s="5">
        <f t="shared" si="5"/>
        <v>-0.19384470374375645</v>
      </c>
    </row>
    <row r="9" spans="1:24">
      <c r="A9" t="s">
        <v>7</v>
      </c>
      <c r="B9" s="221">
        <v>323.96089999999998</v>
      </c>
      <c r="C9" s="223">
        <v>0.93869999999999998</v>
      </c>
      <c r="D9" s="225">
        <v>2370.6367</v>
      </c>
      <c r="E9" s="227">
        <v>84.897400000000005</v>
      </c>
      <c r="F9" s="227">
        <v>80.849100000000007</v>
      </c>
      <c r="G9" s="229">
        <v>238.2492</v>
      </c>
      <c r="H9" s="231">
        <v>73.479900000000001</v>
      </c>
      <c r="J9" s="188">
        <v>318.02390000000003</v>
      </c>
      <c r="K9" s="191">
        <v>0.9395</v>
      </c>
      <c r="L9" s="194">
        <v>1839.6026999999999</v>
      </c>
      <c r="M9" s="197">
        <v>57.781300000000002</v>
      </c>
      <c r="N9" s="197">
        <v>54.979500000000002</v>
      </c>
      <c r="O9" s="200">
        <v>27.898599999999998</v>
      </c>
      <c r="P9" s="203">
        <v>54.411099999999998</v>
      </c>
      <c r="R9" s="5">
        <f t="shared" si="6"/>
        <v>-1.8326285672128812E-2</v>
      </c>
      <c r="S9" s="5">
        <f t="shared" si="0"/>
        <v>8.5224246298074241E-4</v>
      </c>
      <c r="T9" s="5">
        <f t="shared" si="1"/>
        <v>-0.22400480006067572</v>
      </c>
      <c r="U9" s="5">
        <f t="shared" si="2"/>
        <v>-0.31939847392264076</v>
      </c>
      <c r="V9" s="5">
        <f t="shared" si="3"/>
        <v>-0.3199738772602293</v>
      </c>
      <c r="W9" s="5">
        <f t="shared" si="4"/>
        <v>-0.88290160050904687</v>
      </c>
      <c r="X9" s="5">
        <f t="shared" si="5"/>
        <v>-0.25951042393906365</v>
      </c>
    </row>
    <row r="10" spans="1:24">
      <c r="A10" t="s">
        <v>8</v>
      </c>
      <c r="B10" s="221">
        <v>27.438500000000001</v>
      </c>
      <c r="C10" s="223">
        <v>8.5900000000000004E-2</v>
      </c>
      <c r="D10" s="225">
        <v>188.03100000000001</v>
      </c>
      <c r="E10" s="227">
        <v>6.3106</v>
      </c>
      <c r="F10" s="227">
        <v>5.8109999999999999</v>
      </c>
      <c r="G10" s="229">
        <v>1.931</v>
      </c>
      <c r="H10" s="231">
        <v>9.3308999999999997</v>
      </c>
      <c r="J10" s="188">
        <v>30.8813</v>
      </c>
      <c r="K10" s="191">
        <v>8.5900000000000004E-2</v>
      </c>
      <c r="L10" s="194">
        <v>154.2028</v>
      </c>
      <c r="M10" s="197">
        <v>4.3064999999999998</v>
      </c>
      <c r="N10" s="197">
        <v>3.9281999999999999</v>
      </c>
      <c r="O10" s="200">
        <v>6.2100000000000002E-2</v>
      </c>
      <c r="P10" s="203">
        <v>5.7850000000000001</v>
      </c>
      <c r="R10" s="5">
        <f t="shared" si="6"/>
        <v>0.12547333126810861</v>
      </c>
      <c r="S10" s="5">
        <f t="shared" si="0"/>
        <v>0</v>
      </c>
      <c r="T10" s="5">
        <f t="shared" si="1"/>
        <v>-0.17990756843286485</v>
      </c>
      <c r="U10" s="5">
        <f t="shared" si="2"/>
        <v>-0.31757677558393815</v>
      </c>
      <c r="V10" s="5">
        <f t="shared" si="3"/>
        <v>-0.32400619514713475</v>
      </c>
      <c r="W10" s="5">
        <f t="shared" si="4"/>
        <v>-0.96784049715173481</v>
      </c>
      <c r="X10" s="5">
        <f t="shared" si="5"/>
        <v>-0.3800169329860999</v>
      </c>
    </row>
    <row r="11" spans="1:24">
      <c r="A11" t="s">
        <v>9</v>
      </c>
      <c r="B11" s="221">
        <v>3157.489</v>
      </c>
      <c r="C11" s="223">
        <v>8.0641999999999996</v>
      </c>
      <c r="D11" s="225">
        <v>18307.623899999999</v>
      </c>
      <c r="E11" s="227">
        <v>593.02739999999994</v>
      </c>
      <c r="F11" s="227">
        <v>562.15039999999999</v>
      </c>
      <c r="G11" s="229">
        <v>202.25710000000001</v>
      </c>
      <c r="H11" s="231">
        <v>622.29070000000002</v>
      </c>
      <c r="J11" s="188">
        <v>3225.2550999999999</v>
      </c>
      <c r="K11" s="191">
        <v>8.1743000000000006</v>
      </c>
      <c r="L11" s="194">
        <v>14809.373</v>
      </c>
      <c r="M11" s="197">
        <v>414.29759999999999</v>
      </c>
      <c r="N11" s="197">
        <v>387.9239</v>
      </c>
      <c r="O11" s="200">
        <v>17.598199999999999</v>
      </c>
      <c r="P11" s="203">
        <v>446.82510000000002</v>
      </c>
      <c r="R11" s="5">
        <f t="shared" si="6"/>
        <v>2.1462022512192386E-2</v>
      </c>
      <c r="S11" s="5">
        <f t="shared" si="0"/>
        <v>1.3652935195059768E-2</v>
      </c>
      <c r="T11" s="5">
        <f t="shared" si="1"/>
        <v>-0.19108164549961065</v>
      </c>
      <c r="U11" s="5">
        <f t="shared" si="2"/>
        <v>-0.30138539973026535</v>
      </c>
      <c r="V11" s="5">
        <f t="shared" si="3"/>
        <v>-0.30992862408351929</v>
      </c>
      <c r="W11" s="5">
        <f t="shared" si="4"/>
        <v>-0.91299094073829801</v>
      </c>
      <c r="X11" s="5">
        <f t="shared" si="5"/>
        <v>-0.28196725421093388</v>
      </c>
    </row>
    <row r="12" spans="1:24">
      <c r="A12" t="s">
        <v>10</v>
      </c>
      <c r="B12" s="221">
        <v>3048.5798</v>
      </c>
      <c r="C12" s="223">
        <v>9.4413999999999998</v>
      </c>
      <c r="D12" s="225">
        <v>20660.138500000001</v>
      </c>
      <c r="E12" s="227">
        <v>706.39480000000003</v>
      </c>
      <c r="F12" s="227">
        <v>650.76279999999997</v>
      </c>
      <c r="G12" s="229">
        <v>214.16929999999999</v>
      </c>
      <c r="H12" s="231">
        <v>1042.4404999999999</v>
      </c>
      <c r="J12" s="188">
        <v>3436.4422</v>
      </c>
      <c r="K12" s="191">
        <v>9.5974000000000004</v>
      </c>
      <c r="L12" s="194">
        <v>17261.546900000001</v>
      </c>
      <c r="M12" s="197">
        <v>492.84739999999999</v>
      </c>
      <c r="N12" s="197">
        <v>448.44389999999999</v>
      </c>
      <c r="O12" s="200">
        <v>9.7601999999999993</v>
      </c>
      <c r="P12" s="203">
        <v>671.60990000000004</v>
      </c>
      <c r="R12" s="5">
        <f t="shared" si="6"/>
        <v>0.12722724200954161</v>
      </c>
      <c r="S12" s="5">
        <f t="shared" si="0"/>
        <v>1.6522973287859913E-2</v>
      </c>
      <c r="T12" s="5">
        <f t="shared" si="1"/>
        <v>-0.16449994272787666</v>
      </c>
      <c r="U12" s="5">
        <f t="shared" si="2"/>
        <v>-0.30230601924023226</v>
      </c>
      <c r="V12" s="5">
        <f t="shared" si="3"/>
        <v>-0.31089499891511929</v>
      </c>
      <c r="W12" s="5">
        <f t="shared" si="4"/>
        <v>-0.95442764205700814</v>
      </c>
      <c r="X12" s="5">
        <f t="shared" si="5"/>
        <v>-0.35573310898799493</v>
      </c>
    </row>
    <row r="13" spans="1:24">
      <c r="A13" t="s">
        <v>11</v>
      </c>
      <c r="B13" s="221">
        <v>1174.9190000000001</v>
      </c>
      <c r="C13" s="223">
        <v>3.6760000000000002</v>
      </c>
      <c r="D13" s="225">
        <v>8153.8824999999997</v>
      </c>
      <c r="E13" s="227">
        <v>271.81779999999998</v>
      </c>
      <c r="F13" s="227">
        <v>250.072</v>
      </c>
      <c r="G13" s="229">
        <v>82.963999999999999</v>
      </c>
      <c r="H13" s="231">
        <v>405.65309999999999</v>
      </c>
      <c r="J13" s="188">
        <v>1321.3462999999999</v>
      </c>
      <c r="K13" s="191">
        <v>3.7044000000000001</v>
      </c>
      <c r="L13" s="194">
        <v>6813.2164000000002</v>
      </c>
      <c r="M13" s="197">
        <v>190.00579999999999</v>
      </c>
      <c r="N13" s="197">
        <v>173.82320000000001</v>
      </c>
      <c r="O13" s="200">
        <v>3.0371000000000001</v>
      </c>
      <c r="P13" s="203">
        <v>261.80360000000002</v>
      </c>
      <c r="R13" s="5">
        <f t="shared" si="6"/>
        <v>0.1246275700707877</v>
      </c>
      <c r="S13" s="5">
        <f t="shared" si="0"/>
        <v>7.7257889009793197E-3</v>
      </c>
      <c r="T13" s="5">
        <f t="shared" si="1"/>
        <v>-0.16442058123844677</v>
      </c>
      <c r="U13" s="5">
        <f t="shared" si="2"/>
        <v>-0.30098102478939931</v>
      </c>
      <c r="V13" s="5">
        <f t="shared" si="3"/>
        <v>-0.30490738667263823</v>
      </c>
      <c r="W13" s="5">
        <f t="shared" si="4"/>
        <v>-0.96339255580733818</v>
      </c>
      <c r="X13" s="5">
        <f t="shared" si="5"/>
        <v>-0.35461210576228797</v>
      </c>
    </row>
    <row r="14" spans="1:24">
      <c r="A14" t="s">
        <v>12</v>
      </c>
      <c r="B14" s="221">
        <v>7409.5734000000002</v>
      </c>
      <c r="C14" s="223">
        <v>19.094899999999999</v>
      </c>
      <c r="D14" s="225">
        <v>49417.481500000002</v>
      </c>
      <c r="E14" s="227">
        <v>1586.1688999999999</v>
      </c>
      <c r="F14" s="227">
        <v>1459.2707</v>
      </c>
      <c r="G14" s="229">
        <v>1132.3418999999999</v>
      </c>
      <c r="H14" s="231">
        <v>2261.5999000000002</v>
      </c>
      <c r="J14" s="188">
        <v>8185.768</v>
      </c>
      <c r="K14" s="191">
        <v>19.4971</v>
      </c>
      <c r="L14" s="194">
        <v>40948.5959</v>
      </c>
      <c r="M14" s="197">
        <v>1107.9833000000001</v>
      </c>
      <c r="N14" s="197">
        <v>1004.2809</v>
      </c>
      <c r="O14" s="200">
        <v>103.42529999999999</v>
      </c>
      <c r="P14" s="203">
        <v>1477.4889000000001</v>
      </c>
      <c r="R14" s="5">
        <f t="shared" si="6"/>
        <v>0.10475563950820702</v>
      </c>
      <c r="S14" s="5">
        <f t="shared" si="0"/>
        <v>2.1063215832499808E-2</v>
      </c>
      <c r="T14" s="5">
        <f t="shared" si="1"/>
        <v>-0.17137428583850436</v>
      </c>
      <c r="U14" s="5">
        <f t="shared" si="2"/>
        <v>-0.30147205634910623</v>
      </c>
      <c r="V14" s="5">
        <f t="shared" si="3"/>
        <v>-0.31179259612352939</v>
      </c>
      <c r="W14" s="5">
        <f t="shared" si="4"/>
        <v>-0.90866248082844958</v>
      </c>
      <c r="X14" s="5">
        <f t="shared" si="5"/>
        <v>-0.34670632944403651</v>
      </c>
    </row>
    <row r="15" spans="1:24">
      <c r="A15" t="s">
        <v>13</v>
      </c>
      <c r="B15" s="221">
        <v>2956.0558000000001</v>
      </c>
      <c r="C15" s="223">
        <v>9.1237999999999992</v>
      </c>
      <c r="D15" s="225">
        <v>20396.5347</v>
      </c>
      <c r="E15" s="227">
        <v>687.68259999999998</v>
      </c>
      <c r="F15" s="227">
        <v>632.66510000000005</v>
      </c>
      <c r="G15" s="229">
        <v>270.93020000000001</v>
      </c>
      <c r="H15" s="231">
        <v>1026.7524000000001</v>
      </c>
      <c r="J15" s="188">
        <v>3375.3207000000002</v>
      </c>
      <c r="K15" s="191">
        <v>9.3762000000000008</v>
      </c>
      <c r="L15" s="194">
        <v>17329.961899999998</v>
      </c>
      <c r="M15" s="197">
        <v>488.2672</v>
      </c>
      <c r="N15" s="197">
        <v>440.43880000000001</v>
      </c>
      <c r="O15" s="200">
        <v>17.586300000000001</v>
      </c>
      <c r="P15" s="203">
        <v>677.33259999999996</v>
      </c>
      <c r="R15" s="5">
        <f t="shared" si="6"/>
        <v>0.14183253915572233</v>
      </c>
      <c r="S15" s="5">
        <f t="shared" si="0"/>
        <v>2.7663911966505351E-2</v>
      </c>
      <c r="T15" s="5">
        <f t="shared" si="1"/>
        <v>-0.15034773529446654</v>
      </c>
      <c r="U15" s="5">
        <f t="shared" si="2"/>
        <v>-0.28998174448502839</v>
      </c>
      <c r="V15" s="5">
        <f t="shared" si="3"/>
        <v>-0.30383578926670685</v>
      </c>
      <c r="W15" s="5">
        <f t="shared" si="4"/>
        <v>-0.93508918533260599</v>
      </c>
      <c r="X15" s="5">
        <f t="shared" si="5"/>
        <v>-0.34031554248132273</v>
      </c>
    </row>
    <row r="16" spans="1:24">
      <c r="A16" t="s">
        <v>14</v>
      </c>
      <c r="B16" s="221">
        <v>3541.2654000000002</v>
      </c>
      <c r="C16" s="223">
        <v>11.095800000000001</v>
      </c>
      <c r="D16" s="225">
        <v>24032.937699999999</v>
      </c>
      <c r="E16" s="227">
        <v>810.22289999999998</v>
      </c>
      <c r="F16" s="227">
        <v>746.46079999999995</v>
      </c>
      <c r="G16" s="229">
        <v>248.73830000000001</v>
      </c>
      <c r="H16" s="231">
        <v>1191.1492000000001</v>
      </c>
      <c r="J16" s="188">
        <v>4045.4416000000001</v>
      </c>
      <c r="K16" s="191">
        <v>11.443099999999999</v>
      </c>
      <c r="L16" s="194">
        <v>20289.558700000001</v>
      </c>
      <c r="M16" s="197">
        <v>570.41510000000005</v>
      </c>
      <c r="N16" s="197">
        <v>513.26890000000003</v>
      </c>
      <c r="O16" s="200">
        <v>13.6729</v>
      </c>
      <c r="P16" s="203">
        <v>775.22310000000004</v>
      </c>
      <c r="R16" s="5">
        <f t="shared" si="6"/>
        <v>0.14237176349448416</v>
      </c>
      <c r="S16" s="5">
        <f t="shared" si="0"/>
        <v>3.1300131581318953E-2</v>
      </c>
      <c r="T16" s="5">
        <f t="shared" si="1"/>
        <v>-0.15576035883453387</v>
      </c>
      <c r="U16" s="5">
        <f t="shared" si="2"/>
        <v>-0.29597756370500011</v>
      </c>
      <c r="V16" s="5">
        <f t="shared" si="3"/>
        <v>-0.31239671259361501</v>
      </c>
      <c r="W16" s="5">
        <f t="shared" si="4"/>
        <v>-0.94503098236178351</v>
      </c>
      <c r="X16" s="5">
        <f t="shared" si="5"/>
        <v>-0.34918052247359105</v>
      </c>
    </row>
    <row r="17" spans="1:24">
      <c r="A17" t="s">
        <v>15</v>
      </c>
      <c r="B17" s="221">
        <v>4950.1003000000001</v>
      </c>
      <c r="C17" s="223">
        <v>15.4878</v>
      </c>
      <c r="D17" s="225">
        <v>34489.466500000002</v>
      </c>
      <c r="E17" s="227">
        <v>1139.0612000000001</v>
      </c>
      <c r="F17" s="227">
        <v>1047.9440999999999</v>
      </c>
      <c r="G17" s="229">
        <v>349.52859999999998</v>
      </c>
      <c r="H17" s="231">
        <v>1698.4476999999999</v>
      </c>
      <c r="J17" s="188">
        <v>5615.9624000000003</v>
      </c>
      <c r="K17" s="191">
        <v>15.760400000000001</v>
      </c>
      <c r="L17" s="194">
        <v>28835.5573</v>
      </c>
      <c r="M17" s="197">
        <v>794.65660000000003</v>
      </c>
      <c r="N17" s="197">
        <v>721.62860000000001</v>
      </c>
      <c r="O17" s="200">
        <v>15.1736</v>
      </c>
      <c r="P17" s="203">
        <v>1089.3701000000001</v>
      </c>
      <c r="R17" s="5">
        <f t="shared" si="6"/>
        <v>0.13451487033505166</v>
      </c>
      <c r="S17" s="5">
        <f t="shared" si="0"/>
        <v>1.7600950425496236E-2</v>
      </c>
      <c r="T17" s="5">
        <f t="shared" si="1"/>
        <v>-0.16393147745558784</v>
      </c>
      <c r="U17" s="5">
        <f t="shared" si="2"/>
        <v>-0.30235829295212585</v>
      </c>
      <c r="V17" s="5">
        <f t="shared" si="3"/>
        <v>-0.31138636116182145</v>
      </c>
      <c r="W17" s="5">
        <f t="shared" si="4"/>
        <v>-0.95658838790302136</v>
      </c>
      <c r="X17" s="5">
        <f t="shared" si="5"/>
        <v>-0.3586083928283455</v>
      </c>
    </row>
    <row r="18" spans="1:24">
      <c r="A18" t="s">
        <v>16</v>
      </c>
      <c r="B18" s="221">
        <v>3502.0160999999998</v>
      </c>
      <c r="C18" s="223">
        <v>11.065</v>
      </c>
      <c r="D18" s="225">
        <v>21724.742999999999</v>
      </c>
      <c r="E18" s="227">
        <v>719.63049999999998</v>
      </c>
      <c r="F18" s="227">
        <v>673.18830000000003</v>
      </c>
      <c r="G18" s="229">
        <v>233.3792</v>
      </c>
      <c r="H18" s="231">
        <v>897.03809999999999</v>
      </c>
      <c r="J18" s="188">
        <v>3707.0972999999999</v>
      </c>
      <c r="K18" s="191">
        <v>11.1288</v>
      </c>
      <c r="L18" s="194">
        <v>17554.618900000001</v>
      </c>
      <c r="M18" s="197">
        <v>493.8707</v>
      </c>
      <c r="N18" s="197">
        <v>458.27460000000002</v>
      </c>
      <c r="O18" s="200">
        <v>11.9574</v>
      </c>
      <c r="P18" s="203">
        <v>589.54660000000001</v>
      </c>
      <c r="R18" s="5">
        <f t="shared" si="6"/>
        <v>5.856089582226652E-2</v>
      </c>
      <c r="S18" s="5">
        <f t="shared" si="0"/>
        <v>5.7659286037054251E-3</v>
      </c>
      <c r="T18" s="5">
        <f t="shared" si="1"/>
        <v>-0.19195274715102487</v>
      </c>
      <c r="U18" s="5">
        <f t="shared" si="2"/>
        <v>-0.31371627522735623</v>
      </c>
      <c r="V18" s="5">
        <f t="shared" si="3"/>
        <v>-0.31924752702921305</v>
      </c>
      <c r="W18" s="5">
        <f t="shared" si="4"/>
        <v>-0.94876407151965558</v>
      </c>
      <c r="X18" s="5">
        <f t="shared" si="5"/>
        <v>-0.34278532873910261</v>
      </c>
    </row>
    <row r="19" spans="1:24">
      <c r="A19" t="s">
        <v>17</v>
      </c>
      <c r="B19" s="221">
        <v>22825.8629</v>
      </c>
      <c r="C19" s="223">
        <v>70.059799999999996</v>
      </c>
      <c r="D19" s="225">
        <v>115606.8575</v>
      </c>
      <c r="E19" s="227">
        <v>3808.5061999999998</v>
      </c>
      <c r="F19" s="227">
        <v>3677.8076999999998</v>
      </c>
      <c r="G19" s="229">
        <v>1394.3778</v>
      </c>
      <c r="H19" s="231">
        <v>2899.3645999999999</v>
      </c>
      <c r="J19" s="188">
        <v>21704.510999999999</v>
      </c>
      <c r="K19" s="191">
        <v>69.492599999999996</v>
      </c>
      <c r="L19" s="194">
        <v>87667.763699999996</v>
      </c>
      <c r="M19" s="197">
        <v>2541.5120999999999</v>
      </c>
      <c r="N19" s="197">
        <v>2453.2483999999999</v>
      </c>
      <c r="O19" s="200">
        <v>158.01339999999999</v>
      </c>
      <c r="P19" s="203">
        <v>2141.8919000000001</v>
      </c>
      <c r="R19" s="5">
        <f t="shared" si="6"/>
        <v>-4.9126374977044196E-2</v>
      </c>
      <c r="S19" s="5">
        <f t="shared" si="0"/>
        <v>-8.0959408962058086E-3</v>
      </c>
      <c r="T19" s="5">
        <f t="shared" si="1"/>
        <v>-0.24167332634225441</v>
      </c>
      <c r="U19" s="5">
        <f t="shared" si="2"/>
        <v>-0.33267481617858463</v>
      </c>
      <c r="V19" s="5">
        <f t="shared" si="3"/>
        <v>-0.33295903426380885</v>
      </c>
      <c r="W19" s="5">
        <f t="shared" si="4"/>
        <v>-0.8866782015605813</v>
      </c>
      <c r="X19" s="5">
        <f t="shared" si="5"/>
        <v>-0.26125472456965221</v>
      </c>
    </row>
    <row r="20" spans="1:24">
      <c r="A20" t="s">
        <v>18</v>
      </c>
      <c r="B20" s="221">
        <v>553.95640000000003</v>
      </c>
      <c r="C20" s="223">
        <v>1.4084000000000001</v>
      </c>
      <c r="D20" s="225">
        <v>3386.9313999999999</v>
      </c>
      <c r="E20" s="227">
        <v>101.1112</v>
      </c>
      <c r="F20" s="227">
        <v>96.4983</v>
      </c>
      <c r="G20" s="229">
        <v>34.772199999999998</v>
      </c>
      <c r="H20" s="231">
        <v>98.018699999999995</v>
      </c>
      <c r="J20" s="188">
        <v>545.43920000000003</v>
      </c>
      <c r="K20" s="191">
        <v>1.4084000000000001</v>
      </c>
      <c r="L20" s="194">
        <v>2959.7219</v>
      </c>
      <c r="M20" s="197">
        <v>78.262100000000004</v>
      </c>
      <c r="N20" s="197">
        <v>74.084000000000003</v>
      </c>
      <c r="O20" s="200">
        <v>3.2797000000000001</v>
      </c>
      <c r="P20" s="203">
        <v>91.371700000000004</v>
      </c>
      <c r="R20" s="5">
        <f t="shared" si="6"/>
        <v>-1.5375217255365227E-2</v>
      </c>
      <c r="S20" s="5">
        <f t="shared" si="0"/>
        <v>0</v>
      </c>
      <c r="T20" s="5">
        <f t="shared" si="1"/>
        <v>-0.126134677543218</v>
      </c>
      <c r="U20" s="5">
        <f t="shared" si="2"/>
        <v>-0.22597991122645161</v>
      </c>
      <c r="V20" s="5">
        <f t="shared" si="3"/>
        <v>-0.23227663078002408</v>
      </c>
      <c r="W20" s="5">
        <f t="shared" si="4"/>
        <v>-0.90568039985965809</v>
      </c>
      <c r="X20" s="5">
        <f t="shared" si="5"/>
        <v>-6.7813590671983934E-2</v>
      </c>
    </row>
    <row r="21" spans="1:24">
      <c r="A21" t="s">
        <v>19</v>
      </c>
      <c r="B21" s="221">
        <v>779.49300000000005</v>
      </c>
      <c r="C21" s="223">
        <v>3.1558000000000002</v>
      </c>
      <c r="D21" s="225">
        <v>4794.4632000000001</v>
      </c>
      <c r="E21" s="227">
        <v>165.63640000000001</v>
      </c>
      <c r="F21" s="227">
        <v>132.1473</v>
      </c>
      <c r="G21" s="229">
        <v>136.4933</v>
      </c>
      <c r="H21" s="231">
        <v>212.39019999999999</v>
      </c>
      <c r="J21" s="188">
        <v>822.29169999999999</v>
      </c>
      <c r="K21" s="191">
        <v>3.1463000000000001</v>
      </c>
      <c r="L21" s="194">
        <v>3800.4872</v>
      </c>
      <c r="M21" s="197">
        <v>113.2597</v>
      </c>
      <c r="N21" s="197">
        <v>89.955799999999996</v>
      </c>
      <c r="O21" s="200">
        <v>15.628299999999999</v>
      </c>
      <c r="P21" s="203">
        <v>143.06569999999999</v>
      </c>
      <c r="R21" s="5">
        <f t="shared" si="6"/>
        <v>5.4905816986169136E-2</v>
      </c>
      <c r="S21" s="5">
        <f t="shared" si="0"/>
        <v>-3.0103301856898609E-3</v>
      </c>
      <c r="T21" s="5">
        <f t="shared" si="1"/>
        <v>-0.20731747403963807</v>
      </c>
      <c r="U21" s="5">
        <f t="shared" si="2"/>
        <v>-0.3162149141130815</v>
      </c>
      <c r="V21" s="5">
        <f t="shared" si="3"/>
        <v>-0.3192762924403299</v>
      </c>
      <c r="W21" s="5">
        <f t="shared" si="4"/>
        <v>-0.88550133962619415</v>
      </c>
      <c r="X21" s="5">
        <f t="shared" si="5"/>
        <v>-0.32640159480051339</v>
      </c>
    </row>
    <row r="22" spans="1:24">
      <c r="A22" t="s">
        <v>20</v>
      </c>
      <c r="B22" s="221">
        <v>1861.9692</v>
      </c>
      <c r="C22" s="223">
        <v>5.2202999999999999</v>
      </c>
      <c r="D22" s="225">
        <v>10690.5702</v>
      </c>
      <c r="E22" s="227">
        <v>347.39789999999999</v>
      </c>
      <c r="F22" s="227">
        <v>330.2457</v>
      </c>
      <c r="G22" s="229">
        <v>309.07249999999999</v>
      </c>
      <c r="H22" s="231">
        <v>344.99470000000002</v>
      </c>
      <c r="J22" s="188">
        <v>1855.8122000000001</v>
      </c>
      <c r="K22" s="191">
        <v>5.2202999999999999</v>
      </c>
      <c r="L22" s="194">
        <v>8203.7067999999999</v>
      </c>
      <c r="M22" s="197">
        <v>236.3664</v>
      </c>
      <c r="N22" s="197">
        <v>222.4897</v>
      </c>
      <c r="O22" s="200">
        <v>18.4876</v>
      </c>
      <c r="P22" s="203">
        <v>238.8998</v>
      </c>
      <c r="R22" s="5">
        <f t="shared" si="6"/>
        <v>-3.3067142034357631E-3</v>
      </c>
      <c r="S22" s="5">
        <f t="shared" si="0"/>
        <v>0</v>
      </c>
      <c r="T22" s="5">
        <f t="shared" si="1"/>
        <v>-0.2326221476942362</v>
      </c>
      <c r="U22" s="5">
        <f t="shared" si="2"/>
        <v>-0.31960901318056328</v>
      </c>
      <c r="V22" s="5">
        <f t="shared" si="3"/>
        <v>-0.32629039530264892</v>
      </c>
      <c r="W22" s="5">
        <f t="shared" si="4"/>
        <v>-0.940183613877003</v>
      </c>
      <c r="X22" s="5">
        <f t="shared" si="5"/>
        <v>-0.30752617359049289</v>
      </c>
    </row>
    <row r="23" spans="1:24">
      <c r="A23" t="s">
        <v>21</v>
      </c>
      <c r="B23" s="221">
        <v>1437.6133</v>
      </c>
      <c r="C23" s="223">
        <v>2.5245000000000002</v>
      </c>
      <c r="D23" s="225">
        <v>14226.178900000001</v>
      </c>
      <c r="E23" s="227">
        <v>591.4692</v>
      </c>
      <c r="F23" s="227">
        <v>544.12180000000001</v>
      </c>
      <c r="G23" s="229">
        <v>3552.7096999999999</v>
      </c>
      <c r="H23" s="231">
        <v>566.33799999999997</v>
      </c>
      <c r="J23" s="188">
        <v>1527.3248000000001</v>
      </c>
      <c r="K23" s="191">
        <v>2.605</v>
      </c>
      <c r="L23" s="194">
        <v>11618.430899999999</v>
      </c>
      <c r="M23" s="197">
        <v>414.851</v>
      </c>
      <c r="N23" s="197">
        <v>378.76179999999999</v>
      </c>
      <c r="O23" s="200">
        <v>448.20240000000001</v>
      </c>
      <c r="P23" s="203">
        <v>423.76319999999998</v>
      </c>
      <c r="R23" s="5">
        <f t="shared" si="6"/>
        <v>6.2403081551902807E-2</v>
      </c>
      <c r="S23" s="5">
        <f t="shared" si="0"/>
        <v>3.1887502475737683E-2</v>
      </c>
      <c r="T23" s="5">
        <f t="shared" si="1"/>
        <v>-0.18330628472554927</v>
      </c>
      <c r="U23" s="5">
        <f t="shared" si="2"/>
        <v>-0.29860929360311578</v>
      </c>
      <c r="V23" s="5">
        <f t="shared" si="3"/>
        <v>-0.30390254534922145</v>
      </c>
      <c r="W23" s="5">
        <f t="shared" si="4"/>
        <v>-0.87384209860997086</v>
      </c>
      <c r="X23" s="5">
        <f t="shared" si="5"/>
        <v>-0.25174860242470043</v>
      </c>
    </row>
    <row r="24" spans="1:24">
      <c r="A24" t="s">
        <v>22</v>
      </c>
      <c r="B24" s="221">
        <v>3031.5259000000001</v>
      </c>
      <c r="C24" s="223">
        <v>7.8727999999999998</v>
      </c>
      <c r="D24" s="225">
        <v>20793.667600000001</v>
      </c>
      <c r="E24" s="227">
        <v>656.68370000000004</v>
      </c>
      <c r="F24" s="227">
        <v>604.14530000000002</v>
      </c>
      <c r="G24" s="229">
        <v>622.26459999999997</v>
      </c>
      <c r="H24" s="231">
        <v>926.79409999999996</v>
      </c>
      <c r="J24" s="188">
        <v>3325.0974000000001</v>
      </c>
      <c r="K24" s="191">
        <v>7.9629000000000003</v>
      </c>
      <c r="L24" s="194">
        <v>17232.9139</v>
      </c>
      <c r="M24" s="197">
        <v>460.0256</v>
      </c>
      <c r="N24" s="197">
        <v>420.06310000000002</v>
      </c>
      <c r="O24" s="200">
        <v>63.071399999999997</v>
      </c>
      <c r="P24" s="203">
        <v>614.87400000000002</v>
      </c>
      <c r="R24" s="5">
        <f t="shared" si="6"/>
        <v>9.6839515703956214E-2</v>
      </c>
      <c r="S24" s="5">
        <f t="shared" si="0"/>
        <v>1.1444467025708834E-2</v>
      </c>
      <c r="T24" s="5">
        <f t="shared" si="1"/>
        <v>-0.17124221510591048</v>
      </c>
      <c r="U24" s="5">
        <f t="shared" si="2"/>
        <v>-0.29947157208257191</v>
      </c>
      <c r="V24" s="5">
        <f t="shared" si="3"/>
        <v>-0.30469855513234978</v>
      </c>
      <c r="W24" s="5">
        <f t="shared" si="4"/>
        <v>-0.89864215319335206</v>
      </c>
      <c r="X24" s="5">
        <f t="shared" si="5"/>
        <v>-0.336558141662749</v>
      </c>
    </row>
    <row r="25" spans="1:24">
      <c r="A25" t="s">
        <v>23</v>
      </c>
      <c r="B25" s="221">
        <v>2124.5585000000001</v>
      </c>
      <c r="C25" s="223">
        <v>6.4881000000000002</v>
      </c>
      <c r="D25" s="225">
        <v>12905.920400000001</v>
      </c>
      <c r="E25" s="227">
        <v>418.2715</v>
      </c>
      <c r="F25" s="227">
        <v>393.58010000000002</v>
      </c>
      <c r="G25" s="229">
        <v>139.06030000000001</v>
      </c>
      <c r="H25" s="231">
        <v>484.81849999999997</v>
      </c>
      <c r="J25" s="188">
        <v>2141.2219</v>
      </c>
      <c r="K25" s="191">
        <v>6.2462999999999997</v>
      </c>
      <c r="L25" s="194">
        <v>10130.7304</v>
      </c>
      <c r="M25" s="197">
        <v>279.34539999999998</v>
      </c>
      <c r="N25" s="197">
        <v>260.39490000000001</v>
      </c>
      <c r="O25" s="200">
        <v>9.7957000000000001</v>
      </c>
      <c r="P25" s="203">
        <v>322.11470000000003</v>
      </c>
      <c r="R25" s="5">
        <f t="shared" si="6"/>
        <v>7.843229546279808E-3</v>
      </c>
      <c r="S25" s="5">
        <f t="shared" si="0"/>
        <v>-3.7268229527905004E-2</v>
      </c>
      <c r="T25" s="5">
        <f t="shared" si="1"/>
        <v>-0.21503231958566862</v>
      </c>
      <c r="U25" s="5">
        <f t="shared" si="2"/>
        <v>-0.33214335664753641</v>
      </c>
      <c r="V25" s="5">
        <f t="shared" si="3"/>
        <v>-0.33839414137046053</v>
      </c>
      <c r="W25" s="5">
        <f t="shared" si="4"/>
        <v>-0.92955789682605305</v>
      </c>
      <c r="X25" s="5">
        <f t="shared" si="5"/>
        <v>-0.33559734209812531</v>
      </c>
    </row>
    <row r="26" spans="1:24">
      <c r="A26" t="s">
        <v>24</v>
      </c>
      <c r="B26" s="221">
        <v>5111.2588999999998</v>
      </c>
      <c r="C26" s="223">
        <v>15.9063</v>
      </c>
      <c r="D26" s="225">
        <v>34267.860399999998</v>
      </c>
      <c r="E26" s="227">
        <v>1145.2615000000001</v>
      </c>
      <c r="F26" s="227">
        <v>1056.7872</v>
      </c>
      <c r="G26" s="229">
        <v>356.98660000000001</v>
      </c>
      <c r="H26" s="231">
        <v>1656.3106</v>
      </c>
      <c r="J26" s="188">
        <v>5636.6907000000001</v>
      </c>
      <c r="K26" s="191">
        <v>15.8248</v>
      </c>
      <c r="L26" s="194">
        <v>27924.152600000001</v>
      </c>
      <c r="M26" s="197">
        <v>779.14430000000004</v>
      </c>
      <c r="N26" s="197">
        <v>712.24980000000005</v>
      </c>
      <c r="O26" s="200">
        <v>15.5411</v>
      </c>
      <c r="P26" s="203">
        <v>1039.1528000000001</v>
      </c>
      <c r="R26" s="5">
        <f t="shared" si="6"/>
        <v>0.10279890146046022</v>
      </c>
      <c r="S26" s="5">
        <f t="shared" si="0"/>
        <v>-5.1237559960518866E-3</v>
      </c>
      <c r="T26" s="5">
        <f t="shared" si="1"/>
        <v>-0.18512121054397657</v>
      </c>
      <c r="U26" s="5">
        <f t="shared" si="2"/>
        <v>-0.31968000321323997</v>
      </c>
      <c r="V26" s="5">
        <f t="shared" si="3"/>
        <v>-0.32602344161624963</v>
      </c>
      <c r="W26" s="5">
        <f t="shared" si="4"/>
        <v>-0.95646587294873264</v>
      </c>
      <c r="X26" s="5">
        <f t="shared" si="5"/>
        <v>-0.37260994405276399</v>
      </c>
    </row>
    <row r="27" spans="1:24">
      <c r="A27" t="s">
        <v>25</v>
      </c>
      <c r="B27" s="221">
        <v>3344.2275</v>
      </c>
      <c r="C27" s="223">
        <v>10.4633</v>
      </c>
      <c r="D27" s="225">
        <v>23022.159100000001</v>
      </c>
      <c r="E27" s="227">
        <v>750.37660000000005</v>
      </c>
      <c r="F27" s="227">
        <v>690.3451</v>
      </c>
      <c r="G27" s="229">
        <v>236.14590000000001</v>
      </c>
      <c r="H27" s="231">
        <v>1119.0935999999999</v>
      </c>
      <c r="J27" s="188">
        <v>3789.7022000000002</v>
      </c>
      <c r="K27" s="191">
        <v>10.6333</v>
      </c>
      <c r="L27" s="194">
        <v>19200.559399999998</v>
      </c>
      <c r="M27" s="197">
        <v>522.23230000000001</v>
      </c>
      <c r="N27" s="197">
        <v>474.55079999999998</v>
      </c>
      <c r="O27" s="200">
        <v>10.034599999999999</v>
      </c>
      <c r="P27" s="203">
        <v>715.05</v>
      </c>
      <c r="R27" s="5">
        <f t="shared" si="6"/>
        <v>0.13320705603910027</v>
      </c>
      <c r="S27" s="5">
        <f t="shared" si="0"/>
        <v>1.6247264247417157E-2</v>
      </c>
      <c r="T27" s="5">
        <f t="shared" si="1"/>
        <v>-0.16599658109390802</v>
      </c>
      <c r="U27" s="5">
        <f t="shared" si="2"/>
        <v>-0.30403973151614805</v>
      </c>
      <c r="V27" s="5">
        <f t="shared" si="3"/>
        <v>-0.31258902250483128</v>
      </c>
      <c r="W27" s="5">
        <f t="shared" si="4"/>
        <v>-0.95750677864828482</v>
      </c>
      <c r="X27" s="5">
        <f t="shared" si="5"/>
        <v>-0.3610454031727105</v>
      </c>
    </row>
    <row r="28" spans="1:24">
      <c r="A28" t="s">
        <v>26</v>
      </c>
      <c r="B28" s="221">
        <v>10237.678</v>
      </c>
      <c r="C28" s="223">
        <v>32.031300000000002</v>
      </c>
      <c r="D28" s="225">
        <v>69706.450700000001</v>
      </c>
      <c r="E28" s="227">
        <v>2344.2822999999999</v>
      </c>
      <c r="F28" s="227">
        <v>2156.7449999999999</v>
      </c>
      <c r="G28" s="229">
        <v>722.90269999999998</v>
      </c>
      <c r="H28" s="231">
        <v>3489.1235999999999</v>
      </c>
      <c r="J28" s="188">
        <v>11573.356900000001</v>
      </c>
      <c r="K28" s="191">
        <v>32.4649</v>
      </c>
      <c r="L28" s="194">
        <v>57476.8609</v>
      </c>
      <c r="M28" s="197">
        <v>1608.3967</v>
      </c>
      <c r="N28" s="197">
        <v>1464.6596999999999</v>
      </c>
      <c r="O28" s="200">
        <v>29.383400000000002</v>
      </c>
      <c r="P28" s="203">
        <v>2178.5160000000001</v>
      </c>
      <c r="R28" s="5">
        <f t="shared" si="6"/>
        <v>0.13046697698442955</v>
      </c>
      <c r="S28" s="5">
        <f t="shared" si="0"/>
        <v>1.3536759357253637E-2</v>
      </c>
      <c r="T28" s="5">
        <f t="shared" si="1"/>
        <v>-0.17544416158316897</v>
      </c>
      <c r="U28" s="5">
        <f t="shared" si="2"/>
        <v>-0.31390656321553079</v>
      </c>
      <c r="V28" s="5">
        <f t="shared" si="3"/>
        <v>-0.32089342968222945</v>
      </c>
      <c r="W28" s="5">
        <f t="shared" si="4"/>
        <v>-0.95935358935580117</v>
      </c>
      <c r="X28" s="5">
        <f t="shared" si="5"/>
        <v>-0.3756265900124604</v>
      </c>
    </row>
    <row r="29" spans="1:24">
      <c r="A29" t="s">
        <v>27</v>
      </c>
      <c r="B29" s="221">
        <v>952.81740000000002</v>
      </c>
      <c r="C29" s="223">
        <v>2.9857999999999998</v>
      </c>
      <c r="D29" s="225">
        <v>6399.9991</v>
      </c>
      <c r="E29" s="227">
        <v>214.45400000000001</v>
      </c>
      <c r="F29" s="227">
        <v>197.88499999999999</v>
      </c>
      <c r="G29" s="229">
        <v>67.386200000000002</v>
      </c>
      <c r="H29" s="231">
        <v>323.47649999999999</v>
      </c>
      <c r="J29" s="188">
        <v>1130.5214000000001</v>
      </c>
      <c r="K29" s="191">
        <v>3.1926000000000001</v>
      </c>
      <c r="L29" s="194">
        <v>5549.8568999999998</v>
      </c>
      <c r="M29" s="197">
        <v>154.0215</v>
      </c>
      <c r="N29" s="197">
        <v>134.9111</v>
      </c>
      <c r="O29" s="200">
        <v>5.3236999999999997</v>
      </c>
      <c r="P29" s="203">
        <v>214.20609999999999</v>
      </c>
      <c r="R29" s="5">
        <f t="shared" si="6"/>
        <v>0.18650373093522438</v>
      </c>
      <c r="S29" s="5">
        <f t="shared" si="0"/>
        <v>6.9261169535802913E-2</v>
      </c>
      <c r="T29" s="5">
        <f t="shared" si="1"/>
        <v>-0.132834737429885</v>
      </c>
      <c r="U29" s="5">
        <f t="shared" si="2"/>
        <v>-0.28179702873343471</v>
      </c>
      <c r="V29" s="5">
        <f t="shared" si="3"/>
        <v>-0.31823483336281166</v>
      </c>
      <c r="W29" s="5">
        <f t="shared" si="4"/>
        <v>-0.92099717746363496</v>
      </c>
      <c r="X29" s="5">
        <f t="shared" si="5"/>
        <v>-0.33780011840118218</v>
      </c>
    </row>
    <row r="30" spans="1:24">
      <c r="A30" t="s">
        <v>28</v>
      </c>
      <c r="B30" s="221">
        <v>41.235500000000002</v>
      </c>
      <c r="C30" s="223">
        <v>0.12540000000000001</v>
      </c>
      <c r="D30" s="225">
        <v>398.25839999999999</v>
      </c>
      <c r="E30" s="227">
        <v>9.9983000000000004</v>
      </c>
      <c r="F30" s="227">
        <v>9.2015999999999991</v>
      </c>
      <c r="G30" s="229">
        <v>4.7542999999999997</v>
      </c>
      <c r="H30" s="231">
        <v>15.1654</v>
      </c>
      <c r="J30" s="188">
        <v>45.5</v>
      </c>
      <c r="K30" s="191">
        <v>0.12540000000000001</v>
      </c>
      <c r="L30" s="194">
        <v>416.65870000000001</v>
      </c>
      <c r="M30" s="197">
        <v>10.039300000000001</v>
      </c>
      <c r="N30" s="197">
        <v>9.2245000000000008</v>
      </c>
      <c r="O30" s="200">
        <v>0.3453</v>
      </c>
      <c r="P30" s="203">
        <v>16.852799999999998</v>
      </c>
      <c r="R30" s="5">
        <f t="shared" si="6"/>
        <v>0.10341817123594955</v>
      </c>
      <c r="S30" s="5">
        <f t="shared" si="0"/>
        <v>0</v>
      </c>
      <c r="T30" s="5">
        <f t="shared" si="1"/>
        <v>4.6201913129767049E-2</v>
      </c>
      <c r="U30" s="5">
        <f t="shared" si="2"/>
        <v>4.1006971185101838E-3</v>
      </c>
      <c r="V30" s="5">
        <f t="shared" si="3"/>
        <v>2.4886976178057837E-3</v>
      </c>
      <c r="W30" s="5">
        <f t="shared" si="4"/>
        <v>-0.92737101150537404</v>
      </c>
      <c r="X30" s="5">
        <f t="shared" si="5"/>
        <v>0.111266435438564</v>
      </c>
    </row>
    <row r="31" spans="1:24">
      <c r="A31" t="s">
        <v>29</v>
      </c>
      <c r="B31" s="221">
        <v>1628.549</v>
      </c>
      <c r="C31" s="223">
        <v>5.7987000000000002</v>
      </c>
      <c r="D31" s="225">
        <v>9031.6664000000001</v>
      </c>
      <c r="E31" s="227">
        <v>341.50080000000003</v>
      </c>
      <c r="F31" s="227">
        <v>327.90449999999998</v>
      </c>
      <c r="G31" s="229">
        <v>848.06590000000006</v>
      </c>
      <c r="H31" s="231">
        <v>357.13010000000003</v>
      </c>
      <c r="J31" s="188">
        <v>1558.7226000000001</v>
      </c>
      <c r="K31" s="191">
        <v>5.7110000000000003</v>
      </c>
      <c r="L31" s="194">
        <v>6971.5595000000003</v>
      </c>
      <c r="M31" s="197">
        <v>230.23410000000001</v>
      </c>
      <c r="N31" s="197">
        <v>219.941</v>
      </c>
      <c r="O31" s="200">
        <v>101.53530000000001</v>
      </c>
      <c r="P31" s="203">
        <v>265.84690000000001</v>
      </c>
      <c r="R31" s="5">
        <f t="shared" si="6"/>
        <v>-4.2876450140585221E-2</v>
      </c>
      <c r="S31" s="5">
        <f t="shared" si="0"/>
        <v>-1.5124079535068185E-2</v>
      </c>
      <c r="T31" s="5">
        <f t="shared" si="1"/>
        <v>-0.22809820566446073</v>
      </c>
      <c r="U31" s="5">
        <f t="shared" si="2"/>
        <v>-0.32581680628566612</v>
      </c>
      <c r="V31" s="5">
        <f t="shared" si="3"/>
        <v>-0.32925287698095018</v>
      </c>
      <c r="W31" s="5">
        <f t="shared" si="4"/>
        <v>-0.88027428057182822</v>
      </c>
      <c r="X31" s="5">
        <f t="shared" si="5"/>
        <v>-0.25560209010665863</v>
      </c>
    </row>
    <row r="32" spans="1:24">
      <c r="A32" t="s">
        <v>30</v>
      </c>
      <c r="B32" s="221">
        <v>3541.4904999999999</v>
      </c>
      <c r="C32" s="223">
        <v>11.080500000000001</v>
      </c>
      <c r="D32" s="225">
        <v>24138.970300000001</v>
      </c>
      <c r="E32" s="227">
        <v>799.97270000000003</v>
      </c>
      <c r="F32" s="227">
        <v>735.97310000000004</v>
      </c>
      <c r="G32" s="229">
        <v>250.0762</v>
      </c>
      <c r="H32" s="231">
        <v>1191.2748999999999</v>
      </c>
      <c r="J32" s="188">
        <v>4006.3261000000002</v>
      </c>
      <c r="K32" s="191">
        <v>11.239000000000001</v>
      </c>
      <c r="L32" s="194">
        <v>19939.372100000001</v>
      </c>
      <c r="M32" s="197">
        <v>550.07950000000005</v>
      </c>
      <c r="N32" s="197">
        <v>500.57100000000003</v>
      </c>
      <c r="O32" s="200">
        <v>10.292</v>
      </c>
      <c r="P32" s="203">
        <v>746.36749999999995</v>
      </c>
      <c r="R32" s="5">
        <f t="shared" si="6"/>
        <v>0.13125422756322525</v>
      </c>
      <c r="S32" s="5">
        <f t="shared" si="0"/>
        <v>1.4304408645819239E-2</v>
      </c>
      <c r="T32" s="5">
        <f t="shared" si="1"/>
        <v>-0.17397586341949309</v>
      </c>
      <c r="U32" s="5">
        <f t="shared" si="2"/>
        <v>-0.31237715987058057</v>
      </c>
      <c r="V32" s="5">
        <f t="shared" si="3"/>
        <v>-0.31985150000726931</v>
      </c>
      <c r="W32" s="5">
        <f t="shared" si="4"/>
        <v>-0.95884454418293308</v>
      </c>
      <c r="X32" s="5">
        <f t="shared" si="5"/>
        <v>-0.37347164789588028</v>
      </c>
    </row>
    <row r="33" spans="1:24">
      <c r="A33" t="s">
        <v>31</v>
      </c>
      <c r="B33" s="221">
        <v>4366.9391999999998</v>
      </c>
      <c r="C33" s="223">
        <v>12.6668</v>
      </c>
      <c r="D33" s="225">
        <v>26059.260999999999</v>
      </c>
      <c r="E33" s="227">
        <v>845.33040000000005</v>
      </c>
      <c r="F33" s="227">
        <v>797.64300000000003</v>
      </c>
      <c r="G33" s="229">
        <v>283.44499999999999</v>
      </c>
      <c r="H33" s="231">
        <v>946.37350000000004</v>
      </c>
      <c r="J33" s="188">
        <v>4436.5823</v>
      </c>
      <c r="K33" s="191">
        <v>12.7182</v>
      </c>
      <c r="L33" s="194">
        <v>20804.841899999999</v>
      </c>
      <c r="M33" s="197">
        <v>575.36940000000004</v>
      </c>
      <c r="N33" s="197">
        <v>535.19269999999995</v>
      </c>
      <c r="O33" s="200">
        <v>24.3491</v>
      </c>
      <c r="P33" s="203">
        <v>650.46939999999995</v>
      </c>
      <c r="R33" s="5">
        <f t="shared" si="6"/>
        <v>1.5947806188829062E-2</v>
      </c>
      <c r="S33" s="5">
        <f t="shared" si="0"/>
        <v>4.0578520226102269E-3</v>
      </c>
      <c r="T33" s="5">
        <f t="shared" si="1"/>
        <v>-0.20163346535421706</v>
      </c>
      <c r="U33" s="5">
        <f t="shared" si="2"/>
        <v>-0.31935560344215708</v>
      </c>
      <c r="V33" s="5">
        <f t="shared" si="3"/>
        <v>-0.32903228637372867</v>
      </c>
      <c r="W33" s="5">
        <f t="shared" si="4"/>
        <v>-0.91409585633897217</v>
      </c>
      <c r="X33" s="5">
        <f t="shared" si="5"/>
        <v>-0.3126715826256759</v>
      </c>
    </row>
    <row r="34" spans="1:24">
      <c r="A34" t="s">
        <v>32</v>
      </c>
      <c r="B34" s="221">
        <v>1694.7900999999999</v>
      </c>
      <c r="C34" s="223">
        <v>4.8762999999999996</v>
      </c>
      <c r="D34" s="225">
        <v>11198.624299999999</v>
      </c>
      <c r="E34" s="227">
        <v>371.42660000000001</v>
      </c>
      <c r="F34" s="227">
        <v>344.6207</v>
      </c>
      <c r="G34" s="229">
        <v>115.99550000000001</v>
      </c>
      <c r="H34" s="231">
        <v>523.50250000000005</v>
      </c>
      <c r="J34" s="188">
        <v>1837.4029</v>
      </c>
      <c r="K34" s="191">
        <v>4.8573000000000004</v>
      </c>
      <c r="L34" s="194">
        <v>9081.4249</v>
      </c>
      <c r="M34" s="197">
        <v>254.55609999999999</v>
      </c>
      <c r="N34" s="197">
        <v>236.08600000000001</v>
      </c>
      <c r="O34" s="200">
        <v>4.7512999999999996</v>
      </c>
      <c r="P34" s="203">
        <v>334.34589999999997</v>
      </c>
      <c r="R34" s="5">
        <f t="shared" si="6"/>
        <v>8.414776555515642E-2</v>
      </c>
      <c r="S34" s="5">
        <f t="shared" si="0"/>
        <v>-3.8963968582735355E-3</v>
      </c>
      <c r="T34" s="5">
        <f t="shared" si="1"/>
        <v>-0.1890588828843914</v>
      </c>
      <c r="U34" s="5">
        <f t="shared" si="2"/>
        <v>-0.31465301623524006</v>
      </c>
      <c r="V34" s="5">
        <f t="shared" si="3"/>
        <v>-0.31493958430239388</v>
      </c>
      <c r="W34" s="5">
        <f t="shared" si="4"/>
        <v>-0.95903892823428494</v>
      </c>
      <c r="X34" s="5">
        <f t="shared" si="5"/>
        <v>-0.36132893348169315</v>
      </c>
    </row>
    <row r="35" spans="1:24">
      <c r="A35" t="s">
        <v>33</v>
      </c>
      <c r="B35" s="221">
        <v>2159.63</v>
      </c>
      <c r="C35" s="223">
        <v>6.7568999999999999</v>
      </c>
      <c r="D35" s="225">
        <v>14936.652599999999</v>
      </c>
      <c r="E35" s="227">
        <v>484.3501</v>
      </c>
      <c r="F35" s="227">
        <v>445.60120000000001</v>
      </c>
      <c r="G35" s="229">
        <v>152.49780000000001</v>
      </c>
      <c r="H35" s="231">
        <v>723.05029999999999</v>
      </c>
      <c r="J35" s="188">
        <v>2431.2530999999999</v>
      </c>
      <c r="K35" s="191">
        <v>6.8167</v>
      </c>
      <c r="L35" s="194">
        <v>12462.5072</v>
      </c>
      <c r="M35" s="197">
        <v>338.11989999999997</v>
      </c>
      <c r="N35" s="197">
        <v>308.9973</v>
      </c>
      <c r="O35" s="200">
        <v>5.7023000000000001</v>
      </c>
      <c r="P35" s="203">
        <v>465.40730000000002</v>
      </c>
      <c r="R35" s="5">
        <f t="shared" si="6"/>
        <v>0.12577297963076997</v>
      </c>
      <c r="S35" s="5">
        <f t="shared" si="0"/>
        <v>8.85021237549765E-3</v>
      </c>
      <c r="T35" s="5">
        <f t="shared" si="1"/>
        <v>-0.16564256170756755</v>
      </c>
      <c r="U35" s="5">
        <f t="shared" si="2"/>
        <v>-0.30191012657992644</v>
      </c>
      <c r="V35" s="5">
        <f t="shared" si="3"/>
        <v>-0.3065608889742667</v>
      </c>
      <c r="W35" s="5">
        <f t="shared" si="4"/>
        <v>-0.96260732941721117</v>
      </c>
      <c r="X35" s="5">
        <f t="shared" si="5"/>
        <v>-0.35632790692431771</v>
      </c>
    </row>
    <row r="36" spans="1:24">
      <c r="A36" t="s">
        <v>34</v>
      </c>
      <c r="B36" s="221">
        <v>4824.6921000000002</v>
      </c>
      <c r="C36" s="223">
        <v>14.6294</v>
      </c>
      <c r="D36" s="225">
        <v>33532.811999999998</v>
      </c>
      <c r="E36" s="227">
        <v>1163.3145999999999</v>
      </c>
      <c r="F36" s="227">
        <v>1070.2444</v>
      </c>
      <c r="G36" s="229">
        <v>863.76340000000005</v>
      </c>
      <c r="H36" s="231">
        <v>1684.1097</v>
      </c>
      <c r="J36" s="188">
        <v>5447.9865</v>
      </c>
      <c r="K36" s="191">
        <v>14.8949</v>
      </c>
      <c r="L36" s="194">
        <v>28061.961200000002</v>
      </c>
      <c r="M36" s="197">
        <v>813.89409999999998</v>
      </c>
      <c r="N36" s="197">
        <v>739.54340000000002</v>
      </c>
      <c r="O36" s="200">
        <v>81.298400000000001</v>
      </c>
      <c r="P36" s="203">
        <v>1094.4305999999999</v>
      </c>
      <c r="R36" s="5">
        <f t="shared" si="6"/>
        <v>0.12918843049072495</v>
      </c>
      <c r="S36" s="5">
        <f t="shared" si="0"/>
        <v>1.8148386126567009E-2</v>
      </c>
      <c r="T36" s="5">
        <f t="shared" si="1"/>
        <v>-0.16314918056976543</v>
      </c>
      <c r="U36" s="5">
        <f t="shared" si="2"/>
        <v>-0.3003662981621652</v>
      </c>
      <c r="V36" s="5">
        <f t="shared" si="3"/>
        <v>-0.30899577703933795</v>
      </c>
      <c r="W36" s="5">
        <f t="shared" si="4"/>
        <v>-0.90587885525133383</v>
      </c>
      <c r="X36" s="5">
        <f t="shared" si="5"/>
        <v>-0.3501429271501732</v>
      </c>
    </row>
    <row r="37" spans="1:24">
      <c r="A37" t="s">
        <v>35</v>
      </c>
      <c r="B37" s="221">
        <v>2667.9657999999999</v>
      </c>
      <c r="C37" s="223">
        <v>8.3423999999999996</v>
      </c>
      <c r="D37" s="225">
        <v>18595.656800000001</v>
      </c>
      <c r="E37" s="227">
        <v>608.84190000000001</v>
      </c>
      <c r="F37" s="227">
        <v>560.31679999999994</v>
      </c>
      <c r="G37" s="229">
        <v>188.16300000000001</v>
      </c>
      <c r="H37" s="231">
        <v>905.57060000000001</v>
      </c>
      <c r="J37" s="188">
        <v>3047.9202</v>
      </c>
      <c r="K37" s="191">
        <v>8.5647000000000002</v>
      </c>
      <c r="L37" s="194">
        <v>15708.7922</v>
      </c>
      <c r="M37" s="197">
        <v>429.40530000000001</v>
      </c>
      <c r="N37" s="197">
        <v>387.19709999999998</v>
      </c>
      <c r="O37" s="200">
        <v>9.5229999999999997</v>
      </c>
      <c r="P37" s="203">
        <v>590.57389999999998</v>
      </c>
      <c r="R37" s="5">
        <f t="shared" si="6"/>
        <v>0.14241351969354332</v>
      </c>
      <c r="S37" s="5">
        <f t="shared" si="0"/>
        <v>2.6647008055235979E-2</v>
      </c>
      <c r="T37" s="5">
        <f t="shared" si="1"/>
        <v>-0.15524402450791633</v>
      </c>
      <c r="U37" s="5">
        <f t="shared" si="2"/>
        <v>-0.29471788981671598</v>
      </c>
      <c r="V37" s="5">
        <f t="shared" si="3"/>
        <v>-0.30896753408072003</v>
      </c>
      <c r="W37" s="5">
        <f t="shared" si="4"/>
        <v>-0.94938962495283352</v>
      </c>
      <c r="X37" s="5">
        <f t="shared" si="5"/>
        <v>-0.34784333767019382</v>
      </c>
    </row>
    <row r="38" spans="1:24">
      <c r="A38" t="s">
        <v>36</v>
      </c>
      <c r="B38" s="221">
        <v>2315.8589000000002</v>
      </c>
      <c r="C38" s="223">
        <v>7.1364999999999998</v>
      </c>
      <c r="D38" s="225">
        <v>14016.8212</v>
      </c>
      <c r="E38" s="227">
        <v>504.48419999999999</v>
      </c>
      <c r="F38" s="227">
        <v>475.18239999999997</v>
      </c>
      <c r="G38" s="229">
        <v>157.53290000000001</v>
      </c>
      <c r="H38" s="231">
        <v>595.23829999999998</v>
      </c>
      <c r="J38" s="188">
        <v>2398.672</v>
      </c>
      <c r="K38" s="191">
        <v>7.1067</v>
      </c>
      <c r="L38" s="194">
        <v>11399.3657</v>
      </c>
      <c r="M38" s="197">
        <v>350.90769999999998</v>
      </c>
      <c r="N38" s="197">
        <v>329.4975</v>
      </c>
      <c r="O38" s="200">
        <v>8.9938000000000002</v>
      </c>
      <c r="P38" s="203">
        <v>415.80059999999997</v>
      </c>
      <c r="R38" s="5">
        <f t="shared" si="6"/>
        <v>3.575913023025705E-2</v>
      </c>
      <c r="S38" s="5">
        <f t="shared" si="0"/>
        <v>-4.1757163875849263E-3</v>
      </c>
      <c r="T38" s="5">
        <f t="shared" si="1"/>
        <v>-0.18673674028174092</v>
      </c>
      <c r="U38" s="5">
        <f t="shared" si="2"/>
        <v>-0.30442281443105657</v>
      </c>
      <c r="V38" s="5">
        <f t="shared" si="3"/>
        <v>-0.3065873230995087</v>
      </c>
      <c r="W38" s="5">
        <f t="shared" si="4"/>
        <v>-0.94290843373035094</v>
      </c>
      <c r="X38" s="5">
        <f t="shared" si="5"/>
        <v>-0.30145523229940013</v>
      </c>
    </row>
    <row r="39" spans="1:24">
      <c r="A39" t="s">
        <v>37</v>
      </c>
      <c r="B39" s="221">
        <v>3440.4225000000001</v>
      </c>
      <c r="C39" s="223">
        <v>10.487500000000001</v>
      </c>
      <c r="D39" s="225">
        <v>21924.5442</v>
      </c>
      <c r="E39" s="227">
        <v>751.58040000000005</v>
      </c>
      <c r="F39" s="227">
        <v>697.86519999999996</v>
      </c>
      <c r="G39" s="229">
        <v>234.9254</v>
      </c>
      <c r="H39" s="231">
        <v>1023.4888</v>
      </c>
      <c r="J39" s="188">
        <v>3770.7527</v>
      </c>
      <c r="K39" s="191">
        <v>10.6044</v>
      </c>
      <c r="L39" s="194">
        <v>18387.445400000001</v>
      </c>
      <c r="M39" s="197">
        <v>532.05370000000005</v>
      </c>
      <c r="N39" s="197">
        <v>484.69779999999997</v>
      </c>
      <c r="O39" s="200">
        <v>15.1373</v>
      </c>
      <c r="P39" s="203">
        <v>693.75329999999997</v>
      </c>
      <c r="R39" s="5">
        <f t="shared" si="6"/>
        <v>9.6014428460457948E-2</v>
      </c>
      <c r="S39" s="5">
        <f t="shared" si="0"/>
        <v>1.1146603098927231E-2</v>
      </c>
      <c r="T39" s="5">
        <f t="shared" si="1"/>
        <v>-0.16133055117287226</v>
      </c>
      <c r="U39" s="5">
        <f t="shared" si="2"/>
        <v>-0.29208678140089867</v>
      </c>
      <c r="V39" s="5">
        <f t="shared" si="3"/>
        <v>-0.30545641192597078</v>
      </c>
      <c r="W39" s="5">
        <f t="shared" si="4"/>
        <v>-0.93556550292135288</v>
      </c>
      <c r="X39" s="5">
        <f t="shared" si="5"/>
        <v>-0.32216815660317927</v>
      </c>
    </row>
    <row r="40" spans="1:24">
      <c r="A40" t="s">
        <v>38</v>
      </c>
      <c r="B40" s="221">
        <v>232.84909999999999</v>
      </c>
      <c r="C40" s="223">
        <v>0.625</v>
      </c>
      <c r="D40" s="225">
        <v>1183.4431999999999</v>
      </c>
      <c r="E40" s="227">
        <v>38.491599999999998</v>
      </c>
      <c r="F40" s="227">
        <v>37.246200000000002</v>
      </c>
      <c r="G40" s="229">
        <v>14.1502</v>
      </c>
      <c r="H40" s="231">
        <v>28.250399999999999</v>
      </c>
      <c r="J40" s="188">
        <v>224.5812</v>
      </c>
      <c r="K40" s="191">
        <v>0.62709999999999999</v>
      </c>
      <c r="L40" s="194">
        <v>930.21659999999997</v>
      </c>
      <c r="M40" s="197">
        <v>26.877300000000002</v>
      </c>
      <c r="N40" s="197">
        <v>24.9864</v>
      </c>
      <c r="O40" s="200">
        <v>2.4954000000000001</v>
      </c>
      <c r="P40" s="203">
        <v>22.929600000000001</v>
      </c>
      <c r="R40" s="5">
        <f t="shared" si="6"/>
        <v>-3.5507545444667804E-2</v>
      </c>
      <c r="S40" s="5">
        <f t="shared" si="0"/>
        <v>3.3599999999999854E-3</v>
      </c>
      <c r="T40" s="5">
        <f t="shared" si="1"/>
        <v>-0.21397444338689003</v>
      </c>
      <c r="U40" s="5">
        <f t="shared" si="2"/>
        <v>-0.30173596317118534</v>
      </c>
      <c r="V40" s="5">
        <f t="shared" si="3"/>
        <v>-0.32915572595325165</v>
      </c>
      <c r="W40" s="5">
        <f t="shared" si="4"/>
        <v>-0.82364913570126219</v>
      </c>
      <c r="X40" s="5">
        <f t="shared" si="5"/>
        <v>-0.18834423583382884</v>
      </c>
    </row>
    <row r="41" spans="1:24">
      <c r="A41" t="s">
        <v>39</v>
      </c>
      <c r="B41" s="221">
        <v>1232.2483</v>
      </c>
      <c r="C41" s="223">
        <v>3.9165000000000001</v>
      </c>
      <c r="D41" s="225">
        <v>8472.8734999999997</v>
      </c>
      <c r="E41" s="227">
        <v>288.96879999999999</v>
      </c>
      <c r="F41" s="227">
        <v>267.08300000000003</v>
      </c>
      <c r="G41" s="229">
        <v>84.763300000000001</v>
      </c>
      <c r="H41" s="231">
        <v>412.46159999999998</v>
      </c>
      <c r="J41" s="188">
        <v>1356.2891</v>
      </c>
      <c r="K41" s="191">
        <v>3.9062000000000001</v>
      </c>
      <c r="L41" s="194">
        <v>6903.9601000000002</v>
      </c>
      <c r="M41" s="197">
        <v>197.25069999999999</v>
      </c>
      <c r="N41" s="197">
        <v>182.26259999999999</v>
      </c>
      <c r="O41" s="200">
        <v>2.9946000000000002</v>
      </c>
      <c r="P41" s="203">
        <v>260.13029999999998</v>
      </c>
      <c r="R41" s="5">
        <f t="shared" si="6"/>
        <v>0.10066217985449848</v>
      </c>
      <c r="S41" s="5">
        <f t="shared" si="0"/>
        <v>-2.6298991446444468E-3</v>
      </c>
      <c r="T41" s="5">
        <f t="shared" si="1"/>
        <v>-0.18516898664898035</v>
      </c>
      <c r="U41" s="5">
        <f t="shared" si="2"/>
        <v>-0.31739793361774693</v>
      </c>
      <c r="V41" s="5">
        <f t="shared" si="3"/>
        <v>-0.31758067716777194</v>
      </c>
      <c r="W41" s="5">
        <f t="shared" si="4"/>
        <v>-0.96467103097684959</v>
      </c>
      <c r="X41" s="5">
        <f t="shared" si="5"/>
        <v>-0.36932238055615363</v>
      </c>
    </row>
    <row r="42" spans="1:24">
      <c r="A42" t="s">
        <v>40</v>
      </c>
      <c r="B42" s="221">
        <v>532.8732</v>
      </c>
      <c r="C42" s="223">
        <v>1.6673</v>
      </c>
      <c r="D42" s="225">
        <v>3931.4630000000002</v>
      </c>
      <c r="E42" s="227">
        <v>121.6142</v>
      </c>
      <c r="F42" s="227">
        <v>111.8849</v>
      </c>
      <c r="G42" s="229">
        <v>37.628</v>
      </c>
      <c r="H42" s="231">
        <v>183.14449999999999</v>
      </c>
      <c r="J42" s="188">
        <v>608.29269999999997</v>
      </c>
      <c r="K42" s="191">
        <v>1.7081999999999999</v>
      </c>
      <c r="L42" s="194">
        <v>3488.5590000000002</v>
      </c>
      <c r="M42" s="197">
        <v>91.896100000000004</v>
      </c>
      <c r="N42" s="197">
        <v>83.122299999999996</v>
      </c>
      <c r="O42" s="200">
        <v>1.8136000000000001</v>
      </c>
      <c r="P42" s="203">
        <v>133.37819999999999</v>
      </c>
      <c r="R42" s="5">
        <f t="shared" si="6"/>
        <v>0.14153367067437425</v>
      </c>
      <c r="S42" s="5">
        <f t="shared" si="0"/>
        <v>2.4530678342229915E-2</v>
      </c>
      <c r="T42" s="5">
        <f t="shared" si="1"/>
        <v>-0.11265628088067978</v>
      </c>
      <c r="U42" s="5">
        <f t="shared" si="2"/>
        <v>-0.24436373384029161</v>
      </c>
      <c r="V42" s="5">
        <f t="shared" si="3"/>
        <v>-0.25707311710516795</v>
      </c>
      <c r="W42" s="5">
        <f t="shared" si="4"/>
        <v>-0.95180184968640369</v>
      </c>
      <c r="X42" s="5">
        <f t="shared" si="5"/>
        <v>-0.27173242985729851</v>
      </c>
    </row>
    <row r="43" spans="1:24">
      <c r="A43" t="s">
        <v>41</v>
      </c>
      <c r="B43" s="221">
        <v>2876.7532999999999</v>
      </c>
      <c r="C43" s="223">
        <v>8.9761000000000006</v>
      </c>
      <c r="D43" s="225">
        <v>18724.860799999999</v>
      </c>
      <c r="E43" s="227">
        <v>635.69050000000004</v>
      </c>
      <c r="F43" s="227">
        <v>588.95839999999998</v>
      </c>
      <c r="G43" s="229">
        <v>197.9803</v>
      </c>
      <c r="H43" s="231">
        <v>883.80790000000002</v>
      </c>
      <c r="J43" s="188">
        <v>3087.1803</v>
      </c>
      <c r="K43" s="191">
        <v>8.9453999999999994</v>
      </c>
      <c r="L43" s="194">
        <v>15214.9784</v>
      </c>
      <c r="M43" s="197">
        <v>425.1105</v>
      </c>
      <c r="N43" s="197">
        <v>387.42250000000001</v>
      </c>
      <c r="O43" s="200">
        <v>11.1953</v>
      </c>
      <c r="P43" s="203">
        <v>567.96360000000004</v>
      </c>
      <c r="R43" s="5">
        <f t="shared" si="6"/>
        <v>7.3147391540317394E-2</v>
      </c>
      <c r="S43" s="5">
        <f t="shared" si="0"/>
        <v>-3.4201936252939782E-3</v>
      </c>
      <c r="T43" s="5">
        <f t="shared" si="1"/>
        <v>-0.18744504632045109</v>
      </c>
      <c r="U43" s="5">
        <f t="shared" si="2"/>
        <v>-0.33126183260564696</v>
      </c>
      <c r="V43" s="5">
        <f t="shared" si="3"/>
        <v>-0.34219038220696057</v>
      </c>
      <c r="W43" s="5">
        <f t="shared" si="4"/>
        <v>-0.94345245461290839</v>
      </c>
      <c r="X43" s="5">
        <f t="shared" si="5"/>
        <v>-0.35736759085317066</v>
      </c>
    </row>
    <row r="44" spans="1:24">
      <c r="A44" t="s">
        <v>42</v>
      </c>
      <c r="B44" s="221">
        <v>12625.546</v>
      </c>
      <c r="C44" s="223">
        <v>39.342799999999997</v>
      </c>
      <c r="D44" s="225">
        <v>70782.575500000006</v>
      </c>
      <c r="E44" s="227">
        <v>2114.9769000000001</v>
      </c>
      <c r="F44" s="227">
        <v>2048.2851999999998</v>
      </c>
      <c r="G44" s="229">
        <v>710.87220000000002</v>
      </c>
      <c r="H44" s="231">
        <v>3581.6529999999998</v>
      </c>
      <c r="J44" s="188">
        <v>13923.6163</v>
      </c>
      <c r="K44" s="191">
        <v>39.535899999999998</v>
      </c>
      <c r="L44" s="194">
        <v>58372.426099999997</v>
      </c>
      <c r="M44" s="197">
        <v>1470.8269</v>
      </c>
      <c r="N44" s="197">
        <v>1417.5007000000001</v>
      </c>
      <c r="O44" s="200">
        <v>31.623899999999999</v>
      </c>
      <c r="P44" s="203">
        <v>2323.7503999999999</v>
      </c>
      <c r="R44" s="5">
        <f t="shared" si="6"/>
        <v>0.10281300309705413</v>
      </c>
      <c r="S44" s="5">
        <f t="shared" si="0"/>
        <v>4.9081407525646669E-3</v>
      </c>
      <c r="T44" s="5">
        <f t="shared" si="1"/>
        <v>-0.17532774573878013</v>
      </c>
      <c r="U44" s="5">
        <f t="shared" si="2"/>
        <v>-0.30456597421938747</v>
      </c>
      <c r="V44" s="5">
        <f t="shared" si="3"/>
        <v>-0.30795735867251289</v>
      </c>
      <c r="W44" s="5">
        <f t="shared" si="4"/>
        <v>-0.95551394470060858</v>
      </c>
      <c r="X44" s="5">
        <f t="shared" si="5"/>
        <v>-0.35120727775694627</v>
      </c>
    </row>
    <row r="45" spans="1:24">
      <c r="A45" t="s">
        <v>43</v>
      </c>
      <c r="B45" s="221">
        <v>1108.3353</v>
      </c>
      <c r="C45" s="223">
        <v>3.3955000000000002</v>
      </c>
      <c r="D45" s="225">
        <v>6121.6100999999999</v>
      </c>
      <c r="E45" s="227">
        <v>190.8579</v>
      </c>
      <c r="F45" s="227">
        <v>184.8321</v>
      </c>
      <c r="G45" s="229">
        <v>76.633899999999997</v>
      </c>
      <c r="H45" s="231">
        <v>332.6703</v>
      </c>
      <c r="J45" s="188">
        <v>1316.0556999999999</v>
      </c>
      <c r="K45" s="191">
        <v>3.6396000000000002</v>
      </c>
      <c r="L45" s="194">
        <v>5404.6076000000003</v>
      </c>
      <c r="M45" s="197">
        <v>140.28790000000001</v>
      </c>
      <c r="N45" s="197">
        <v>126.8403</v>
      </c>
      <c r="O45" s="200">
        <v>5.8442999999999996</v>
      </c>
      <c r="P45" s="203">
        <v>224.19659999999999</v>
      </c>
      <c r="R45" s="5">
        <f t="shared" si="6"/>
        <v>0.18741656969691387</v>
      </c>
      <c r="S45" s="5">
        <f t="shared" si="0"/>
        <v>7.1889265203946395E-2</v>
      </c>
      <c r="T45" s="5">
        <f t="shared" si="1"/>
        <v>-0.11712645664904395</v>
      </c>
      <c r="U45" s="5">
        <f t="shared" si="2"/>
        <v>-0.26496152373048215</v>
      </c>
      <c r="V45" s="5">
        <f t="shared" si="3"/>
        <v>-0.31375394209122764</v>
      </c>
      <c r="W45" s="5">
        <f t="shared" si="4"/>
        <v>-0.92373740603049037</v>
      </c>
      <c r="X45" s="5">
        <f t="shared" si="5"/>
        <v>-0.32606968521085294</v>
      </c>
    </row>
    <row r="46" spans="1:24">
      <c r="A46" t="s">
        <v>44</v>
      </c>
      <c r="B46" s="221">
        <v>62.459299999999999</v>
      </c>
      <c r="C46" s="223">
        <v>0.19539999999999999</v>
      </c>
      <c r="D46" s="225">
        <v>634.35230000000001</v>
      </c>
      <c r="E46" s="227">
        <v>15.6145</v>
      </c>
      <c r="F46" s="227">
        <v>14.3653</v>
      </c>
      <c r="G46" s="229">
        <v>4.4104000000000001</v>
      </c>
      <c r="H46" s="231">
        <v>24.663799999999998</v>
      </c>
      <c r="J46" s="188">
        <v>69.756100000000004</v>
      </c>
      <c r="K46" s="191">
        <v>0.19539999999999999</v>
      </c>
      <c r="L46" s="194">
        <v>670.57439999999997</v>
      </c>
      <c r="M46" s="197">
        <v>15.9788</v>
      </c>
      <c r="N46" s="197">
        <v>14.700799999999999</v>
      </c>
      <c r="O46" s="200">
        <v>0.1376</v>
      </c>
      <c r="P46" s="203">
        <v>27.5504</v>
      </c>
      <c r="R46" s="5">
        <f t="shared" si="6"/>
        <v>0.11682487635948537</v>
      </c>
      <c r="S46" s="5">
        <f t="shared" si="0"/>
        <v>0</v>
      </c>
      <c r="T46" s="5">
        <f t="shared" si="1"/>
        <v>5.7100920103860198E-2</v>
      </c>
      <c r="U46" s="5">
        <f t="shared" si="2"/>
        <v>2.3330878350251372E-2</v>
      </c>
      <c r="V46" s="5">
        <f t="shared" si="3"/>
        <v>2.3354889908320724E-2</v>
      </c>
      <c r="W46" s="5">
        <f t="shared" si="4"/>
        <v>-0.96880101578088151</v>
      </c>
      <c r="X46" s="5">
        <f t="shared" si="5"/>
        <v>0.1170379260292413</v>
      </c>
    </row>
    <row r="47" spans="1:24">
      <c r="A47" t="s">
        <v>45</v>
      </c>
      <c r="B47" s="221">
        <v>4723.2620999999999</v>
      </c>
      <c r="C47" s="223">
        <v>14.1295</v>
      </c>
      <c r="D47" s="225">
        <v>27393.5808</v>
      </c>
      <c r="E47" s="227">
        <v>940.80859999999996</v>
      </c>
      <c r="F47" s="227">
        <v>884.38509999999997</v>
      </c>
      <c r="G47" s="229">
        <v>309.9769</v>
      </c>
      <c r="H47" s="231">
        <v>1103.2728999999999</v>
      </c>
      <c r="J47" s="188">
        <v>4849.9089000000004</v>
      </c>
      <c r="K47" s="191">
        <v>13.953099999999999</v>
      </c>
      <c r="L47" s="194">
        <v>21600.482800000002</v>
      </c>
      <c r="M47" s="197">
        <v>633.40200000000004</v>
      </c>
      <c r="N47" s="197">
        <v>594.6902</v>
      </c>
      <c r="O47" s="200">
        <v>20.5154</v>
      </c>
      <c r="P47" s="203">
        <v>720.37779999999998</v>
      </c>
      <c r="R47" s="5">
        <f t="shared" si="6"/>
        <v>2.6813417785983219E-2</v>
      </c>
      <c r="S47" s="5">
        <f t="shared" si="0"/>
        <v>-1.2484518206589123E-2</v>
      </c>
      <c r="T47" s="5">
        <f t="shared" si="1"/>
        <v>-0.21147647846023832</v>
      </c>
      <c r="U47" s="5">
        <f t="shared" si="2"/>
        <v>-0.32674722573751974</v>
      </c>
      <c r="V47" s="5">
        <f t="shared" si="3"/>
        <v>-0.32756646397593081</v>
      </c>
      <c r="W47" s="5">
        <f t="shared" si="4"/>
        <v>-0.93381635857381629</v>
      </c>
      <c r="X47" s="5">
        <f t="shared" si="5"/>
        <v>-0.34705384316065407</v>
      </c>
    </row>
    <row r="48" spans="1:24">
      <c r="A48" t="s">
        <v>46</v>
      </c>
      <c r="B48" s="221">
        <v>3664.0102999999999</v>
      </c>
      <c r="C48" s="223">
        <v>10.7818</v>
      </c>
      <c r="D48" s="225">
        <v>22328.294699999999</v>
      </c>
      <c r="E48" s="227">
        <v>743.26610000000005</v>
      </c>
      <c r="F48" s="227">
        <v>719.43209999999999</v>
      </c>
      <c r="G48" s="229">
        <v>163.1489</v>
      </c>
      <c r="H48" s="231">
        <v>1024.7184999999999</v>
      </c>
      <c r="J48" s="188">
        <v>3876.6959000000002</v>
      </c>
      <c r="K48" s="191">
        <v>10.7448</v>
      </c>
      <c r="L48" s="194">
        <v>17875.714100000001</v>
      </c>
      <c r="M48" s="197">
        <v>508.89030000000002</v>
      </c>
      <c r="N48" s="197">
        <v>489.35860000000002</v>
      </c>
      <c r="O48" s="200">
        <v>7.1928000000000001</v>
      </c>
      <c r="P48" s="203">
        <v>691.03930000000003</v>
      </c>
      <c r="R48" s="5">
        <f t="shared" si="6"/>
        <v>5.8047216734079664E-2</v>
      </c>
      <c r="S48" s="5">
        <f t="shared" si="0"/>
        <v>-3.4317089910776317E-3</v>
      </c>
      <c r="T48" s="5">
        <f t="shared" si="1"/>
        <v>-0.19941427053988131</v>
      </c>
      <c r="U48" s="5">
        <f t="shared" si="2"/>
        <v>-0.3153322881266884</v>
      </c>
      <c r="V48" s="5">
        <f t="shared" si="3"/>
        <v>-0.31979876905687132</v>
      </c>
      <c r="W48" s="5">
        <f t="shared" si="4"/>
        <v>-0.95591266628215077</v>
      </c>
      <c r="X48" s="5">
        <f t="shared" si="5"/>
        <v>-0.3256301120746819</v>
      </c>
    </row>
    <row r="49" spans="1:24">
      <c r="A49" t="s">
        <v>47</v>
      </c>
      <c r="B49" s="221">
        <v>2162.5592999999999</v>
      </c>
      <c r="C49" s="223">
        <v>6.6657999999999999</v>
      </c>
      <c r="D49" s="225">
        <v>13625.9031</v>
      </c>
      <c r="E49" s="227">
        <v>458.74779999999998</v>
      </c>
      <c r="F49" s="227">
        <v>427.37079999999997</v>
      </c>
      <c r="G49" s="229">
        <v>146.05160000000001</v>
      </c>
      <c r="H49" s="231">
        <v>600.24900000000002</v>
      </c>
      <c r="J49" s="188">
        <v>2267.1948000000002</v>
      </c>
      <c r="K49" s="191">
        <v>6.4905999999999997</v>
      </c>
      <c r="L49" s="194">
        <v>10849.2917</v>
      </c>
      <c r="M49" s="197">
        <v>308.02999999999997</v>
      </c>
      <c r="N49" s="197">
        <v>285.74279999999999</v>
      </c>
      <c r="O49" s="200">
        <v>6.6169000000000002</v>
      </c>
      <c r="P49" s="203">
        <v>383.96620000000001</v>
      </c>
      <c r="R49" s="5">
        <f t="shared" si="6"/>
        <v>4.8385031568845452E-2</v>
      </c>
      <c r="S49" s="5">
        <f t="shared" si="0"/>
        <v>-2.6283416844189781E-2</v>
      </c>
      <c r="T49" s="5">
        <f t="shared" si="1"/>
        <v>-0.20377448596416334</v>
      </c>
      <c r="U49" s="5">
        <f t="shared" si="2"/>
        <v>-0.32854173905575135</v>
      </c>
      <c r="V49" s="5">
        <f t="shared" si="3"/>
        <v>-0.33139372179849441</v>
      </c>
      <c r="W49" s="5">
        <f t="shared" si="4"/>
        <v>-0.95469477910546696</v>
      </c>
      <c r="X49" s="5">
        <f t="shared" si="5"/>
        <v>-0.36032179978642198</v>
      </c>
    </row>
    <row r="50" spans="1:24">
      <c r="A50" t="s">
        <v>48</v>
      </c>
      <c r="B50" s="221">
        <v>1759.9282000000001</v>
      </c>
      <c r="C50" s="223">
        <v>4.9776999999999996</v>
      </c>
      <c r="D50" s="225">
        <v>12702.335499999999</v>
      </c>
      <c r="E50" s="227">
        <v>423.18630000000002</v>
      </c>
      <c r="F50" s="227">
        <v>389.3272</v>
      </c>
      <c r="G50" s="229">
        <v>565.08130000000006</v>
      </c>
      <c r="H50" s="231">
        <v>587.70299999999997</v>
      </c>
      <c r="J50" s="188">
        <v>1960.6108999999999</v>
      </c>
      <c r="K50" s="191">
        <v>5.0496999999999996</v>
      </c>
      <c r="L50" s="194">
        <v>10508.608700000001</v>
      </c>
      <c r="M50" s="197">
        <v>294.22899999999998</v>
      </c>
      <c r="N50" s="197">
        <v>268.19029999999998</v>
      </c>
      <c r="O50" s="200">
        <v>61.777799999999999</v>
      </c>
      <c r="P50" s="203">
        <v>383.70139999999998</v>
      </c>
      <c r="R50" s="5">
        <f t="shared" si="6"/>
        <v>0.11402891322498261</v>
      </c>
      <c r="S50" s="5">
        <f t="shared" si="0"/>
        <v>1.4464511722281389E-2</v>
      </c>
      <c r="T50" s="5">
        <f t="shared" si="1"/>
        <v>-0.17270263409433634</v>
      </c>
      <c r="U50" s="5">
        <f t="shared" si="2"/>
        <v>-0.30472938278011369</v>
      </c>
      <c r="V50" s="5">
        <f t="shared" si="3"/>
        <v>-0.31114419953191047</v>
      </c>
      <c r="W50" s="5">
        <f t="shared" si="4"/>
        <v>-0.89067449232526363</v>
      </c>
      <c r="X50" s="5">
        <f t="shared" si="5"/>
        <v>-0.34711682601586175</v>
      </c>
    </row>
    <row r="51" spans="1:24">
      <c r="A51" t="s">
        <v>49</v>
      </c>
      <c r="B51" s="221">
        <v>5281.6152000000002</v>
      </c>
      <c r="C51" s="223">
        <v>16.524899999999999</v>
      </c>
      <c r="D51" s="225">
        <v>35769.414299999997</v>
      </c>
      <c r="E51" s="227">
        <v>1213.2233000000001</v>
      </c>
      <c r="F51" s="227">
        <v>1116.1629</v>
      </c>
      <c r="G51" s="229">
        <v>372.95049999999998</v>
      </c>
      <c r="H51" s="231">
        <v>1804.6714999999999</v>
      </c>
      <c r="J51" s="188">
        <v>6017.0313999999998</v>
      </c>
      <c r="K51" s="191">
        <v>16.892800000000001</v>
      </c>
      <c r="L51" s="194">
        <v>29621.823499999999</v>
      </c>
      <c r="M51" s="197">
        <v>834.44979999999998</v>
      </c>
      <c r="N51" s="197">
        <v>754.91800000000001</v>
      </c>
      <c r="O51" s="200">
        <v>17.3931</v>
      </c>
      <c r="P51" s="203">
        <v>1128.4875999999999</v>
      </c>
      <c r="R51" s="5">
        <f t="shared" si="6"/>
        <v>0.13924077619285852</v>
      </c>
      <c r="S51" s="5">
        <f t="shared" si="0"/>
        <v>2.2263372244310246E-2</v>
      </c>
      <c r="T51" s="5">
        <f t="shared" si="1"/>
        <v>-0.17186724804716746</v>
      </c>
      <c r="U51" s="5">
        <f t="shared" si="2"/>
        <v>-0.31220427434916564</v>
      </c>
      <c r="V51" s="5">
        <f t="shared" si="3"/>
        <v>-0.32364890465361285</v>
      </c>
      <c r="W51" s="5">
        <f t="shared" si="4"/>
        <v>-0.95336351606982694</v>
      </c>
      <c r="X51" s="5">
        <f t="shared" si="5"/>
        <v>-0.37468530976413161</v>
      </c>
    </row>
    <row r="52" spans="1:24">
      <c r="B52" s="220"/>
      <c r="C52" s="222"/>
      <c r="D52" s="224"/>
      <c r="E52" s="226"/>
      <c r="F52" s="226"/>
      <c r="G52" s="228"/>
      <c r="H52" s="230"/>
      <c r="J52" s="187"/>
      <c r="K52" s="190"/>
      <c r="L52" s="193"/>
      <c r="M52" s="196"/>
      <c r="N52" s="196"/>
      <c r="O52" s="199"/>
      <c r="P52" s="202"/>
      <c r="R52" s="5"/>
      <c r="S52" s="5"/>
      <c r="T52" s="5"/>
      <c r="U52" s="5"/>
      <c r="V52" s="5"/>
      <c r="W52" s="5"/>
      <c r="X52" s="5"/>
    </row>
    <row r="53" spans="1:24">
      <c r="B53" s="220"/>
      <c r="C53" s="222"/>
      <c r="D53" s="224"/>
      <c r="E53" s="226"/>
      <c r="F53" s="226"/>
      <c r="G53" s="228"/>
      <c r="H53" s="230"/>
      <c r="J53" s="187"/>
      <c r="K53" s="190"/>
      <c r="L53" s="193"/>
      <c r="M53" s="196"/>
      <c r="N53" s="196"/>
      <c r="O53" s="199"/>
      <c r="P53" s="202"/>
      <c r="R53" s="5"/>
      <c r="S53" s="5"/>
      <c r="T53" s="5"/>
      <c r="U53" s="5"/>
      <c r="V53" s="5"/>
      <c r="W53" s="5"/>
      <c r="X53" s="5"/>
    </row>
    <row r="54" spans="1:24">
      <c r="A54" t="s">
        <v>50</v>
      </c>
      <c r="B54" s="221">
        <v>0</v>
      </c>
      <c r="C54" s="223">
        <v>0</v>
      </c>
      <c r="D54" s="225">
        <v>0</v>
      </c>
      <c r="E54" s="227">
        <v>0</v>
      </c>
      <c r="F54" s="227">
        <v>0</v>
      </c>
      <c r="G54" s="229">
        <v>0</v>
      </c>
      <c r="H54" s="231">
        <v>0</v>
      </c>
      <c r="J54" s="188">
        <v>0</v>
      </c>
      <c r="K54" s="191">
        <v>0</v>
      </c>
      <c r="L54" s="194">
        <v>0</v>
      </c>
      <c r="M54" s="197">
        <v>0</v>
      </c>
      <c r="N54" s="197">
        <v>0</v>
      </c>
      <c r="O54" s="200">
        <v>0</v>
      </c>
      <c r="P54" s="203">
        <v>0</v>
      </c>
      <c r="R54" s="5"/>
      <c r="S54" s="5"/>
      <c r="T54" s="5"/>
      <c r="U54" s="5"/>
      <c r="V54" s="5"/>
      <c r="W54" s="5"/>
      <c r="X54" s="5"/>
    </row>
    <row r="55" spans="1:24">
      <c r="A55" t="s">
        <v>51</v>
      </c>
      <c r="B55" s="221">
        <v>0</v>
      </c>
      <c r="C55" s="223">
        <v>0</v>
      </c>
      <c r="D55" s="225">
        <v>0</v>
      </c>
      <c r="E55" s="227">
        <v>0</v>
      </c>
      <c r="F55" s="227">
        <v>0</v>
      </c>
      <c r="G55" s="229">
        <v>0</v>
      </c>
      <c r="H55" s="231">
        <v>0</v>
      </c>
      <c r="J55" s="188">
        <v>0</v>
      </c>
      <c r="K55" s="191">
        <v>0</v>
      </c>
      <c r="L55" s="194">
        <v>0</v>
      </c>
      <c r="M55" s="197">
        <v>0</v>
      </c>
      <c r="N55" s="197">
        <v>0</v>
      </c>
      <c r="O55" s="200">
        <v>0</v>
      </c>
      <c r="P55" s="203">
        <v>0</v>
      </c>
      <c r="R55" s="5"/>
      <c r="S55" s="5"/>
      <c r="T55" s="5"/>
      <c r="U55" s="5"/>
      <c r="V55" s="5"/>
      <c r="W55" s="5"/>
      <c r="X55" s="5"/>
    </row>
    <row r="56" spans="1:24">
      <c r="A56" t="s">
        <v>52</v>
      </c>
      <c r="B56" s="221">
        <v>0</v>
      </c>
      <c r="C56" s="223">
        <v>0</v>
      </c>
      <c r="D56" s="225">
        <v>0</v>
      </c>
      <c r="E56" s="227">
        <v>0</v>
      </c>
      <c r="F56" s="227">
        <v>0</v>
      </c>
      <c r="G56" s="229">
        <v>0</v>
      </c>
      <c r="H56" s="231">
        <v>0</v>
      </c>
      <c r="J56" s="188">
        <v>0</v>
      </c>
      <c r="K56" s="191">
        <v>0</v>
      </c>
      <c r="L56" s="194">
        <v>0</v>
      </c>
      <c r="M56" s="197">
        <v>0</v>
      </c>
      <c r="N56" s="197">
        <v>0</v>
      </c>
      <c r="O56" s="200">
        <v>0</v>
      </c>
      <c r="P56" s="203">
        <v>0</v>
      </c>
      <c r="R56" s="5"/>
      <c r="S56" s="5"/>
      <c r="T56" s="5"/>
      <c r="U56" s="5"/>
      <c r="V56" s="5"/>
      <c r="W56" s="5"/>
      <c r="X56" s="5"/>
    </row>
    <row r="57" spans="1:24">
      <c r="A57" t="s">
        <v>53</v>
      </c>
      <c r="B57" s="221">
        <v>0</v>
      </c>
      <c r="C57" s="223">
        <v>0</v>
      </c>
      <c r="D57" s="225">
        <v>0</v>
      </c>
      <c r="E57" s="227">
        <v>0</v>
      </c>
      <c r="F57" s="227">
        <v>0</v>
      </c>
      <c r="G57" s="229">
        <v>0</v>
      </c>
      <c r="H57" s="231">
        <v>0</v>
      </c>
      <c r="J57" s="188">
        <v>0</v>
      </c>
      <c r="K57" s="191">
        <v>0</v>
      </c>
      <c r="L57" s="194">
        <v>0</v>
      </c>
      <c r="M57" s="197">
        <v>0</v>
      </c>
      <c r="N57" s="197">
        <v>0</v>
      </c>
      <c r="O57" s="200">
        <v>0</v>
      </c>
      <c r="P57" s="203">
        <v>0</v>
      </c>
      <c r="R57" s="5"/>
      <c r="S57" s="5"/>
      <c r="T57" s="5"/>
      <c r="U57" s="5"/>
      <c r="V57" s="5"/>
      <c r="W57" s="5"/>
      <c r="X57" s="5"/>
    </row>
    <row r="58" spans="1:24">
      <c r="A58" t="s">
        <v>54</v>
      </c>
      <c r="B58" s="220"/>
      <c r="C58" s="222"/>
      <c r="D58" s="224"/>
      <c r="E58" s="226"/>
      <c r="F58" s="226"/>
      <c r="G58" s="228"/>
      <c r="H58" s="230"/>
      <c r="J58" s="187"/>
      <c r="K58" s="190"/>
      <c r="L58" s="193"/>
      <c r="M58" s="196"/>
      <c r="N58" s="196"/>
      <c r="O58" s="199"/>
      <c r="P58" s="202"/>
      <c r="R58" s="5"/>
      <c r="S58" s="5"/>
      <c r="T58" s="5"/>
      <c r="U58" s="5"/>
      <c r="V58" s="5"/>
      <c r="W58" s="5"/>
      <c r="X58" s="5"/>
    </row>
    <row r="59" spans="1:24">
      <c r="A59" t="s">
        <v>55</v>
      </c>
      <c r="B59" s="221">
        <v>56968.186300000001</v>
      </c>
      <c r="C59" s="223">
        <v>185.2499</v>
      </c>
      <c r="D59" s="225">
        <v>280251.75030000001</v>
      </c>
      <c r="E59" s="227">
        <v>9263.3163999999997</v>
      </c>
      <c r="F59" s="227">
        <v>8985.4048999999995</v>
      </c>
      <c r="G59" s="229">
        <v>3443.7283000000002</v>
      </c>
      <c r="H59" s="231">
        <v>6411.5965999999999</v>
      </c>
      <c r="J59" s="188">
        <v>54263.1423</v>
      </c>
      <c r="K59" s="191">
        <v>185.2499</v>
      </c>
      <c r="L59" s="194">
        <v>213624.00320000001</v>
      </c>
      <c r="M59" s="197">
        <v>6257.9285</v>
      </c>
      <c r="N59" s="197">
        <v>6070.2015000000001</v>
      </c>
      <c r="O59" s="200">
        <v>439.30939999999998</v>
      </c>
      <c r="P59" s="203">
        <v>4946.2858999999999</v>
      </c>
      <c r="R59" s="5">
        <f t="shared" ref="R59" si="7">(J59-B59)/B59</f>
        <v>-4.7483414440385681E-2</v>
      </c>
      <c r="S59" s="5">
        <f t="shared" ref="S59" si="8">(K59-C59)/C59</f>
        <v>0</v>
      </c>
      <c r="T59" s="5">
        <f t="shared" ref="T59" si="9">(L59-D59)/D59</f>
        <v>-0.23774248342312673</v>
      </c>
      <c r="U59" s="5">
        <f t="shared" ref="U59" si="10">(M59-E59)/E59</f>
        <v>-0.32443973305284052</v>
      </c>
      <c r="V59" s="5">
        <f t="shared" ref="V59" si="11">(N59-F59)/F59</f>
        <v>-0.32443762217103866</v>
      </c>
      <c r="W59" s="5">
        <f t="shared" ref="W59" si="12">(O59-G59)/G59</f>
        <v>-0.87243203826503968</v>
      </c>
      <c r="X59" s="5">
        <f t="shared" ref="X59" si="13">(P59-H59)/H59</f>
        <v>-0.22854068828971555</v>
      </c>
    </row>
    <row r="60" spans="1:24">
      <c r="R60" s="5"/>
      <c r="S60" s="5"/>
      <c r="T60" s="5"/>
      <c r="U60" s="5"/>
      <c r="V60" s="5"/>
      <c r="W60" s="5"/>
      <c r="X60" s="5"/>
    </row>
    <row r="61" spans="1:24">
      <c r="A61" s="2" t="s">
        <v>56</v>
      </c>
      <c r="B61" s="1">
        <f t="shared" ref="B61:D61" si="14">SUM(B3:B60)</f>
        <v>230315.13149999993</v>
      </c>
      <c r="C61" s="1">
        <f t="shared" si="14"/>
        <v>669.29200000000003</v>
      </c>
      <c r="D61" s="1">
        <f t="shared" si="14"/>
        <v>1331420.4033000001</v>
      </c>
      <c r="E61" s="1">
        <f t="shared" ref="E61:H61" si="15">SUM(E3:E60)</f>
        <v>44127.668399999995</v>
      </c>
      <c r="F61" s="1">
        <f t="shared" si="15"/>
        <v>41541.160599999996</v>
      </c>
      <c r="G61" s="1">
        <f t="shared" si="15"/>
        <v>22418.467000000004</v>
      </c>
      <c r="H61" s="1">
        <f t="shared" si="15"/>
        <v>55229.240500000007</v>
      </c>
      <c r="J61" s="203">
        <f t="shared" ref="J61:P61" si="16">SUM(J3:J60)</f>
        <v>243618.51079999996</v>
      </c>
      <c r="K61" s="203">
        <f t="shared" si="16"/>
        <v>674.68630000000007</v>
      </c>
      <c r="L61" s="203">
        <f t="shared" si="16"/>
        <v>1082712.3058</v>
      </c>
      <c r="M61" s="203">
        <f t="shared" si="16"/>
        <v>30602.985400000005</v>
      </c>
      <c r="N61" s="203">
        <f t="shared" si="16"/>
        <v>28577.623899999999</v>
      </c>
      <c r="O61" s="203">
        <f t="shared" si="16"/>
        <v>3067.507799999999</v>
      </c>
      <c r="P61" s="203">
        <f t="shared" si="16"/>
        <v>38280.062699999995</v>
      </c>
      <c r="R61" s="5">
        <f t="shared" si="6"/>
        <v>5.7761638210036728E-2</v>
      </c>
      <c r="S61" s="5">
        <f t="shared" si="0"/>
        <v>8.0597108586387464E-3</v>
      </c>
      <c r="T61" s="5">
        <f t="shared" si="1"/>
        <v>-0.18679907329312603</v>
      </c>
      <c r="U61" s="5">
        <f t="shared" si="2"/>
        <v>-0.30648986203857514</v>
      </c>
      <c r="V61" s="5">
        <f t="shared" si="3"/>
        <v>-0.31206486561186736</v>
      </c>
      <c r="W61" s="5">
        <f t="shared" si="4"/>
        <v>-0.86317049243376009</v>
      </c>
      <c r="X61" s="5">
        <f t="shared" si="5"/>
        <v>-0.3068877581251549</v>
      </c>
    </row>
    <row r="62" spans="1:24">
      <c r="A62" s="2" t="s">
        <v>57</v>
      </c>
      <c r="B62" s="1">
        <f t="shared" ref="B62:D62" si="17">B3+B4+B5+B6+B7+B8+B9+B10+B11+B12+B13+B14+B15+B16+B17+B18+B19+B20+B21+B22+B23+B24+B25+B26+B27+B28+B29+B30+B31+B32+B33+B34+B35+B36+B37+B38+B39+B40+B41+B42+B43+B44+B45+B46+B47+B48+B49+B50+B51</f>
        <v>173346.94519999993</v>
      </c>
      <c r="C62" s="1">
        <f t="shared" si="17"/>
        <v>484.0421</v>
      </c>
      <c r="D62" s="1">
        <f t="shared" si="17"/>
        <v>1051168.6530000002</v>
      </c>
      <c r="E62" s="1">
        <f t="shared" ref="E62:H62" si="18">E3+E4+E5+E6+E7+E8+E9+E10+E11+E12+E13+E14+E15+E16+E17+E18+E19+E20+E21+E22+E23+E24+E25+E26+E27+E28+E29+E30+E31+E32+E33+E34+E35+E36+E37+E38+E39+E40+E41+E42+E43+E44+E45+E46+E47+E48+E49+E50+E51</f>
        <v>34864.351999999992</v>
      </c>
      <c r="F62" s="1">
        <f t="shared" si="18"/>
        <v>32555.755699999994</v>
      </c>
      <c r="G62" s="1">
        <f t="shared" si="18"/>
        <v>18974.738700000005</v>
      </c>
      <c r="H62" s="1">
        <f t="shared" si="18"/>
        <v>48817.64390000001</v>
      </c>
      <c r="J62" s="203">
        <f t="shared" ref="J62:P62" si="19">J3+J4+J5+J6+J7+J8+J9+J10+J11+J12+J13+J14+J15+J16+J17+J18+J19+J20+J21+J22+J23+J24+J25+J26+J27+J28+J29+J30+J31+J32+J33+J34+J35+J36+J37+J38+J39+J40+J41+J42+J43+J44+J45+J46+J47+J48+J49+J50+J51</f>
        <v>189355.36849999995</v>
      </c>
      <c r="K62" s="203">
        <f t="shared" si="19"/>
        <v>489.43640000000011</v>
      </c>
      <c r="L62" s="203">
        <f t="shared" si="19"/>
        <v>869088.30260000005</v>
      </c>
      <c r="M62" s="203">
        <f t="shared" si="19"/>
        <v>24345.056900000007</v>
      </c>
      <c r="N62" s="203">
        <f t="shared" si="19"/>
        <v>22507.422399999999</v>
      </c>
      <c r="O62" s="203">
        <f t="shared" si="19"/>
        <v>2628.1983999999989</v>
      </c>
      <c r="P62" s="203">
        <f t="shared" si="19"/>
        <v>33333.776799999992</v>
      </c>
      <c r="R62" s="5">
        <f t="shared" si="6"/>
        <v>9.234903609942606E-2</v>
      </c>
      <c r="S62" s="5">
        <f t="shared" si="0"/>
        <v>1.1144278565852228E-2</v>
      </c>
      <c r="T62" s="5">
        <f t="shared" si="1"/>
        <v>-0.1732170664339627</v>
      </c>
      <c r="U62" s="5">
        <f t="shared" si="2"/>
        <v>-0.30172065438072643</v>
      </c>
      <c r="V62" s="5">
        <f t="shared" si="3"/>
        <v>-0.3086499785965649</v>
      </c>
      <c r="W62" s="5">
        <f t="shared" si="4"/>
        <v>-0.86148961302955918</v>
      </c>
      <c r="X62" s="5">
        <f t="shared" si="5"/>
        <v>-0.31717768132599317</v>
      </c>
    </row>
    <row r="63" spans="1:24">
      <c r="A63" s="2" t="s">
        <v>58</v>
      </c>
      <c r="B63" s="1">
        <f t="shared" ref="B63:D63" si="20">B3+B5+B8+B9+B11+B12+B14+B15+B16+B17+B18+B19+B20+B21+B22+B23+B24+B25+B26+B28+B30+B31+B33+B34+B35+B36+B37+B39+B40+B41+B42+B43+B44+B46+B47+B49+B50</f>
        <v>131267.66450000001</v>
      </c>
      <c r="C63" s="1">
        <f t="shared" si="20"/>
        <v>395.11799999999999</v>
      </c>
      <c r="D63" s="1">
        <f t="shared" si="20"/>
        <v>817110.23060000024</v>
      </c>
      <c r="E63" s="1">
        <f t="shared" ref="E63:H63" si="21">E3+E5+E8+E9+E11+E12+E14+E15+E16+E17+E18+E19+E20+E21+E22+E23+E24+E25+E26+E28+E30+E31+E33+E34+E35+E36+E37+E39+E40+E41+E42+E43+E44+E46+E47+E49+E50</f>
        <v>27047.086500000001</v>
      </c>
      <c r="F63" s="1">
        <f t="shared" si="21"/>
        <v>25293.7863</v>
      </c>
      <c r="G63" s="1">
        <f t="shared" si="21"/>
        <v>15416.815400000001</v>
      </c>
      <c r="H63" s="1">
        <f t="shared" si="21"/>
        <v>35011.489699999991</v>
      </c>
      <c r="J63" s="203">
        <f t="shared" ref="J63:P63" si="22">J3+J5+J8+J9+J11+J12+J14+J15+J16+J17+J18+J19+J20+J21+J22+J23+J24+J25+J26+J28+J30+J31+J33+J34+J35+J36+J37+J39+J40+J41+J42+J43+J44+J46+J47+J49+J50</f>
        <v>139815.53159999999</v>
      </c>
      <c r="K63" s="203">
        <f t="shared" si="22"/>
        <v>397.1062</v>
      </c>
      <c r="L63" s="203">
        <f t="shared" si="22"/>
        <v>663916.14910000004</v>
      </c>
      <c r="M63" s="203">
        <f t="shared" si="22"/>
        <v>18636.901700000002</v>
      </c>
      <c r="N63" s="203">
        <f t="shared" si="22"/>
        <v>17266.445799999998</v>
      </c>
      <c r="O63" s="203">
        <f t="shared" si="22"/>
        <v>1391.5469999999998</v>
      </c>
      <c r="P63" s="203">
        <f t="shared" si="22"/>
        <v>23198.046499999997</v>
      </c>
      <c r="R63" s="5">
        <f t="shared" si="6"/>
        <v>6.511784248282998E-2</v>
      </c>
      <c r="S63" s="5">
        <f t="shared" si="0"/>
        <v>5.0319145166760467E-3</v>
      </c>
      <c r="T63" s="5">
        <f t="shared" si="1"/>
        <v>-0.18748276029723737</v>
      </c>
      <c r="U63" s="5">
        <f t="shared" si="2"/>
        <v>-0.31094605328377972</v>
      </c>
      <c r="V63" s="5">
        <f t="shared" si="3"/>
        <v>-0.31736413065211999</v>
      </c>
      <c r="W63" s="5">
        <f t="shared" si="4"/>
        <v>-0.90973836269713648</v>
      </c>
      <c r="X63" s="5">
        <f t="shared" si="5"/>
        <v>-0.33741618255106687</v>
      </c>
    </row>
  </sheetData>
  <conditionalFormatting sqref="R1:X1048576">
    <cfRule type="colorScale" priority="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U6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/>
  <cols>
    <col min="1" max="1" width="28.7109375" customWidth="1"/>
    <col min="2" max="7" width="10.7109375" style="1" customWidth="1"/>
    <col min="16" max="16" width="12" bestFit="1" customWidth="1"/>
  </cols>
  <sheetData>
    <row r="1" spans="1:21">
      <c r="B1" s="3" t="s">
        <v>118</v>
      </c>
      <c r="I1" s="30" t="s">
        <v>115</v>
      </c>
      <c r="J1" s="31"/>
      <c r="K1" s="34"/>
      <c r="L1" s="34"/>
      <c r="M1" s="37"/>
      <c r="N1" s="40"/>
      <c r="P1" s="30" t="s">
        <v>61</v>
      </c>
      <c r="Q1" s="42"/>
      <c r="R1" s="42"/>
      <c r="S1" s="42"/>
      <c r="T1" s="42"/>
      <c r="U1" s="42"/>
    </row>
    <row r="2" spans="1:21">
      <c r="A2" s="2" t="s">
        <v>0</v>
      </c>
      <c r="B2" s="2" t="s">
        <v>62</v>
      </c>
      <c r="C2" s="2" t="s">
        <v>64</v>
      </c>
      <c r="D2" s="2" t="s">
        <v>59</v>
      </c>
      <c r="E2" s="2" t="s">
        <v>60</v>
      </c>
      <c r="F2" s="2" t="s">
        <v>65</v>
      </c>
      <c r="G2" s="2" t="s">
        <v>66</v>
      </c>
      <c r="I2" s="30" t="s">
        <v>62</v>
      </c>
      <c r="J2" s="33" t="s">
        <v>64</v>
      </c>
      <c r="K2" s="36" t="s">
        <v>59</v>
      </c>
      <c r="L2" s="36" t="s">
        <v>60</v>
      </c>
      <c r="M2" s="39" t="s">
        <v>65</v>
      </c>
      <c r="N2" s="42" t="s">
        <v>66</v>
      </c>
      <c r="P2" s="42" t="s">
        <v>62</v>
      </c>
      <c r="Q2" s="42" t="s">
        <v>64</v>
      </c>
      <c r="R2" s="42" t="s">
        <v>59</v>
      </c>
      <c r="S2" s="42" t="s">
        <v>60</v>
      </c>
      <c r="T2" s="42" t="s">
        <v>65</v>
      </c>
      <c r="U2" s="42" t="s">
        <v>66</v>
      </c>
    </row>
    <row r="3" spans="1:21">
      <c r="A3" t="s">
        <v>1</v>
      </c>
      <c r="B3" s="233">
        <v>386.59960000000001</v>
      </c>
      <c r="C3" s="235">
        <v>912.14290000000005</v>
      </c>
      <c r="D3" s="237">
        <v>29.351500000000001</v>
      </c>
      <c r="E3" s="237">
        <v>26.7179</v>
      </c>
      <c r="F3" s="239">
        <v>242.821</v>
      </c>
      <c r="G3" s="241">
        <v>35.682099999999998</v>
      </c>
      <c r="I3" s="29">
        <v>472.24930000000001</v>
      </c>
      <c r="J3" s="32">
        <v>875.54449999999997</v>
      </c>
      <c r="K3" s="35">
        <v>14.7811</v>
      </c>
      <c r="L3" s="35">
        <v>13.4565</v>
      </c>
      <c r="M3" s="38">
        <v>29.663699999999999</v>
      </c>
      <c r="N3" s="41">
        <v>43.587200000000003</v>
      </c>
      <c r="P3" s="5">
        <f>(I3-B3)/B3</f>
        <v>0.22154627164642693</v>
      </c>
      <c r="Q3" s="5">
        <f t="shared" ref="Q3:Q63" si="0">(J3-C3)/C3</f>
        <v>-4.0123537660601297E-2</v>
      </c>
      <c r="R3" s="5">
        <f t="shared" ref="R3:R63" si="1">(K3-D3)/D3</f>
        <v>-0.49641074561777082</v>
      </c>
      <c r="S3" s="5">
        <f t="shared" ref="S3:S63" si="2">(L3-E3)/E3</f>
        <v>-0.4963488896956722</v>
      </c>
      <c r="T3" s="5">
        <f t="shared" ref="T3:T63" si="3">(M3-F3)/F3</f>
        <v>-0.87783717223798596</v>
      </c>
      <c r="U3" s="5">
        <f t="shared" ref="U3:U63" si="4">(N3-G3)/G3</f>
        <v>0.22154245405959863</v>
      </c>
    </row>
    <row r="4" spans="1:21">
      <c r="A4" t="s">
        <v>2</v>
      </c>
      <c r="B4" s="232"/>
      <c r="C4" s="234"/>
      <c r="D4" s="236"/>
      <c r="E4" s="236"/>
      <c r="F4" s="238"/>
      <c r="G4" s="240"/>
      <c r="I4" s="28"/>
      <c r="J4" s="31"/>
      <c r="K4" s="34"/>
      <c r="L4" s="34"/>
      <c r="M4" s="37"/>
      <c r="N4" s="40"/>
      <c r="P4" s="5"/>
      <c r="Q4" s="5"/>
      <c r="R4" s="5"/>
      <c r="S4" s="5"/>
      <c r="T4" s="5"/>
      <c r="U4" s="5"/>
    </row>
    <row r="5" spans="1:21">
      <c r="A5" t="s">
        <v>3</v>
      </c>
      <c r="B5" s="232"/>
      <c r="C5" s="234"/>
      <c r="D5" s="236"/>
      <c r="E5" s="236"/>
      <c r="F5" s="238"/>
      <c r="G5" s="240"/>
      <c r="I5" s="28"/>
      <c r="J5" s="31"/>
      <c r="K5" s="34"/>
      <c r="L5" s="34"/>
      <c r="M5" s="37"/>
      <c r="N5" s="40"/>
      <c r="P5" s="5"/>
      <c r="Q5" s="5"/>
      <c r="R5" s="5"/>
      <c r="S5" s="5"/>
      <c r="T5" s="5"/>
      <c r="U5" s="5"/>
    </row>
    <row r="6" spans="1:21">
      <c r="A6" t="s">
        <v>4</v>
      </c>
      <c r="B6" s="233">
        <v>1647.7701</v>
      </c>
      <c r="C6" s="235">
        <v>13610.962100000001</v>
      </c>
      <c r="D6" s="237">
        <v>355.25880000000001</v>
      </c>
      <c r="E6" s="237">
        <v>323.90800000000002</v>
      </c>
      <c r="F6" s="239">
        <v>3696.9232000000002</v>
      </c>
      <c r="G6" s="241">
        <v>453.5634</v>
      </c>
      <c r="I6" s="29">
        <v>2340.3490999999999</v>
      </c>
      <c r="J6" s="32">
        <v>15257.8462</v>
      </c>
      <c r="K6" s="35">
        <v>210.5179</v>
      </c>
      <c r="L6" s="35">
        <v>191.9408</v>
      </c>
      <c r="M6" s="38">
        <v>533.98739999999998</v>
      </c>
      <c r="N6" s="41">
        <v>644.3827</v>
      </c>
      <c r="P6" s="5">
        <f t="shared" ref="P6:P63" si="5">(I6-B6)/B6</f>
        <v>0.42031288224006491</v>
      </c>
      <c r="Q6" s="5">
        <f t="shared" si="0"/>
        <v>0.12099689117494487</v>
      </c>
      <c r="R6" s="5">
        <f t="shared" si="1"/>
        <v>-0.40742382736191196</v>
      </c>
      <c r="S6" s="5">
        <f t="shared" si="2"/>
        <v>-0.40742186052829821</v>
      </c>
      <c r="T6" s="5">
        <f t="shared" si="3"/>
        <v>-0.85555896860394609</v>
      </c>
      <c r="U6" s="5">
        <f t="shared" si="4"/>
        <v>0.42071141542725887</v>
      </c>
    </row>
    <row r="7" spans="1:21">
      <c r="A7" t="s">
        <v>5</v>
      </c>
      <c r="B7" s="232"/>
      <c r="C7" s="234"/>
      <c r="D7" s="236"/>
      <c r="E7" s="236"/>
      <c r="F7" s="238"/>
      <c r="G7" s="240"/>
      <c r="I7" s="28"/>
      <c r="J7" s="31"/>
      <c r="K7" s="34"/>
      <c r="L7" s="34"/>
      <c r="M7" s="37"/>
      <c r="N7" s="40"/>
      <c r="P7" s="5"/>
      <c r="Q7" s="5"/>
      <c r="R7" s="5"/>
      <c r="S7" s="5"/>
      <c r="T7" s="5"/>
      <c r="U7" s="5"/>
    </row>
    <row r="8" spans="1:21">
      <c r="A8" t="s">
        <v>6</v>
      </c>
      <c r="B8" s="233">
        <v>134.69239999999999</v>
      </c>
      <c r="C8" s="235">
        <v>1493.6257000000001</v>
      </c>
      <c r="D8" s="237">
        <v>45.976599999999998</v>
      </c>
      <c r="E8" s="237">
        <v>42.0124</v>
      </c>
      <c r="F8" s="239">
        <v>392.98009999999999</v>
      </c>
      <c r="G8" s="241">
        <v>55.151699999999998</v>
      </c>
      <c r="I8" s="29">
        <v>183.29669999999999</v>
      </c>
      <c r="J8" s="32">
        <v>1595.1387999999999</v>
      </c>
      <c r="K8" s="35">
        <v>25.5505</v>
      </c>
      <c r="L8" s="35">
        <v>23.346499999999999</v>
      </c>
      <c r="M8" s="38">
        <v>53.478499999999997</v>
      </c>
      <c r="N8" s="41">
        <v>75.053700000000006</v>
      </c>
      <c r="P8" s="5">
        <f t="shared" si="5"/>
        <v>0.36085406452034413</v>
      </c>
      <c r="Q8" s="5">
        <f t="shared" si="0"/>
        <v>6.7964216202225161E-2</v>
      </c>
      <c r="R8" s="5">
        <f t="shared" si="1"/>
        <v>-0.44427165123127849</v>
      </c>
      <c r="S8" s="5">
        <f t="shared" si="2"/>
        <v>-0.44429501766145235</v>
      </c>
      <c r="T8" s="5">
        <f t="shared" si="3"/>
        <v>-0.86391550106481219</v>
      </c>
      <c r="U8" s="5">
        <f t="shared" si="4"/>
        <v>0.360859230087196</v>
      </c>
    </row>
    <row r="9" spans="1:21">
      <c r="A9" t="s">
        <v>7</v>
      </c>
      <c r="B9" s="233">
        <v>209.2396</v>
      </c>
      <c r="C9" s="235">
        <v>3012.3380000000002</v>
      </c>
      <c r="D9" s="237">
        <v>106.80459999999999</v>
      </c>
      <c r="E9" s="237">
        <v>97.595600000000005</v>
      </c>
      <c r="F9" s="239">
        <v>876.75580000000002</v>
      </c>
      <c r="G9" s="241">
        <v>87.156899999999993</v>
      </c>
      <c r="I9" s="29">
        <v>284.74520000000001</v>
      </c>
      <c r="J9" s="32">
        <v>3217.0698000000002</v>
      </c>
      <c r="K9" s="35">
        <v>59.354199999999999</v>
      </c>
      <c r="L9" s="35">
        <v>54.234200000000001</v>
      </c>
      <c r="M9" s="38">
        <v>119.3128</v>
      </c>
      <c r="N9" s="41">
        <v>118.60890000000001</v>
      </c>
      <c r="P9" s="5">
        <f t="shared" si="5"/>
        <v>0.36085712264791187</v>
      </c>
      <c r="Q9" s="5">
        <f t="shared" si="0"/>
        <v>6.7964418335525426E-2</v>
      </c>
      <c r="R9" s="5">
        <f t="shared" si="1"/>
        <v>-0.44427299947755056</v>
      </c>
      <c r="S9" s="5">
        <f t="shared" si="2"/>
        <v>-0.44429666911213211</v>
      </c>
      <c r="T9" s="5">
        <f t="shared" si="3"/>
        <v>-0.86391558516065703</v>
      </c>
      <c r="U9" s="5">
        <f t="shared" si="4"/>
        <v>0.36086643742492008</v>
      </c>
    </row>
    <row r="10" spans="1:21">
      <c r="A10" t="s">
        <v>8</v>
      </c>
      <c r="B10" s="233">
        <v>0.1313</v>
      </c>
      <c r="C10" s="235">
        <v>1.4572000000000001</v>
      </c>
      <c r="D10" s="237">
        <v>4.3700000000000003E-2</v>
      </c>
      <c r="E10" s="237">
        <v>0.04</v>
      </c>
      <c r="F10" s="239">
        <v>0.34789999999999999</v>
      </c>
      <c r="G10" s="241">
        <v>5.57E-2</v>
      </c>
      <c r="I10" s="29">
        <v>0.17860000000000001</v>
      </c>
      <c r="J10" s="32">
        <v>1.5563</v>
      </c>
      <c r="K10" s="35">
        <v>2.4299999999999999E-2</v>
      </c>
      <c r="L10" s="35">
        <v>2.2200000000000001E-2</v>
      </c>
      <c r="M10" s="38">
        <v>4.7300000000000002E-2</v>
      </c>
      <c r="N10" s="41">
        <v>7.5800000000000006E-2</v>
      </c>
      <c r="P10" s="5">
        <f t="shared" si="5"/>
        <v>0.36024371667936034</v>
      </c>
      <c r="Q10" s="5">
        <f t="shared" si="0"/>
        <v>6.800713697502056E-2</v>
      </c>
      <c r="R10" s="5">
        <f t="shared" si="1"/>
        <v>-0.44393592677345545</v>
      </c>
      <c r="S10" s="5">
        <f t="shared" si="2"/>
        <v>-0.44500000000000001</v>
      </c>
      <c r="T10" s="5">
        <f t="shared" si="3"/>
        <v>-0.86404139120436907</v>
      </c>
      <c r="U10" s="5">
        <f t="shared" si="4"/>
        <v>0.36086175942549387</v>
      </c>
    </row>
    <row r="11" spans="1:21">
      <c r="A11" t="s">
        <v>9</v>
      </c>
      <c r="B11" s="233">
        <v>2096.0596</v>
      </c>
      <c r="C11" s="235">
        <v>23328.646000000001</v>
      </c>
      <c r="D11" s="237">
        <v>800.70100000000002</v>
      </c>
      <c r="E11" s="237">
        <v>731.29259999999999</v>
      </c>
      <c r="F11" s="239">
        <v>7153.5551999999998</v>
      </c>
      <c r="G11" s="241">
        <v>822.83410000000003</v>
      </c>
      <c r="I11" s="29">
        <v>2809.6464000000001</v>
      </c>
      <c r="J11" s="32">
        <v>24553.899000000001</v>
      </c>
      <c r="K11" s="35">
        <v>439.47089999999997</v>
      </c>
      <c r="L11" s="35">
        <v>401.38339999999999</v>
      </c>
      <c r="M11" s="38">
        <v>961.27909999999997</v>
      </c>
      <c r="N11" s="41">
        <v>1102.1301000000001</v>
      </c>
      <c r="P11" s="5">
        <f t="shared" si="5"/>
        <v>0.34044203704894654</v>
      </c>
      <c r="Q11" s="5">
        <f t="shared" si="0"/>
        <v>5.2521393654822515E-2</v>
      </c>
      <c r="R11" s="5">
        <f t="shared" si="1"/>
        <v>-0.45114231154950479</v>
      </c>
      <c r="S11" s="5">
        <f t="shared" si="2"/>
        <v>-0.45113159903436739</v>
      </c>
      <c r="T11" s="5">
        <f t="shared" si="3"/>
        <v>-0.86562218741249108</v>
      </c>
      <c r="U11" s="5">
        <f t="shared" si="4"/>
        <v>0.33943172748917433</v>
      </c>
    </row>
    <row r="12" spans="1:21">
      <c r="A12" t="s">
        <v>10</v>
      </c>
      <c r="B12" s="233">
        <v>188.90559999999999</v>
      </c>
      <c r="C12" s="235">
        <v>1966.8115</v>
      </c>
      <c r="D12" s="237">
        <v>62.4255</v>
      </c>
      <c r="E12" s="237">
        <v>57.042999999999999</v>
      </c>
      <c r="F12" s="239">
        <v>641.12519999999995</v>
      </c>
      <c r="G12" s="241">
        <v>83.412099999999995</v>
      </c>
      <c r="I12" s="29">
        <v>257.07400000000001</v>
      </c>
      <c r="J12" s="32">
        <v>2100.4850000000001</v>
      </c>
      <c r="K12" s="35">
        <v>34.691499999999998</v>
      </c>
      <c r="L12" s="35">
        <v>31.699000000000002</v>
      </c>
      <c r="M12" s="38">
        <v>87.247299999999996</v>
      </c>
      <c r="N12" s="41">
        <v>113.5116</v>
      </c>
      <c r="P12" s="5">
        <f t="shared" si="5"/>
        <v>0.36085960395033301</v>
      </c>
      <c r="Q12" s="5">
        <f t="shared" si="0"/>
        <v>6.7964571083705835E-2</v>
      </c>
      <c r="R12" s="5">
        <f t="shared" si="1"/>
        <v>-0.44427357410032764</v>
      </c>
      <c r="S12" s="5">
        <f t="shared" si="2"/>
        <v>-0.44429640797293268</v>
      </c>
      <c r="T12" s="5">
        <f t="shared" si="3"/>
        <v>-0.8639153475795367</v>
      </c>
      <c r="U12" s="5">
        <f t="shared" si="4"/>
        <v>0.36085292181829742</v>
      </c>
    </row>
    <row r="13" spans="1:21">
      <c r="A13" t="s">
        <v>11</v>
      </c>
      <c r="B13" s="232"/>
      <c r="C13" s="234"/>
      <c r="D13" s="236"/>
      <c r="E13" s="236"/>
      <c r="F13" s="238"/>
      <c r="G13" s="240"/>
      <c r="I13" s="28"/>
      <c r="J13" s="31"/>
      <c r="K13" s="34"/>
      <c r="L13" s="34"/>
      <c r="M13" s="37"/>
      <c r="N13" s="40"/>
      <c r="P13" s="5"/>
      <c r="Q13" s="5"/>
      <c r="R13" s="5"/>
      <c r="S13" s="5"/>
      <c r="T13" s="5"/>
      <c r="U13" s="5"/>
    </row>
    <row r="14" spans="1:21">
      <c r="A14" t="s">
        <v>12</v>
      </c>
      <c r="B14" s="232"/>
      <c r="C14" s="234"/>
      <c r="D14" s="236"/>
      <c r="E14" s="236"/>
      <c r="F14" s="238"/>
      <c r="G14" s="240"/>
      <c r="I14" s="28"/>
      <c r="J14" s="31"/>
      <c r="K14" s="34"/>
      <c r="L14" s="34"/>
      <c r="M14" s="37"/>
      <c r="N14" s="40"/>
      <c r="P14" s="5"/>
      <c r="Q14" s="5"/>
      <c r="R14" s="5"/>
      <c r="S14" s="5"/>
      <c r="T14" s="5"/>
      <c r="U14" s="5"/>
    </row>
    <row r="15" spans="1:21">
      <c r="A15" t="s">
        <v>13</v>
      </c>
      <c r="B15" s="232"/>
      <c r="C15" s="234"/>
      <c r="D15" s="236"/>
      <c r="E15" s="236"/>
      <c r="F15" s="238"/>
      <c r="G15" s="240"/>
      <c r="I15" s="28"/>
      <c r="J15" s="31"/>
      <c r="K15" s="34"/>
      <c r="L15" s="34"/>
      <c r="M15" s="37"/>
      <c r="N15" s="40"/>
      <c r="P15" s="5"/>
      <c r="Q15" s="5"/>
      <c r="R15" s="5"/>
      <c r="S15" s="5"/>
      <c r="T15" s="5"/>
      <c r="U15" s="5"/>
    </row>
    <row r="16" spans="1:21">
      <c r="A16" t="s">
        <v>14</v>
      </c>
      <c r="B16" s="232"/>
      <c r="C16" s="234"/>
      <c r="D16" s="236"/>
      <c r="E16" s="236"/>
      <c r="F16" s="238"/>
      <c r="G16" s="240"/>
      <c r="I16" s="28"/>
      <c r="J16" s="31"/>
      <c r="K16" s="34"/>
      <c r="L16" s="34"/>
      <c r="M16" s="37"/>
      <c r="N16" s="40"/>
      <c r="P16" s="5"/>
      <c r="Q16" s="5"/>
      <c r="R16" s="5"/>
      <c r="S16" s="5"/>
      <c r="T16" s="5"/>
      <c r="U16" s="5"/>
    </row>
    <row r="17" spans="1:21">
      <c r="A17" t="s">
        <v>15</v>
      </c>
      <c r="B17" s="232"/>
      <c r="C17" s="234"/>
      <c r="D17" s="236"/>
      <c r="E17" s="236"/>
      <c r="F17" s="238"/>
      <c r="G17" s="240"/>
      <c r="I17" s="28"/>
      <c r="J17" s="31"/>
      <c r="K17" s="34"/>
      <c r="L17" s="34"/>
      <c r="M17" s="37"/>
      <c r="N17" s="40"/>
      <c r="P17" s="5"/>
      <c r="Q17" s="5"/>
      <c r="R17" s="5"/>
      <c r="S17" s="5"/>
      <c r="T17" s="5"/>
      <c r="U17" s="5"/>
    </row>
    <row r="18" spans="1:21">
      <c r="A18" t="s">
        <v>16</v>
      </c>
      <c r="B18" s="232"/>
      <c r="C18" s="234"/>
      <c r="D18" s="236"/>
      <c r="E18" s="236"/>
      <c r="F18" s="238"/>
      <c r="G18" s="240"/>
      <c r="I18" s="28"/>
      <c r="J18" s="31"/>
      <c r="K18" s="34"/>
      <c r="L18" s="34"/>
      <c r="M18" s="37"/>
      <c r="N18" s="40"/>
      <c r="P18" s="5"/>
      <c r="Q18" s="5"/>
      <c r="R18" s="5"/>
      <c r="S18" s="5"/>
      <c r="T18" s="5"/>
      <c r="U18" s="5"/>
    </row>
    <row r="19" spans="1:21">
      <c r="A19" t="s">
        <v>17</v>
      </c>
      <c r="B19" s="233">
        <v>2001.9811</v>
      </c>
      <c r="C19" s="235">
        <v>19033.754300000001</v>
      </c>
      <c r="D19" s="237">
        <v>606.01130000000001</v>
      </c>
      <c r="E19" s="237">
        <v>551.63599999999997</v>
      </c>
      <c r="F19" s="239">
        <v>4998.0249999999996</v>
      </c>
      <c r="G19" s="241">
        <v>727.30380000000002</v>
      </c>
      <c r="I19" s="29">
        <v>2445.5142999999998</v>
      </c>
      <c r="J19" s="32">
        <v>18270.053599999999</v>
      </c>
      <c r="K19" s="35">
        <v>305.1814</v>
      </c>
      <c r="L19" s="35">
        <v>277.83269999999999</v>
      </c>
      <c r="M19" s="38">
        <v>610.56939999999997</v>
      </c>
      <c r="N19" s="41">
        <v>888.42899999999997</v>
      </c>
      <c r="P19" s="5">
        <f t="shared" si="5"/>
        <v>0.22154714647406004</v>
      </c>
      <c r="Q19" s="5">
        <f t="shared" si="0"/>
        <v>-4.0123492610178391E-2</v>
      </c>
      <c r="R19" s="5">
        <f t="shared" si="1"/>
        <v>-0.49640972041280418</v>
      </c>
      <c r="S19" s="5">
        <f t="shared" si="2"/>
        <v>-0.49634777280670589</v>
      </c>
      <c r="T19" s="5">
        <f t="shared" si="3"/>
        <v>-0.87783786595705293</v>
      </c>
      <c r="U19" s="5">
        <f t="shared" si="4"/>
        <v>0.22153768480241673</v>
      </c>
    </row>
    <row r="20" spans="1:21">
      <c r="A20" t="s">
        <v>18</v>
      </c>
      <c r="B20" s="233">
        <v>104.3622</v>
      </c>
      <c r="C20" s="235">
        <v>1144.2501</v>
      </c>
      <c r="D20" s="237">
        <v>36.3337</v>
      </c>
      <c r="E20" s="237">
        <v>33.200899999999997</v>
      </c>
      <c r="F20" s="239">
        <v>333.29680000000002</v>
      </c>
      <c r="G20" s="241">
        <v>41.436900000000001</v>
      </c>
      <c r="I20" s="29">
        <v>142.02170000000001</v>
      </c>
      <c r="J20" s="32">
        <v>1222.0181</v>
      </c>
      <c r="K20" s="35">
        <v>20.191600000000001</v>
      </c>
      <c r="L20" s="35">
        <v>18.4499</v>
      </c>
      <c r="M20" s="38">
        <v>45.3566</v>
      </c>
      <c r="N20" s="41">
        <v>56.389600000000002</v>
      </c>
      <c r="P20" s="5">
        <f t="shared" si="5"/>
        <v>0.36085383405102622</v>
      </c>
      <c r="Q20" s="5">
        <f t="shared" si="0"/>
        <v>6.7964162729808833E-2</v>
      </c>
      <c r="R20" s="5">
        <f t="shared" si="1"/>
        <v>-0.444273498157358</v>
      </c>
      <c r="S20" s="5">
        <f t="shared" si="2"/>
        <v>-0.44429518476908753</v>
      </c>
      <c r="T20" s="5">
        <f t="shared" si="3"/>
        <v>-0.86391528511524862</v>
      </c>
      <c r="U20" s="5">
        <f t="shared" si="4"/>
        <v>0.36085469714191937</v>
      </c>
    </row>
    <row r="21" spans="1:21">
      <c r="A21" t="s">
        <v>19</v>
      </c>
      <c r="B21" s="233">
        <v>443.46359999999999</v>
      </c>
      <c r="C21" s="235">
        <v>4879.8164999999999</v>
      </c>
      <c r="D21" s="237">
        <v>153.48269999999999</v>
      </c>
      <c r="E21" s="237">
        <v>140.249</v>
      </c>
      <c r="F21" s="239">
        <v>1253.7014999999999</v>
      </c>
      <c r="G21" s="241">
        <v>186.3047</v>
      </c>
      <c r="I21" s="29">
        <v>603.49040000000002</v>
      </c>
      <c r="J21" s="32">
        <v>5211.4690000000001</v>
      </c>
      <c r="K21" s="35">
        <v>85.294499999999999</v>
      </c>
      <c r="L21" s="35">
        <v>77.936899999999994</v>
      </c>
      <c r="M21" s="38">
        <v>170.60929999999999</v>
      </c>
      <c r="N21" s="41">
        <v>253.5352</v>
      </c>
      <c r="P21" s="5">
        <f t="shared" si="5"/>
        <v>0.36085667459516418</v>
      </c>
      <c r="Q21" s="5">
        <f t="shared" si="0"/>
        <v>6.7964133487396536E-2</v>
      </c>
      <c r="R21" s="5">
        <f t="shared" si="1"/>
        <v>-0.44427287244751362</v>
      </c>
      <c r="S21" s="5">
        <f t="shared" si="2"/>
        <v>-0.44429621601580049</v>
      </c>
      <c r="T21" s="5">
        <f t="shared" si="3"/>
        <v>-0.86391553332272464</v>
      </c>
      <c r="U21" s="5">
        <f t="shared" si="4"/>
        <v>0.36086314515951562</v>
      </c>
    </row>
    <row r="22" spans="1:21">
      <c r="A22" t="s">
        <v>20</v>
      </c>
      <c r="B22" s="233">
        <v>343.67700000000002</v>
      </c>
      <c r="C22" s="235">
        <v>3765.3872000000001</v>
      </c>
      <c r="D22" s="237">
        <v>121.1407</v>
      </c>
      <c r="E22" s="237">
        <v>110.6956</v>
      </c>
      <c r="F22" s="239">
        <v>1244.3098</v>
      </c>
      <c r="G22" s="241">
        <v>141.2715</v>
      </c>
      <c r="I22" s="29">
        <v>467.69529999999997</v>
      </c>
      <c r="J22" s="32">
        <v>4021.3065999999999</v>
      </c>
      <c r="K22" s="35">
        <v>67.321100000000001</v>
      </c>
      <c r="L22" s="35">
        <v>61.5139</v>
      </c>
      <c r="M22" s="38">
        <v>169.33109999999999</v>
      </c>
      <c r="N22" s="41">
        <v>192.2509</v>
      </c>
      <c r="P22" s="5">
        <f t="shared" si="5"/>
        <v>0.36085714202579733</v>
      </c>
      <c r="Q22" s="5">
        <f t="shared" si="0"/>
        <v>6.7966290425590159E-2</v>
      </c>
      <c r="R22" s="5">
        <f t="shared" si="1"/>
        <v>-0.44427347703950859</v>
      </c>
      <c r="S22" s="5">
        <f t="shared" si="2"/>
        <v>-0.44429679228442687</v>
      </c>
      <c r="T22" s="5">
        <f t="shared" si="3"/>
        <v>-0.86391564222993356</v>
      </c>
      <c r="U22" s="5">
        <f t="shared" si="4"/>
        <v>0.36086117865245287</v>
      </c>
    </row>
    <row r="23" spans="1:21">
      <c r="A23" t="s">
        <v>21</v>
      </c>
      <c r="B23" s="232"/>
      <c r="C23" s="234"/>
      <c r="D23" s="236"/>
      <c r="E23" s="236"/>
      <c r="F23" s="238"/>
      <c r="G23" s="240"/>
      <c r="I23" s="28"/>
      <c r="J23" s="31"/>
      <c r="K23" s="34"/>
      <c r="L23" s="34"/>
      <c r="M23" s="37"/>
      <c r="N23" s="40"/>
      <c r="P23" s="5"/>
      <c r="Q23" s="5"/>
      <c r="R23" s="5"/>
      <c r="S23" s="5"/>
      <c r="T23" s="5"/>
      <c r="U23" s="5"/>
    </row>
    <row r="24" spans="1:21">
      <c r="A24" t="s">
        <v>22</v>
      </c>
      <c r="B24" s="232"/>
      <c r="C24" s="234"/>
      <c r="D24" s="236"/>
      <c r="E24" s="236"/>
      <c r="F24" s="238"/>
      <c r="G24" s="240"/>
      <c r="I24" s="28"/>
      <c r="J24" s="31"/>
      <c r="K24" s="34"/>
      <c r="L24" s="34"/>
      <c r="M24" s="37"/>
      <c r="N24" s="40"/>
      <c r="P24" s="5"/>
      <c r="Q24" s="5"/>
      <c r="R24" s="5"/>
      <c r="S24" s="5"/>
      <c r="T24" s="5"/>
      <c r="U24" s="5"/>
    </row>
    <row r="25" spans="1:21">
      <c r="A25" t="s">
        <v>23</v>
      </c>
      <c r="B25" s="233">
        <v>107.02330000000001</v>
      </c>
      <c r="C25" s="235">
        <v>1166.5553</v>
      </c>
      <c r="D25" s="237">
        <v>37.186</v>
      </c>
      <c r="E25" s="237">
        <v>33.849499999999999</v>
      </c>
      <c r="F25" s="239">
        <v>322.55419999999998</v>
      </c>
      <c r="G25" s="241">
        <v>43.127200000000002</v>
      </c>
      <c r="I25" s="29">
        <v>130.7338</v>
      </c>
      <c r="J25" s="32">
        <v>1119.7489</v>
      </c>
      <c r="K25" s="35">
        <v>18.726500000000001</v>
      </c>
      <c r="L25" s="35">
        <v>17.048400000000001</v>
      </c>
      <c r="M25" s="38">
        <v>39.4039</v>
      </c>
      <c r="N25" s="41">
        <v>52.681899999999999</v>
      </c>
      <c r="P25" s="5">
        <f t="shared" si="5"/>
        <v>0.22154521492048923</v>
      </c>
      <c r="Q25" s="5">
        <f t="shared" si="0"/>
        <v>-4.0123601512932941E-2</v>
      </c>
      <c r="R25" s="5">
        <f t="shared" si="1"/>
        <v>-0.49640993922443927</v>
      </c>
      <c r="S25" s="5">
        <f t="shared" si="2"/>
        <v>-0.496347065687824</v>
      </c>
      <c r="T25" s="5">
        <f t="shared" si="3"/>
        <v>-0.87783789515064437</v>
      </c>
      <c r="U25" s="5">
        <f t="shared" si="4"/>
        <v>0.2215469587638427</v>
      </c>
    </row>
    <row r="26" spans="1:21">
      <c r="A26" t="s">
        <v>24</v>
      </c>
      <c r="B26" s="232"/>
      <c r="C26" s="234"/>
      <c r="D26" s="236"/>
      <c r="E26" s="236"/>
      <c r="F26" s="238"/>
      <c r="G26" s="240"/>
      <c r="I26" s="28"/>
      <c r="J26" s="31"/>
      <c r="K26" s="34"/>
      <c r="L26" s="34"/>
      <c r="M26" s="37"/>
      <c r="N26" s="40"/>
      <c r="P26" s="5"/>
      <c r="Q26" s="5"/>
      <c r="R26" s="5"/>
      <c r="S26" s="5"/>
      <c r="T26" s="5"/>
      <c r="U26" s="5"/>
    </row>
    <row r="27" spans="1:21">
      <c r="A27" t="s">
        <v>25</v>
      </c>
      <c r="B27" s="232"/>
      <c r="C27" s="234"/>
      <c r="D27" s="236"/>
      <c r="E27" s="236"/>
      <c r="F27" s="238"/>
      <c r="G27" s="240"/>
      <c r="I27" s="28"/>
      <c r="J27" s="31"/>
      <c r="K27" s="34"/>
      <c r="L27" s="34"/>
      <c r="M27" s="37"/>
      <c r="N27" s="40"/>
      <c r="P27" s="5"/>
      <c r="Q27" s="5"/>
      <c r="R27" s="5"/>
      <c r="S27" s="5"/>
      <c r="T27" s="5"/>
      <c r="U27" s="5"/>
    </row>
    <row r="28" spans="1:21">
      <c r="A28" t="s">
        <v>26</v>
      </c>
      <c r="B28" s="232"/>
      <c r="C28" s="234"/>
      <c r="D28" s="236"/>
      <c r="E28" s="236"/>
      <c r="F28" s="238"/>
      <c r="G28" s="240"/>
      <c r="I28" s="28"/>
      <c r="J28" s="31"/>
      <c r="K28" s="34"/>
      <c r="L28" s="34"/>
      <c r="M28" s="37"/>
      <c r="N28" s="40"/>
      <c r="P28" s="5"/>
      <c r="Q28" s="5"/>
      <c r="R28" s="5"/>
      <c r="S28" s="5"/>
      <c r="T28" s="5"/>
      <c r="U28" s="5"/>
    </row>
    <row r="29" spans="1:21">
      <c r="A29" t="s">
        <v>27</v>
      </c>
      <c r="B29" s="232"/>
      <c r="C29" s="234"/>
      <c r="D29" s="236"/>
      <c r="E29" s="236"/>
      <c r="F29" s="238"/>
      <c r="G29" s="240"/>
      <c r="I29" s="28"/>
      <c r="J29" s="31"/>
      <c r="K29" s="34"/>
      <c r="L29" s="34"/>
      <c r="M29" s="37"/>
      <c r="N29" s="40"/>
      <c r="P29" s="5"/>
      <c r="Q29" s="5"/>
      <c r="R29" s="5"/>
      <c r="S29" s="5"/>
      <c r="T29" s="5"/>
      <c r="U29" s="5"/>
    </row>
    <row r="30" spans="1:21">
      <c r="A30" t="s">
        <v>28</v>
      </c>
      <c r="B30" s="232"/>
      <c r="C30" s="234"/>
      <c r="D30" s="236"/>
      <c r="E30" s="236"/>
      <c r="F30" s="238"/>
      <c r="G30" s="240"/>
      <c r="I30" s="28"/>
      <c r="J30" s="31"/>
      <c r="K30" s="34"/>
      <c r="L30" s="34"/>
      <c r="M30" s="37"/>
      <c r="N30" s="40"/>
      <c r="P30" s="5"/>
      <c r="Q30" s="5"/>
      <c r="R30" s="5"/>
      <c r="S30" s="5"/>
      <c r="T30" s="5"/>
      <c r="U30" s="5"/>
    </row>
    <row r="31" spans="1:21">
      <c r="A31" t="s">
        <v>29</v>
      </c>
      <c r="B31" s="233">
        <v>694.61429999999996</v>
      </c>
      <c r="C31" s="235">
        <v>7070.6295</v>
      </c>
      <c r="D31" s="237">
        <v>234.69159999999999</v>
      </c>
      <c r="E31" s="237">
        <v>214.45580000000001</v>
      </c>
      <c r="F31" s="239">
        <v>3507.9717999999998</v>
      </c>
      <c r="G31" s="241">
        <v>297.54149999999998</v>
      </c>
      <c r="I31" s="29">
        <v>945.2713</v>
      </c>
      <c r="J31" s="32">
        <v>7551.1828999999998</v>
      </c>
      <c r="K31" s="35">
        <v>130.42439999999999</v>
      </c>
      <c r="L31" s="35">
        <v>119.1738</v>
      </c>
      <c r="M31" s="38">
        <v>477.3811</v>
      </c>
      <c r="N31" s="41">
        <v>404.91399999999999</v>
      </c>
      <c r="P31" s="5">
        <f t="shared" si="5"/>
        <v>0.36085781706480857</v>
      </c>
      <c r="Q31" s="5">
        <f t="shared" si="0"/>
        <v>6.7964726478738538E-2</v>
      </c>
      <c r="R31" s="5">
        <f t="shared" si="1"/>
        <v>-0.44427325051258759</v>
      </c>
      <c r="S31" s="5">
        <f t="shared" si="2"/>
        <v>-0.44429668024833091</v>
      </c>
      <c r="T31" s="5">
        <f t="shared" si="3"/>
        <v>-0.86391535416561782</v>
      </c>
      <c r="U31" s="5">
        <f t="shared" si="4"/>
        <v>0.36086562714780968</v>
      </c>
    </row>
    <row r="32" spans="1:21">
      <c r="A32" t="s">
        <v>30</v>
      </c>
      <c r="B32" s="232"/>
      <c r="C32" s="234"/>
      <c r="D32" s="236"/>
      <c r="E32" s="236"/>
      <c r="F32" s="238"/>
      <c r="G32" s="240"/>
      <c r="I32" s="28"/>
      <c r="J32" s="31"/>
      <c r="K32" s="34"/>
      <c r="L32" s="34"/>
      <c r="M32" s="37"/>
      <c r="N32" s="40"/>
      <c r="P32" s="5"/>
      <c r="Q32" s="5"/>
      <c r="R32" s="5"/>
      <c r="S32" s="5"/>
      <c r="T32" s="5"/>
      <c r="U32" s="5"/>
    </row>
    <row r="33" spans="1:21">
      <c r="A33" t="s">
        <v>31</v>
      </c>
      <c r="B33" s="233">
        <v>494.98910000000001</v>
      </c>
      <c r="C33" s="235">
        <v>5275.8082999999997</v>
      </c>
      <c r="D33" s="237">
        <v>159.24629999999999</v>
      </c>
      <c r="E33" s="237">
        <v>145.34909999999999</v>
      </c>
      <c r="F33" s="239">
        <v>1240.8412000000001</v>
      </c>
      <c r="G33" s="241">
        <v>217.7304</v>
      </c>
      <c r="I33" s="29">
        <v>628.28200000000004</v>
      </c>
      <c r="J33" s="32">
        <v>5542.3366999999998</v>
      </c>
      <c r="K33" s="35">
        <v>81.321700000000007</v>
      </c>
      <c r="L33" s="35">
        <v>74.234700000000004</v>
      </c>
      <c r="M33" s="38">
        <v>156.9658</v>
      </c>
      <c r="N33" s="41">
        <v>277.04539999999997</v>
      </c>
      <c r="P33" s="5">
        <f t="shared" si="5"/>
        <v>0.26928451555801941</v>
      </c>
      <c r="Q33" s="5">
        <f t="shared" si="0"/>
        <v>5.0518969766206283E-2</v>
      </c>
      <c r="R33" s="5">
        <f t="shared" si="1"/>
        <v>-0.48933381811696719</v>
      </c>
      <c r="S33" s="5">
        <f t="shared" si="2"/>
        <v>-0.48926618740673311</v>
      </c>
      <c r="T33" s="5">
        <f t="shared" si="3"/>
        <v>-0.87350049305261634</v>
      </c>
      <c r="U33" s="5">
        <f t="shared" si="4"/>
        <v>0.27242406205105013</v>
      </c>
    </row>
    <row r="34" spans="1:21">
      <c r="A34" t="s">
        <v>32</v>
      </c>
      <c r="B34" s="233">
        <v>141.04179999999999</v>
      </c>
      <c r="C34" s="235">
        <v>1527.6261999999999</v>
      </c>
      <c r="D34" s="237">
        <v>47.5062</v>
      </c>
      <c r="E34" s="237">
        <v>43.4101</v>
      </c>
      <c r="F34" s="239">
        <v>721.74310000000003</v>
      </c>
      <c r="G34" s="241">
        <v>58.643000000000001</v>
      </c>
      <c r="I34" s="29">
        <v>191.9374</v>
      </c>
      <c r="J34" s="32">
        <v>1631.4502</v>
      </c>
      <c r="K34" s="35">
        <v>26.400500000000001</v>
      </c>
      <c r="L34" s="35">
        <v>24.123100000000001</v>
      </c>
      <c r="M34" s="38">
        <v>98.218100000000007</v>
      </c>
      <c r="N34" s="41">
        <v>79.805400000000006</v>
      </c>
      <c r="P34" s="5">
        <f t="shared" si="5"/>
        <v>0.36085472533674418</v>
      </c>
      <c r="Q34" s="5">
        <f t="shared" si="0"/>
        <v>6.7964270316913961E-2</v>
      </c>
      <c r="R34" s="5">
        <f t="shared" si="1"/>
        <v>-0.44427253705832076</v>
      </c>
      <c r="S34" s="5">
        <f t="shared" si="2"/>
        <v>-0.44429752523030352</v>
      </c>
      <c r="T34" s="5">
        <f t="shared" si="3"/>
        <v>-0.86391542918803099</v>
      </c>
      <c r="U34" s="5">
        <f t="shared" si="4"/>
        <v>0.36086830482751575</v>
      </c>
    </row>
    <row r="35" spans="1:21">
      <c r="A35" t="s">
        <v>33</v>
      </c>
      <c r="B35" s="232"/>
      <c r="C35" s="234"/>
      <c r="D35" s="236"/>
      <c r="E35" s="236"/>
      <c r="F35" s="238"/>
      <c r="G35" s="240"/>
      <c r="I35" s="28"/>
      <c r="J35" s="31"/>
      <c r="K35" s="34"/>
      <c r="L35" s="34"/>
      <c r="M35" s="37"/>
      <c r="N35" s="40"/>
      <c r="P35" s="5"/>
      <c r="Q35" s="5"/>
      <c r="R35" s="5"/>
      <c r="S35" s="5"/>
      <c r="T35" s="5"/>
      <c r="U35" s="5"/>
    </row>
    <row r="36" spans="1:21">
      <c r="A36" t="s">
        <v>34</v>
      </c>
      <c r="B36" s="232"/>
      <c r="C36" s="234"/>
      <c r="D36" s="236"/>
      <c r="E36" s="236"/>
      <c r="F36" s="238"/>
      <c r="G36" s="240"/>
      <c r="I36" s="28"/>
      <c r="J36" s="31"/>
      <c r="K36" s="34"/>
      <c r="L36" s="34"/>
      <c r="M36" s="37"/>
      <c r="N36" s="40"/>
      <c r="P36" s="5"/>
      <c r="Q36" s="5"/>
      <c r="R36" s="5"/>
      <c r="S36" s="5"/>
      <c r="T36" s="5"/>
      <c r="U36" s="5"/>
    </row>
    <row r="37" spans="1:21">
      <c r="A37" t="s">
        <v>35</v>
      </c>
      <c r="B37" s="232"/>
      <c r="C37" s="234"/>
      <c r="D37" s="236"/>
      <c r="E37" s="236"/>
      <c r="F37" s="238"/>
      <c r="G37" s="240"/>
      <c r="I37" s="28"/>
      <c r="J37" s="31"/>
      <c r="K37" s="34"/>
      <c r="L37" s="34"/>
      <c r="M37" s="37"/>
      <c r="N37" s="40"/>
      <c r="P37" s="5"/>
      <c r="Q37" s="5"/>
      <c r="R37" s="5"/>
      <c r="S37" s="5"/>
      <c r="T37" s="5"/>
      <c r="U37" s="5"/>
    </row>
    <row r="38" spans="1:21">
      <c r="A38" t="s">
        <v>36</v>
      </c>
      <c r="B38" s="233">
        <v>290.91649999999998</v>
      </c>
      <c r="C38" s="235">
        <v>2640.7637</v>
      </c>
      <c r="D38" s="237">
        <v>88.455600000000004</v>
      </c>
      <c r="E38" s="237">
        <v>80.649500000000003</v>
      </c>
      <c r="F38" s="239">
        <v>648.28390000000002</v>
      </c>
      <c r="G38" s="241">
        <v>152.65520000000001</v>
      </c>
      <c r="I38" s="29">
        <v>413.19319999999999</v>
      </c>
      <c r="J38" s="32">
        <v>2960.2878999999998</v>
      </c>
      <c r="K38" s="35">
        <v>52.416699999999999</v>
      </c>
      <c r="L38" s="35">
        <v>47.791200000000003</v>
      </c>
      <c r="M38" s="38">
        <v>93.639200000000002</v>
      </c>
      <c r="N38" s="41">
        <v>216.87970000000001</v>
      </c>
      <c r="P38" s="5">
        <f t="shared" si="5"/>
        <v>0.42031545134084869</v>
      </c>
      <c r="Q38" s="5">
        <f t="shared" si="0"/>
        <v>0.12099689192183301</v>
      </c>
      <c r="R38" s="5">
        <f t="shared" si="1"/>
        <v>-0.40742361139373884</v>
      </c>
      <c r="S38" s="5">
        <f t="shared" si="2"/>
        <v>-0.40742100075015963</v>
      </c>
      <c r="T38" s="5">
        <f t="shared" si="3"/>
        <v>-0.85555834411436105</v>
      </c>
      <c r="U38" s="5">
        <f t="shared" si="4"/>
        <v>0.42071609745360788</v>
      </c>
    </row>
    <row r="39" spans="1:21">
      <c r="A39" t="s">
        <v>37</v>
      </c>
      <c r="B39" s="233">
        <v>308.40469999999999</v>
      </c>
      <c r="C39" s="235">
        <v>3445.6894000000002</v>
      </c>
      <c r="D39" s="237">
        <v>107.014</v>
      </c>
      <c r="E39" s="237">
        <v>97.700999999999993</v>
      </c>
      <c r="F39" s="239">
        <v>1220.9032999999999</v>
      </c>
      <c r="G39" s="241">
        <v>122.62479999999999</v>
      </c>
      <c r="I39" s="29">
        <v>396.44560000000001</v>
      </c>
      <c r="J39" s="32">
        <v>3632.6711</v>
      </c>
      <c r="K39" s="35">
        <v>55.7654</v>
      </c>
      <c r="L39" s="35">
        <v>50.9178</v>
      </c>
      <c r="M39" s="38">
        <v>159.9896</v>
      </c>
      <c r="N39" s="41">
        <v>156.98740000000001</v>
      </c>
      <c r="P39" s="5">
        <f t="shared" si="5"/>
        <v>0.28547197886413544</v>
      </c>
      <c r="Q39" s="5">
        <f t="shared" si="0"/>
        <v>5.4265396062686266E-2</v>
      </c>
      <c r="R39" s="5">
        <f t="shared" si="1"/>
        <v>-0.47889621918627467</v>
      </c>
      <c r="S39" s="5">
        <f t="shared" si="2"/>
        <v>-0.4788405441090674</v>
      </c>
      <c r="T39" s="5">
        <f t="shared" si="3"/>
        <v>-0.86895800838608606</v>
      </c>
      <c r="U39" s="5">
        <f t="shared" si="4"/>
        <v>0.28022553349730245</v>
      </c>
    </row>
    <row r="40" spans="1:21">
      <c r="A40" t="s">
        <v>38</v>
      </c>
      <c r="B40" s="233">
        <v>20.601099999999999</v>
      </c>
      <c r="C40" s="235">
        <v>223.66849999999999</v>
      </c>
      <c r="D40" s="237">
        <v>7.1246999999999998</v>
      </c>
      <c r="E40" s="237">
        <v>6.5103999999999997</v>
      </c>
      <c r="F40" s="239">
        <v>196.2671</v>
      </c>
      <c r="G40" s="241">
        <v>8.1111000000000004</v>
      </c>
      <c r="I40" s="29">
        <v>28.035</v>
      </c>
      <c r="J40" s="32">
        <v>238.87039999999999</v>
      </c>
      <c r="K40" s="35">
        <v>3.9594</v>
      </c>
      <c r="L40" s="35">
        <v>3.6177999999999999</v>
      </c>
      <c r="M40" s="38">
        <v>26.7088</v>
      </c>
      <c r="N40" s="41">
        <v>11.0382</v>
      </c>
      <c r="P40" s="5">
        <f t="shared" si="5"/>
        <v>0.36084966336749019</v>
      </c>
      <c r="Q40" s="5">
        <f t="shared" si="0"/>
        <v>6.7966208920791235E-2</v>
      </c>
      <c r="R40" s="5">
        <f t="shared" si="1"/>
        <v>-0.4442713377405364</v>
      </c>
      <c r="S40" s="5">
        <f t="shared" si="2"/>
        <v>-0.44430449741951339</v>
      </c>
      <c r="T40" s="5">
        <f t="shared" si="3"/>
        <v>-0.8639160613266309</v>
      </c>
      <c r="U40" s="5">
        <f t="shared" si="4"/>
        <v>0.36087583681621471</v>
      </c>
    </row>
    <row r="41" spans="1:21">
      <c r="A41" t="s">
        <v>39</v>
      </c>
      <c r="B41" s="233">
        <v>317.74009999999998</v>
      </c>
      <c r="C41" s="235">
        <v>3306.1343999999999</v>
      </c>
      <c r="D41" s="237">
        <v>107.13030000000001</v>
      </c>
      <c r="E41" s="237">
        <v>97.893199999999993</v>
      </c>
      <c r="F41" s="239">
        <v>1670.9114</v>
      </c>
      <c r="G41" s="241">
        <v>135.41</v>
      </c>
      <c r="I41" s="29">
        <v>432.399</v>
      </c>
      <c r="J41" s="32">
        <v>3530.8341</v>
      </c>
      <c r="K41" s="35">
        <v>59.5351</v>
      </c>
      <c r="L41" s="35">
        <v>54.399500000000003</v>
      </c>
      <c r="M41" s="38">
        <v>227.3852</v>
      </c>
      <c r="N41" s="41">
        <v>184.27430000000001</v>
      </c>
      <c r="P41" s="5">
        <f t="shared" si="5"/>
        <v>0.36085750586721671</v>
      </c>
      <c r="Q41" s="5">
        <f t="shared" si="0"/>
        <v>6.7964478395070735E-2</v>
      </c>
      <c r="R41" s="5">
        <f t="shared" si="1"/>
        <v>-0.44427393557191575</v>
      </c>
      <c r="S41" s="5">
        <f t="shared" si="2"/>
        <v>-0.44429745886333261</v>
      </c>
      <c r="T41" s="5">
        <f t="shared" si="3"/>
        <v>-0.86391546553575493</v>
      </c>
      <c r="U41" s="5">
        <f t="shared" si="4"/>
        <v>0.36086182704379305</v>
      </c>
    </row>
    <row r="42" spans="1:21">
      <c r="A42" t="s">
        <v>40</v>
      </c>
      <c r="B42" s="232"/>
      <c r="C42" s="234"/>
      <c r="D42" s="236"/>
      <c r="E42" s="236"/>
      <c r="F42" s="238"/>
      <c r="G42" s="240"/>
      <c r="I42" s="28"/>
      <c r="J42" s="31"/>
      <c r="K42" s="34"/>
      <c r="L42" s="34"/>
      <c r="M42" s="37"/>
      <c r="N42" s="40"/>
      <c r="P42" s="5"/>
      <c r="Q42" s="5"/>
      <c r="R42" s="5"/>
      <c r="S42" s="5"/>
      <c r="T42" s="5"/>
      <c r="U42" s="5"/>
    </row>
    <row r="43" spans="1:21">
      <c r="A43" t="s">
        <v>41</v>
      </c>
      <c r="B43" s="232"/>
      <c r="C43" s="234"/>
      <c r="D43" s="236"/>
      <c r="E43" s="236"/>
      <c r="F43" s="238"/>
      <c r="G43" s="240"/>
      <c r="I43" s="28"/>
      <c r="J43" s="31"/>
      <c r="K43" s="34"/>
      <c r="L43" s="34"/>
      <c r="M43" s="37"/>
      <c r="N43" s="40"/>
      <c r="P43" s="5"/>
      <c r="Q43" s="5"/>
      <c r="R43" s="5"/>
      <c r="S43" s="5"/>
      <c r="T43" s="5"/>
      <c r="U43" s="5"/>
    </row>
    <row r="44" spans="1:21">
      <c r="A44" t="s">
        <v>42</v>
      </c>
      <c r="B44" s="233">
        <v>1235.0148999999999</v>
      </c>
      <c r="C44" s="235">
        <v>9698.4789000000001</v>
      </c>
      <c r="D44" s="237">
        <v>490.68389999999999</v>
      </c>
      <c r="E44" s="237">
        <v>446.65649999999999</v>
      </c>
      <c r="F44" s="239">
        <v>4043.7519000000002</v>
      </c>
      <c r="G44" s="241">
        <v>410.6062</v>
      </c>
      <c r="I44" s="29">
        <v>1508.63</v>
      </c>
      <c r="J44" s="32">
        <v>9309.3421999999991</v>
      </c>
      <c r="K44" s="35">
        <v>247.10380000000001</v>
      </c>
      <c r="L44" s="35">
        <v>224.9597</v>
      </c>
      <c r="M44" s="38">
        <v>493.99329999999998</v>
      </c>
      <c r="N44" s="41">
        <v>501.57040000000001</v>
      </c>
      <c r="P44" s="5">
        <f t="shared" si="5"/>
        <v>0.22154801533163707</v>
      </c>
      <c r="Q44" s="5">
        <f t="shared" si="0"/>
        <v>-4.0123477507385298E-2</v>
      </c>
      <c r="R44" s="5">
        <f t="shared" si="1"/>
        <v>-0.49640939920792182</v>
      </c>
      <c r="S44" s="5">
        <f t="shared" si="2"/>
        <v>-0.4963474168628465</v>
      </c>
      <c r="T44" s="5">
        <f t="shared" si="3"/>
        <v>-0.87783788120136652</v>
      </c>
      <c r="U44" s="5">
        <f t="shared" si="4"/>
        <v>0.22153635283636733</v>
      </c>
    </row>
    <row r="45" spans="1:21">
      <c r="A45" t="s">
        <v>43</v>
      </c>
      <c r="B45" s="232"/>
      <c r="C45" s="234"/>
      <c r="D45" s="236"/>
      <c r="E45" s="236"/>
      <c r="F45" s="238"/>
      <c r="G45" s="240"/>
      <c r="I45" s="28"/>
      <c r="J45" s="31"/>
      <c r="K45" s="34"/>
      <c r="L45" s="34"/>
      <c r="M45" s="37"/>
      <c r="N45" s="40"/>
      <c r="P45" s="5"/>
      <c r="Q45" s="5"/>
      <c r="R45" s="5"/>
      <c r="S45" s="5"/>
      <c r="T45" s="5"/>
      <c r="U45" s="5"/>
    </row>
    <row r="46" spans="1:21">
      <c r="A46" t="s">
        <v>44</v>
      </c>
      <c r="B46" s="232"/>
      <c r="C46" s="234"/>
      <c r="D46" s="236"/>
      <c r="E46" s="236"/>
      <c r="F46" s="238"/>
      <c r="G46" s="240"/>
      <c r="I46" s="28"/>
      <c r="J46" s="31"/>
      <c r="K46" s="34"/>
      <c r="L46" s="34"/>
      <c r="M46" s="37"/>
      <c r="N46" s="40"/>
      <c r="P46" s="5"/>
      <c r="Q46" s="5"/>
      <c r="R46" s="5"/>
      <c r="S46" s="5"/>
      <c r="T46" s="5"/>
      <c r="U46" s="5"/>
    </row>
    <row r="47" spans="1:21">
      <c r="A47" t="s">
        <v>45</v>
      </c>
      <c r="B47" s="233">
        <v>284.84050000000002</v>
      </c>
      <c r="C47" s="235">
        <v>3130.0391</v>
      </c>
      <c r="D47" s="237">
        <v>96.997500000000002</v>
      </c>
      <c r="E47" s="237">
        <v>88.634</v>
      </c>
      <c r="F47" s="239">
        <v>966.56899999999996</v>
      </c>
      <c r="G47" s="241">
        <v>120.7745</v>
      </c>
      <c r="I47" s="29">
        <v>387.62759999999997</v>
      </c>
      <c r="J47" s="32">
        <v>3342.7723000000001</v>
      </c>
      <c r="K47" s="35">
        <v>53.9041</v>
      </c>
      <c r="L47" s="35">
        <v>49.254300000000001</v>
      </c>
      <c r="M47" s="38">
        <v>131.5343</v>
      </c>
      <c r="N47" s="41">
        <v>164.35810000000001</v>
      </c>
      <c r="P47" s="5">
        <f t="shared" si="5"/>
        <v>0.3608584453404623</v>
      </c>
      <c r="Q47" s="5">
        <f t="shared" si="0"/>
        <v>6.7965029574231242E-2</v>
      </c>
      <c r="R47" s="5">
        <f t="shared" si="1"/>
        <v>-0.4442733060130416</v>
      </c>
      <c r="S47" s="5">
        <f t="shared" si="2"/>
        <v>-0.44429564275560168</v>
      </c>
      <c r="T47" s="5">
        <f t="shared" si="3"/>
        <v>-0.86391628533503551</v>
      </c>
      <c r="U47" s="5">
        <f t="shared" si="4"/>
        <v>0.36086756724308527</v>
      </c>
    </row>
    <row r="48" spans="1:21">
      <c r="A48" t="s">
        <v>46</v>
      </c>
      <c r="B48" s="233">
        <v>1948.4955</v>
      </c>
      <c r="C48" s="235">
        <v>20636.826499999999</v>
      </c>
      <c r="D48" s="237">
        <v>689.27919999999995</v>
      </c>
      <c r="E48" s="237">
        <v>621.81439999999998</v>
      </c>
      <c r="F48" s="239">
        <v>5311.4895999999999</v>
      </c>
      <c r="G48" s="241">
        <v>907.12670000000003</v>
      </c>
      <c r="I48" s="29">
        <v>2445.6990000000001</v>
      </c>
      <c r="J48" s="32">
        <v>20929.936300000001</v>
      </c>
      <c r="K48" s="35">
        <v>345.49520000000001</v>
      </c>
      <c r="L48" s="35">
        <v>311.66719999999998</v>
      </c>
      <c r="M48" s="38">
        <v>666.71029999999996</v>
      </c>
      <c r="N48" s="41">
        <v>1138.6021000000001</v>
      </c>
      <c r="P48" s="5">
        <f t="shared" si="5"/>
        <v>0.25517302965287836</v>
      </c>
      <c r="Q48" s="5">
        <f t="shared" si="0"/>
        <v>1.420324001851748E-2</v>
      </c>
      <c r="R48" s="5">
        <f t="shared" si="1"/>
        <v>-0.49875870329468808</v>
      </c>
      <c r="S48" s="5">
        <f t="shared" si="2"/>
        <v>-0.49877777034433429</v>
      </c>
      <c r="T48" s="5">
        <f t="shared" si="3"/>
        <v>-0.87447771713607425</v>
      </c>
      <c r="U48" s="5">
        <f t="shared" si="4"/>
        <v>0.25517427719854352</v>
      </c>
    </row>
    <row r="49" spans="1:21">
      <c r="A49" t="s">
        <v>47</v>
      </c>
      <c r="B49" s="233">
        <v>2.6568000000000001</v>
      </c>
      <c r="C49" s="235">
        <v>29.4953</v>
      </c>
      <c r="D49" s="237">
        <v>0.88529999999999998</v>
      </c>
      <c r="E49" s="237">
        <v>0.80900000000000005</v>
      </c>
      <c r="F49" s="239">
        <v>7.0425000000000004</v>
      </c>
      <c r="G49" s="241">
        <v>1.1281000000000001</v>
      </c>
      <c r="I49" s="29">
        <v>3.6156000000000001</v>
      </c>
      <c r="J49" s="32">
        <v>31.4999</v>
      </c>
      <c r="K49" s="35">
        <v>0.49199999999999999</v>
      </c>
      <c r="L49" s="35">
        <v>0.4496</v>
      </c>
      <c r="M49" s="38">
        <v>0.95840000000000003</v>
      </c>
      <c r="N49" s="41">
        <v>1.5351999999999999</v>
      </c>
      <c r="P49" s="5">
        <f t="shared" si="5"/>
        <v>0.3608852755194219</v>
      </c>
      <c r="Q49" s="5">
        <f t="shared" si="0"/>
        <v>6.7963370435289688E-2</v>
      </c>
      <c r="R49" s="5">
        <f t="shared" si="1"/>
        <v>-0.44425618434429004</v>
      </c>
      <c r="S49" s="5">
        <f t="shared" si="2"/>
        <v>-0.44425216316440053</v>
      </c>
      <c r="T49" s="5">
        <f t="shared" si="3"/>
        <v>-0.86391196308129214</v>
      </c>
      <c r="U49" s="5">
        <f t="shared" si="4"/>
        <v>0.36087226309724296</v>
      </c>
    </row>
    <row r="50" spans="1:21">
      <c r="A50" t="s">
        <v>48</v>
      </c>
      <c r="C50" s="234"/>
      <c r="D50" s="236"/>
      <c r="E50" s="236"/>
      <c r="F50" s="238"/>
      <c r="G50" s="240"/>
      <c r="I50" s="28"/>
      <c r="J50" s="31"/>
      <c r="K50" s="34"/>
      <c r="L50" s="34"/>
      <c r="M50" s="37"/>
      <c r="N50" s="40"/>
      <c r="P50" s="5"/>
      <c r="Q50" s="5"/>
      <c r="R50" s="5"/>
      <c r="S50" s="5"/>
      <c r="T50" s="5"/>
      <c r="U50" s="5"/>
    </row>
    <row r="51" spans="1:21">
      <c r="A51" t="s">
        <v>49</v>
      </c>
      <c r="C51" s="234"/>
      <c r="D51" s="236"/>
      <c r="E51" s="236"/>
      <c r="F51" s="238"/>
      <c r="G51" s="240"/>
      <c r="I51" s="28"/>
      <c r="J51" s="31"/>
      <c r="K51" s="34"/>
      <c r="L51" s="34"/>
      <c r="M51" s="37"/>
      <c r="N51" s="40"/>
      <c r="P51" s="5"/>
      <c r="Q51" s="5"/>
      <c r="R51" s="5"/>
      <c r="S51" s="5"/>
      <c r="T51" s="5"/>
      <c r="U51" s="5"/>
    </row>
    <row r="52" spans="1:21">
      <c r="C52" s="234"/>
      <c r="D52" s="236"/>
      <c r="E52" s="236"/>
      <c r="F52" s="238"/>
      <c r="I52" s="28"/>
      <c r="J52" s="31"/>
      <c r="K52" s="34"/>
      <c r="L52" s="34"/>
      <c r="M52" s="37"/>
      <c r="N52" s="40"/>
      <c r="P52" s="5"/>
      <c r="Q52" s="5"/>
      <c r="R52" s="5"/>
      <c r="S52" s="5"/>
      <c r="T52" s="5"/>
      <c r="U52" s="5"/>
    </row>
    <row r="53" spans="1:21">
      <c r="C53" s="234"/>
      <c r="D53" s="236"/>
      <c r="E53" s="236"/>
      <c r="F53" s="238"/>
      <c r="I53" s="28"/>
      <c r="J53" s="31"/>
      <c r="K53" s="34"/>
      <c r="L53" s="34"/>
      <c r="M53" s="37"/>
      <c r="N53" s="40"/>
      <c r="P53" s="5"/>
      <c r="Q53" s="5"/>
      <c r="R53" s="5"/>
      <c r="S53" s="5"/>
      <c r="T53" s="5"/>
      <c r="U53" s="5"/>
    </row>
    <row r="54" spans="1:21">
      <c r="A54" t="s">
        <v>50</v>
      </c>
      <c r="C54" s="234"/>
      <c r="D54" s="236"/>
      <c r="E54" s="236"/>
      <c r="F54" s="238"/>
      <c r="I54" s="28"/>
      <c r="J54" s="31"/>
      <c r="K54" s="34"/>
      <c r="L54" s="34"/>
      <c r="M54" s="37"/>
      <c r="N54" s="40"/>
      <c r="P54" s="5"/>
      <c r="Q54" s="5"/>
      <c r="R54" s="5"/>
      <c r="S54" s="5"/>
      <c r="T54" s="5"/>
      <c r="U54" s="5"/>
    </row>
    <row r="55" spans="1:21">
      <c r="A55" t="s">
        <v>51</v>
      </c>
      <c r="B55" s="1">
        <v>0</v>
      </c>
      <c r="C55" s="235">
        <v>0</v>
      </c>
      <c r="D55" s="237">
        <v>0</v>
      </c>
      <c r="E55" s="237">
        <v>0</v>
      </c>
      <c r="F55" s="239">
        <v>0</v>
      </c>
      <c r="G55" s="1">
        <v>0</v>
      </c>
      <c r="I55" s="29">
        <v>0</v>
      </c>
      <c r="J55" s="32">
        <v>0</v>
      </c>
      <c r="K55" s="35">
        <v>0</v>
      </c>
      <c r="L55" s="35">
        <v>0</v>
      </c>
      <c r="M55" s="38">
        <v>0</v>
      </c>
      <c r="N55" s="41">
        <v>0</v>
      </c>
      <c r="P55" s="5"/>
      <c r="Q55" s="5"/>
      <c r="R55" s="5"/>
      <c r="S55" s="5"/>
      <c r="T55" s="5"/>
      <c r="U55" s="5"/>
    </row>
    <row r="56" spans="1:21">
      <c r="A56" t="s">
        <v>52</v>
      </c>
      <c r="B56" s="1">
        <v>0</v>
      </c>
      <c r="C56" s="235">
        <v>0</v>
      </c>
      <c r="D56" s="237">
        <v>0</v>
      </c>
      <c r="E56" s="237">
        <v>0</v>
      </c>
      <c r="F56" s="239">
        <v>0</v>
      </c>
      <c r="G56" s="1">
        <v>0</v>
      </c>
      <c r="I56" s="29">
        <v>0</v>
      </c>
      <c r="J56" s="32">
        <v>0</v>
      </c>
      <c r="K56" s="35">
        <v>0</v>
      </c>
      <c r="L56" s="35">
        <v>0</v>
      </c>
      <c r="M56" s="38">
        <v>0</v>
      </c>
      <c r="N56" s="41">
        <v>0</v>
      </c>
      <c r="P56" s="5"/>
      <c r="Q56" s="5"/>
      <c r="R56" s="5"/>
      <c r="S56" s="5"/>
      <c r="T56" s="5"/>
      <c r="U56" s="5"/>
    </row>
    <row r="57" spans="1:21">
      <c r="A57" t="s">
        <v>53</v>
      </c>
      <c r="C57" s="234"/>
      <c r="D57" s="236"/>
      <c r="E57" s="236"/>
      <c r="F57" s="238"/>
      <c r="I57" s="28"/>
      <c r="J57" s="31"/>
      <c r="K57" s="34"/>
      <c r="L57" s="34"/>
      <c r="M57" s="37"/>
      <c r="N57" s="40"/>
      <c r="P57" s="5"/>
      <c r="Q57" s="5"/>
      <c r="R57" s="5"/>
      <c r="S57" s="5"/>
      <c r="T57" s="5"/>
      <c r="U57" s="5"/>
    </row>
    <row r="58" spans="1:21">
      <c r="A58" t="s">
        <v>54</v>
      </c>
      <c r="C58" s="234"/>
      <c r="D58" s="236"/>
      <c r="E58" s="236"/>
      <c r="F58" s="238"/>
      <c r="I58" s="28"/>
      <c r="J58" s="31"/>
      <c r="K58" s="34"/>
      <c r="L58" s="34"/>
      <c r="M58" s="37"/>
      <c r="N58" s="40"/>
      <c r="P58" s="5"/>
      <c r="Q58" s="5"/>
      <c r="R58" s="5"/>
      <c r="S58" s="5"/>
      <c r="T58" s="5"/>
      <c r="U58" s="5"/>
    </row>
    <row r="59" spans="1:21">
      <c r="A59" t="s">
        <v>55</v>
      </c>
      <c r="C59" s="234"/>
      <c r="D59" s="236"/>
      <c r="E59" s="236"/>
      <c r="F59" s="238"/>
      <c r="I59" s="28"/>
      <c r="J59" s="31"/>
      <c r="K59" s="34"/>
      <c r="L59" s="34"/>
      <c r="M59" s="37"/>
      <c r="N59" s="40"/>
      <c r="P59" s="5"/>
      <c r="Q59" s="5"/>
      <c r="R59" s="5"/>
      <c r="S59" s="5"/>
      <c r="T59" s="5"/>
      <c r="U59" s="5"/>
    </row>
    <row r="60" spans="1:21">
      <c r="P60" s="5"/>
      <c r="Q60" s="5"/>
      <c r="R60" s="5"/>
      <c r="S60" s="5"/>
      <c r="T60" s="5"/>
      <c r="U60" s="5"/>
    </row>
    <row r="61" spans="1:21">
      <c r="A61" s="2" t="s">
        <v>56</v>
      </c>
      <c r="B61" s="1">
        <f t="shared" ref="B61:E61" si="6">SUM(B3:B60)</f>
        <v>13403.220700000002</v>
      </c>
      <c r="C61" s="1">
        <f t="shared" si="6"/>
        <v>131300.90659999999</v>
      </c>
      <c r="D61" s="1">
        <f t="shared" si="6"/>
        <v>4383.7306999999992</v>
      </c>
      <c r="E61" s="1">
        <f t="shared" si="6"/>
        <v>3992.1234999999997</v>
      </c>
      <c r="F61" s="1">
        <f t="shared" ref="F61:G61" si="7">SUM(F3:F60)</f>
        <v>40692.170500000007</v>
      </c>
      <c r="G61" s="1">
        <f t="shared" si="7"/>
        <v>5109.6516000000001</v>
      </c>
      <c r="I61" s="41">
        <f t="shared" ref="I61" si="8">SUM(I3:I60)</f>
        <v>17518.130499999999</v>
      </c>
      <c r="J61" s="41">
        <f t="shared" ref="J61" si="9">SUM(J3:J60)</f>
        <v>136147.3198</v>
      </c>
      <c r="K61" s="41">
        <f t="shared" ref="K61" si="10">SUM(K3:K60)</f>
        <v>2337.9238</v>
      </c>
      <c r="L61" s="41">
        <f t="shared" ref="L61" si="11">SUM(L3:L60)</f>
        <v>2129.4530999999997</v>
      </c>
      <c r="M61" s="41">
        <f t="shared" ref="M61" si="12">SUM(M3:M60)</f>
        <v>5353.7704999999996</v>
      </c>
      <c r="N61" s="41">
        <f t="shared" ref="N61" si="13">SUM(N3:N60)</f>
        <v>6677.6468000000004</v>
      </c>
      <c r="P61" s="5">
        <f t="shared" si="5"/>
        <v>0.30700903104579907</v>
      </c>
      <c r="Q61" s="5">
        <f t="shared" si="0"/>
        <v>3.6910736761051506E-2</v>
      </c>
      <c r="R61" s="5">
        <f t="shared" si="1"/>
        <v>-0.46668170104518497</v>
      </c>
      <c r="S61" s="5">
        <f t="shared" si="2"/>
        <v>-0.46658636687968197</v>
      </c>
      <c r="T61" s="5">
        <f t="shared" si="3"/>
        <v>-0.86843241748434141</v>
      </c>
      <c r="U61" s="5">
        <f t="shared" si="4"/>
        <v>0.30686929809460989</v>
      </c>
    </row>
    <row r="62" spans="1:21">
      <c r="A62" s="2" t="s">
        <v>57</v>
      </c>
      <c r="B62" s="1">
        <f t="shared" ref="B62:E62" si="14">B3+B4+B5+B6+B7+B8+B9+B10+B11+B12+B13+B14+B15+B16+B17+B18+B19+B20+B21+B22+B23+B24+B25+B26+B27+B28+B29+B30+B31+B32+B33+B34+B35+B36+B37+B38+B39+B40+B41+B42+B43+B44+B45+B46+B47+B48+B49+B50+B51</f>
        <v>13403.220700000002</v>
      </c>
      <c r="C62" s="1">
        <f t="shared" si="14"/>
        <v>131300.90659999999</v>
      </c>
      <c r="D62" s="1">
        <f t="shared" si="14"/>
        <v>4383.7306999999992</v>
      </c>
      <c r="E62" s="1">
        <f t="shared" si="14"/>
        <v>3992.1234999999997</v>
      </c>
      <c r="F62" s="1">
        <f t="shared" ref="F62:G62" si="15">F3+F4+F5+F6+F7+F8+F9+F10+F11+F12+F13+F14+F15+F16+F17+F18+F19+F20+F21+F22+F23+F24+F25+F26+F27+F28+F29+F30+F31+F32+F33+F34+F35+F36+F37+F38+F39+F40+F41+F42+F43+F44+F45+F46+F47+F48+F49+F50+F51</f>
        <v>40692.170500000007</v>
      </c>
      <c r="G62" s="1">
        <f t="shared" si="15"/>
        <v>5109.6516000000001</v>
      </c>
      <c r="I62" s="41">
        <f t="shared" ref="I62:N62" si="16">I3+I4+I5+I6+I7+I8+I9+I10+I11+I12+I13+I14+I15+I16+I17+I18+I19+I20+I21+I22+I23+I24+I25+I26+I27+I28+I29+I30+I31+I32+I33+I34+I35+I36+I37+I38+I39+I40+I41+I42+I43+I44+I45+I46+I47+I48+I49+I50+I51</f>
        <v>17518.130499999999</v>
      </c>
      <c r="J62" s="41">
        <f t="shared" si="16"/>
        <v>136147.3198</v>
      </c>
      <c r="K62" s="41">
        <f t="shared" si="16"/>
        <v>2337.9238</v>
      </c>
      <c r="L62" s="41">
        <f t="shared" si="16"/>
        <v>2129.4530999999997</v>
      </c>
      <c r="M62" s="41">
        <f t="shared" si="16"/>
        <v>5353.7704999999996</v>
      </c>
      <c r="N62" s="41">
        <f t="shared" si="16"/>
        <v>6677.6468000000004</v>
      </c>
      <c r="P62" s="5">
        <f t="shared" si="5"/>
        <v>0.30700903104579907</v>
      </c>
      <c r="Q62" s="5">
        <f t="shared" si="0"/>
        <v>3.6910736761051506E-2</v>
      </c>
      <c r="R62" s="5">
        <f t="shared" si="1"/>
        <v>-0.46668170104518497</v>
      </c>
      <c r="S62" s="5">
        <f t="shared" si="2"/>
        <v>-0.46658636687968197</v>
      </c>
      <c r="T62" s="5">
        <f t="shared" si="3"/>
        <v>-0.86843241748434141</v>
      </c>
      <c r="U62" s="5">
        <f t="shared" si="4"/>
        <v>0.30686929809460989</v>
      </c>
    </row>
    <row r="63" spans="1:21">
      <c r="A63" s="2" t="s">
        <v>58</v>
      </c>
      <c r="B63" s="1">
        <f t="shared" ref="B63:E63" si="17">B3+B5+B8+B9+B11+B12+B14+B15+B16+B17+B18+B19+B20+B21+B22+B23+B24+B25+B26+B28+B30+B31+B33+B34+B35+B36+B37+B39+B40+B41+B42+B43+B44+B46+B47+B49+B50</f>
        <v>9515.9072999999989</v>
      </c>
      <c r="C63" s="1">
        <f t="shared" si="17"/>
        <v>94410.897099999987</v>
      </c>
      <c r="D63" s="1">
        <f t="shared" si="17"/>
        <v>3250.6933999999992</v>
      </c>
      <c r="E63" s="1">
        <f t="shared" si="17"/>
        <v>2965.7116000000005</v>
      </c>
      <c r="F63" s="1">
        <f t="shared" ref="F63:G63" si="18">F3+F5+F8+F9+F11+F12+F14+F15+F16+F17+F18+F19+F20+F21+F22+F23+F24+F25+F26+F28+F30+F31+F33+F34+F35+F36+F37+F39+F40+F41+F42+F43+F44+F46+F47+F49+F50</f>
        <v>31035.125899999995</v>
      </c>
      <c r="G63" s="1">
        <f t="shared" si="18"/>
        <v>3596.2505999999994</v>
      </c>
      <c r="I63" s="41">
        <f t="shared" ref="I63:N63" si="19">I3+I5+I8+I9+I11+I12+I14+I15+I16+I17+I18+I19+I20+I21+I22+I23+I24+I25+I26+I28+I30+I31+I33+I34+I35+I36+I37+I39+I40+I41+I42+I43+I44+I46+I47+I49+I50</f>
        <v>12318.710599999997</v>
      </c>
      <c r="J63" s="41">
        <f t="shared" si="19"/>
        <v>96997.693100000004</v>
      </c>
      <c r="K63" s="41">
        <f t="shared" si="19"/>
        <v>1729.4697000000001</v>
      </c>
      <c r="L63" s="41">
        <f t="shared" si="19"/>
        <v>1578.0317</v>
      </c>
      <c r="M63" s="41">
        <f t="shared" si="19"/>
        <v>4059.3862999999997</v>
      </c>
      <c r="N63" s="41">
        <f t="shared" si="19"/>
        <v>4677.7065000000002</v>
      </c>
      <c r="P63" s="5">
        <f t="shared" si="5"/>
        <v>0.29453873515560602</v>
      </c>
      <c r="Q63" s="5">
        <f t="shared" si="0"/>
        <v>2.7399337147067708E-2</v>
      </c>
      <c r="R63" s="5">
        <f t="shared" si="1"/>
        <v>-0.46796898778580576</v>
      </c>
      <c r="S63" s="5">
        <f t="shared" si="2"/>
        <v>-0.4679079044638057</v>
      </c>
      <c r="T63" s="5">
        <f t="shared" si="3"/>
        <v>-0.86920026317663501</v>
      </c>
      <c r="U63" s="5">
        <f t="shared" si="4"/>
        <v>0.30071761406171221</v>
      </c>
    </row>
  </sheetData>
  <conditionalFormatting sqref="P1:U1048576">
    <cfRule type="colorScale" priority="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X55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/>
  <cols>
    <col min="1" max="1" width="28.7109375" customWidth="1"/>
    <col min="2" max="8" width="10.7109375" style="1" customWidth="1"/>
  </cols>
  <sheetData>
    <row r="1" spans="1:24">
      <c r="B1" s="3" t="s">
        <v>118</v>
      </c>
      <c r="J1" s="248" t="s">
        <v>115</v>
      </c>
      <c r="K1" s="44"/>
      <c r="L1" s="46"/>
      <c r="M1" s="48"/>
      <c r="N1" s="48"/>
      <c r="O1" s="50"/>
      <c r="P1" s="52"/>
      <c r="R1" s="53" t="s">
        <v>61</v>
      </c>
    </row>
    <row r="2" spans="1:24">
      <c r="A2" s="2" t="s">
        <v>0</v>
      </c>
      <c r="B2" s="2" t="s">
        <v>62</v>
      </c>
      <c r="C2" s="2" t="s">
        <v>63</v>
      </c>
      <c r="D2" s="2" t="s">
        <v>64</v>
      </c>
      <c r="E2" s="2" t="s">
        <v>59</v>
      </c>
      <c r="F2" s="2" t="s">
        <v>60</v>
      </c>
      <c r="G2" s="2" t="s">
        <v>65</v>
      </c>
      <c r="H2" s="2" t="s">
        <v>66</v>
      </c>
      <c r="J2" s="43" t="s">
        <v>62</v>
      </c>
      <c r="K2" s="45" t="s">
        <v>63</v>
      </c>
      <c r="L2" s="47" t="s">
        <v>64</v>
      </c>
      <c r="M2" s="49" t="s">
        <v>59</v>
      </c>
      <c r="N2" s="49" t="s">
        <v>60</v>
      </c>
      <c r="O2" s="51" t="s">
        <v>65</v>
      </c>
      <c r="P2" s="53" t="s">
        <v>66</v>
      </c>
      <c r="R2" s="53" t="s">
        <v>62</v>
      </c>
      <c r="S2" s="53" t="s">
        <v>63</v>
      </c>
      <c r="T2" s="53" t="s">
        <v>64</v>
      </c>
      <c r="U2" s="53" t="s">
        <v>59</v>
      </c>
      <c r="V2" s="53" t="s">
        <v>60</v>
      </c>
      <c r="W2" s="53" t="s">
        <v>65</v>
      </c>
      <c r="X2" s="53" t="s">
        <v>66</v>
      </c>
    </row>
    <row r="3" spans="1:24">
      <c r="A3" t="s">
        <v>1</v>
      </c>
      <c r="B3" s="242">
        <v>50625.548000000003</v>
      </c>
      <c r="C3" s="243">
        <v>381.88479999999998</v>
      </c>
      <c r="D3" s="244">
        <v>11778.8652</v>
      </c>
      <c r="E3" s="245">
        <v>9347.7553000000007</v>
      </c>
      <c r="F3" s="245">
        <v>7842.4403000000002</v>
      </c>
      <c r="G3" s="246">
        <v>281.22609999999997</v>
      </c>
      <c r="H3" s="247">
        <v>65121.292099999999</v>
      </c>
      <c r="I3" s="160"/>
      <c r="J3" s="249">
        <v>50625.5484</v>
      </c>
      <c r="K3" s="250">
        <v>381.88479999999998</v>
      </c>
      <c r="L3" s="251">
        <v>11745.6765</v>
      </c>
      <c r="M3" s="252">
        <v>9347.7554</v>
      </c>
      <c r="N3" s="252">
        <v>7842.4404000000004</v>
      </c>
      <c r="O3" s="253">
        <v>281.22609999999997</v>
      </c>
      <c r="P3" s="254">
        <v>60409.6083</v>
      </c>
      <c r="R3" s="5">
        <f>(J3-B3)/B3</f>
        <v>7.9011489845227479E-9</v>
      </c>
      <c r="S3" s="5">
        <f t="shared" ref="S3:S55" si="0">(K3-C3)/C3</f>
        <v>0</v>
      </c>
      <c r="T3" s="5">
        <f t="shared" ref="T3:T55" si="1">(L3-D3)/D3</f>
        <v>-2.8176483418793693E-3</v>
      </c>
      <c r="U3" s="5">
        <f t="shared" ref="U3:U55" si="2">(M3-E3)/E3</f>
        <v>1.0697755352322596E-8</v>
      </c>
      <c r="V3" s="5">
        <f t="shared" ref="V3:V55" si="3">(N3-F3)/F3</f>
        <v>1.2751133113792605E-8</v>
      </c>
      <c r="W3" s="5">
        <f t="shared" ref="W3:W55" si="4">(O3-G3)/G3</f>
        <v>0</v>
      </c>
      <c r="X3" s="5">
        <f t="shared" ref="X3:X55" si="5">(P3-H3)/H3</f>
        <v>-7.2352431102944884E-2</v>
      </c>
    </row>
    <row r="4" spans="1:24">
      <c r="A4" t="s">
        <v>2</v>
      </c>
      <c r="B4" s="242">
        <v>22245.970399999998</v>
      </c>
      <c r="C4" s="243">
        <v>2329.9928</v>
      </c>
      <c r="D4" s="244">
        <v>7130.7057999999997</v>
      </c>
      <c r="E4" s="245">
        <v>6254.4757</v>
      </c>
      <c r="F4" s="245">
        <v>5090.1980999999996</v>
      </c>
      <c r="G4" s="246">
        <v>890.24099999999999</v>
      </c>
      <c r="H4" s="247">
        <v>64764.203300000001</v>
      </c>
      <c r="I4" s="160"/>
      <c r="J4" s="249">
        <v>22137.733100000001</v>
      </c>
      <c r="K4" s="250">
        <v>2329.9928</v>
      </c>
      <c r="L4" s="251">
        <v>7112.6349</v>
      </c>
      <c r="M4" s="252">
        <v>6235.7295999999997</v>
      </c>
      <c r="N4" s="252">
        <v>5072.6409000000003</v>
      </c>
      <c r="O4" s="253">
        <v>890.24099999999999</v>
      </c>
      <c r="P4" s="254">
        <v>60765.474399999999</v>
      </c>
      <c r="R4" s="5">
        <f t="shared" ref="R4:R55" si="6">(J4-B4)/B4</f>
        <v>-4.8654789183751254E-3</v>
      </c>
      <c r="S4" s="5">
        <f t="shared" si="0"/>
        <v>0</v>
      </c>
      <c r="T4" s="5">
        <f t="shared" si="1"/>
        <v>-2.5342372139374636E-3</v>
      </c>
      <c r="U4" s="5">
        <f t="shared" si="2"/>
        <v>-2.9972296478824431E-3</v>
      </c>
      <c r="V4" s="5">
        <f t="shared" si="3"/>
        <v>-3.4492174282960198E-3</v>
      </c>
      <c r="W4" s="5">
        <f t="shared" si="4"/>
        <v>0</v>
      </c>
      <c r="X4" s="5">
        <f t="shared" si="5"/>
        <v>-6.1742887216216277E-2</v>
      </c>
    </row>
    <row r="5" spans="1:24">
      <c r="A5" t="s">
        <v>3</v>
      </c>
      <c r="B5" s="242">
        <v>98822.406600000002</v>
      </c>
      <c r="C5" s="243">
        <v>345.19990000000001</v>
      </c>
      <c r="D5" s="244">
        <v>6696.3248000000003</v>
      </c>
      <c r="E5" s="245">
        <v>14852.7467</v>
      </c>
      <c r="F5" s="245">
        <v>11642.9169</v>
      </c>
      <c r="G5" s="246">
        <v>1809.3815</v>
      </c>
      <c r="H5" s="247">
        <v>64625.6348</v>
      </c>
      <c r="I5" s="160"/>
      <c r="J5" s="249">
        <v>98822.408200000005</v>
      </c>
      <c r="K5" s="250">
        <v>345.19990000000001</v>
      </c>
      <c r="L5" s="251">
        <v>6696.3248000000003</v>
      </c>
      <c r="M5" s="252">
        <v>14852.746800000001</v>
      </c>
      <c r="N5" s="252">
        <v>11642.916999999999</v>
      </c>
      <c r="O5" s="253">
        <v>1809.3816999999999</v>
      </c>
      <c r="P5" s="254">
        <v>61107.165699999998</v>
      </c>
      <c r="R5" s="5">
        <f t="shared" si="6"/>
        <v>1.6190660178036446E-8</v>
      </c>
      <c r="S5" s="5">
        <f t="shared" si="0"/>
        <v>0</v>
      </c>
      <c r="T5" s="5">
        <f t="shared" si="1"/>
        <v>0</v>
      </c>
      <c r="U5" s="5">
        <f t="shared" si="2"/>
        <v>6.7327614973576789E-9</v>
      </c>
      <c r="V5" s="5">
        <f t="shared" si="3"/>
        <v>8.5889129117443852E-9</v>
      </c>
      <c r="W5" s="5">
        <f t="shared" si="4"/>
        <v>1.1053500875840496E-7</v>
      </c>
      <c r="X5" s="5">
        <f t="shared" si="5"/>
        <v>-5.4443861339061109E-2</v>
      </c>
    </row>
    <row r="6" spans="1:24">
      <c r="A6" t="s">
        <v>4</v>
      </c>
      <c r="B6" s="242">
        <v>92848.231</v>
      </c>
      <c r="C6" s="243">
        <v>67815.295800000007</v>
      </c>
      <c r="D6" s="244">
        <v>59628.572200000002</v>
      </c>
      <c r="E6" s="245">
        <v>35874.798000000003</v>
      </c>
      <c r="F6" s="245">
        <v>26211.5435</v>
      </c>
      <c r="G6" s="246">
        <v>4322.6189999999997</v>
      </c>
      <c r="H6" s="247">
        <v>247908.53969999999</v>
      </c>
      <c r="I6" s="160"/>
      <c r="J6" s="249">
        <v>93888.375899999999</v>
      </c>
      <c r="K6" s="250">
        <v>67815.315300000002</v>
      </c>
      <c r="L6" s="251">
        <v>61659.596700000002</v>
      </c>
      <c r="M6" s="252">
        <v>36136.736400000002</v>
      </c>
      <c r="N6" s="252">
        <v>26341.7052</v>
      </c>
      <c r="O6" s="253">
        <v>4505.9961999999996</v>
      </c>
      <c r="P6" s="254">
        <v>246909.88819999999</v>
      </c>
      <c r="R6" s="5">
        <f t="shared" si="6"/>
        <v>1.1202635621566115E-2</v>
      </c>
      <c r="S6" s="5">
        <f t="shared" si="0"/>
        <v>2.8754574856367024E-7</v>
      </c>
      <c r="T6" s="5">
        <f t="shared" si="1"/>
        <v>3.4061263335096251E-2</v>
      </c>
      <c r="U6" s="5">
        <f t="shared" si="2"/>
        <v>7.3014599273840946E-3</v>
      </c>
      <c r="V6" s="5">
        <f t="shared" si="3"/>
        <v>4.9658159199972548E-3</v>
      </c>
      <c r="W6" s="5">
        <f t="shared" si="4"/>
        <v>4.2422707159710332E-2</v>
      </c>
      <c r="X6" s="5">
        <f t="shared" si="5"/>
        <v>-4.0283061697208942E-3</v>
      </c>
    </row>
    <row r="7" spans="1:24">
      <c r="A7" t="s">
        <v>5</v>
      </c>
      <c r="B7" s="242">
        <v>42155.401700000002</v>
      </c>
      <c r="C7" s="243">
        <v>1331.6197999999999</v>
      </c>
      <c r="D7" s="244">
        <v>8713.7124999999996</v>
      </c>
      <c r="E7" s="245">
        <v>8418.1142999999993</v>
      </c>
      <c r="F7" s="245">
        <v>5413.7889999999998</v>
      </c>
      <c r="G7" s="246">
        <v>961.81240000000003</v>
      </c>
      <c r="H7" s="247">
        <v>48786.816099999996</v>
      </c>
      <c r="I7" s="160"/>
      <c r="J7" s="249">
        <v>42155.4018</v>
      </c>
      <c r="K7" s="250">
        <v>1331.6197999999999</v>
      </c>
      <c r="L7" s="251">
        <v>8713.7126000000007</v>
      </c>
      <c r="M7" s="252">
        <v>8418.1144000000004</v>
      </c>
      <c r="N7" s="252">
        <v>5413.7891</v>
      </c>
      <c r="O7" s="253">
        <v>961.81240000000003</v>
      </c>
      <c r="P7" s="254">
        <v>47035.093500000003</v>
      </c>
      <c r="R7" s="5">
        <f t="shared" si="6"/>
        <v>2.3721751766343034E-9</v>
      </c>
      <c r="S7" s="5">
        <f t="shared" si="0"/>
        <v>0</v>
      </c>
      <c r="T7" s="5">
        <f t="shared" si="1"/>
        <v>1.1476164850718489E-8</v>
      </c>
      <c r="U7" s="5">
        <f t="shared" si="2"/>
        <v>1.1879145084994431E-8</v>
      </c>
      <c r="V7" s="5">
        <f t="shared" si="3"/>
        <v>1.8471351617558725E-8</v>
      </c>
      <c r="W7" s="5">
        <f t="shared" si="4"/>
        <v>0</v>
      </c>
      <c r="X7" s="5">
        <f t="shared" si="5"/>
        <v>-3.5905655257548026E-2</v>
      </c>
    </row>
    <row r="8" spans="1:24">
      <c r="A8" t="s">
        <v>6</v>
      </c>
      <c r="B8" s="242">
        <v>7708.2974999999997</v>
      </c>
      <c r="C8" s="243">
        <v>782.07979999999998</v>
      </c>
      <c r="D8" s="244">
        <v>11777.1247</v>
      </c>
      <c r="E8" s="245">
        <v>3615.5473999999999</v>
      </c>
      <c r="F8" s="245">
        <v>3240.8132000000001</v>
      </c>
      <c r="G8" s="246">
        <v>12604.1463</v>
      </c>
      <c r="H8" s="247">
        <v>31337.527600000001</v>
      </c>
      <c r="I8" s="160"/>
      <c r="J8" s="249">
        <v>7617.5792000000001</v>
      </c>
      <c r="K8" s="250">
        <v>782.07979999999998</v>
      </c>
      <c r="L8" s="251">
        <v>11755.883</v>
      </c>
      <c r="M8" s="252">
        <v>3597.9668000000001</v>
      </c>
      <c r="N8" s="252">
        <v>3223.2775000000001</v>
      </c>
      <c r="O8" s="253">
        <v>436.90350000000001</v>
      </c>
      <c r="P8" s="254">
        <v>30821.546900000001</v>
      </c>
      <c r="R8" s="5">
        <f t="shared" si="6"/>
        <v>-1.1768915250092455E-2</v>
      </c>
      <c r="S8" s="5">
        <f t="shared" si="0"/>
        <v>0</v>
      </c>
      <c r="T8" s="5">
        <f t="shared" si="1"/>
        <v>-1.8036405779078225E-3</v>
      </c>
      <c r="U8" s="5">
        <f t="shared" si="2"/>
        <v>-4.8625002122776144E-3</v>
      </c>
      <c r="V8" s="5">
        <f t="shared" si="3"/>
        <v>-5.4108950185712355E-3</v>
      </c>
      <c r="W8" s="5">
        <f t="shared" si="4"/>
        <v>-0.96533652580659113</v>
      </c>
      <c r="X8" s="5">
        <f t="shared" si="5"/>
        <v>-1.6465265115554299E-2</v>
      </c>
    </row>
    <row r="9" spans="1:24">
      <c r="A9" t="s">
        <v>7</v>
      </c>
      <c r="B9" s="242">
        <v>2164.2534000000001</v>
      </c>
      <c r="C9" s="243">
        <v>195.0247</v>
      </c>
      <c r="D9" s="244">
        <v>2381.1705999999999</v>
      </c>
      <c r="E9" s="245">
        <v>437.49970000000002</v>
      </c>
      <c r="F9" s="245">
        <v>400.93860000000001</v>
      </c>
      <c r="G9" s="246">
        <v>766.10410000000002</v>
      </c>
      <c r="H9" s="247">
        <v>8215.1687000000002</v>
      </c>
      <c r="I9" s="160"/>
      <c r="J9" s="249">
        <v>2130.4989999999998</v>
      </c>
      <c r="K9" s="250">
        <v>195.0247</v>
      </c>
      <c r="L9" s="251">
        <v>2368.527</v>
      </c>
      <c r="M9" s="252">
        <v>435.83890000000002</v>
      </c>
      <c r="N9" s="252">
        <v>399.7955</v>
      </c>
      <c r="O9" s="253">
        <v>744.5127</v>
      </c>
      <c r="P9" s="254">
        <v>7647.8346000000001</v>
      </c>
      <c r="R9" s="5">
        <f t="shared" si="6"/>
        <v>-1.5596325273186707E-2</v>
      </c>
      <c r="S9" s="5">
        <f t="shared" si="0"/>
        <v>0</v>
      </c>
      <c r="T9" s="5">
        <f t="shared" si="1"/>
        <v>-5.3098253438875311E-3</v>
      </c>
      <c r="U9" s="5">
        <f t="shared" si="2"/>
        <v>-3.7961168887658543E-3</v>
      </c>
      <c r="V9" s="5">
        <f t="shared" si="3"/>
        <v>-2.8510599877387809E-3</v>
      </c>
      <c r="W9" s="5">
        <f t="shared" si="4"/>
        <v>-2.8183376123427639E-2</v>
      </c>
      <c r="X9" s="5">
        <f t="shared" si="5"/>
        <v>-6.9059336541682947E-2</v>
      </c>
    </row>
    <row r="10" spans="1:24">
      <c r="A10" t="s">
        <v>8</v>
      </c>
      <c r="B10" s="242">
        <v>852.22609999999997</v>
      </c>
      <c r="C10" s="243">
        <v>149.29089999999999</v>
      </c>
      <c r="D10" s="244">
        <v>1357.7363</v>
      </c>
      <c r="E10" s="245">
        <v>183.10579999999999</v>
      </c>
      <c r="F10" s="245">
        <v>168.12360000000001</v>
      </c>
      <c r="G10" s="246">
        <v>980.95439999999996</v>
      </c>
      <c r="H10" s="247">
        <v>3872.7229000000002</v>
      </c>
      <c r="I10" s="160"/>
      <c r="J10" s="249">
        <v>833.26419999999996</v>
      </c>
      <c r="K10" s="250">
        <v>149.29089999999999</v>
      </c>
      <c r="L10" s="251">
        <v>1352.0601999999999</v>
      </c>
      <c r="M10" s="252">
        <v>182.208</v>
      </c>
      <c r="N10" s="252">
        <v>167.32069999999999</v>
      </c>
      <c r="O10" s="253">
        <v>943.27520000000004</v>
      </c>
      <c r="P10" s="254">
        <v>3799.4475000000002</v>
      </c>
      <c r="R10" s="5">
        <f t="shared" si="6"/>
        <v>-2.2249846607608023E-2</v>
      </c>
      <c r="S10" s="5">
        <f t="shared" si="0"/>
        <v>0</v>
      </c>
      <c r="T10" s="5">
        <f t="shared" si="1"/>
        <v>-4.1805614241882854E-3</v>
      </c>
      <c r="U10" s="5">
        <f t="shared" si="2"/>
        <v>-4.9031761964939916E-3</v>
      </c>
      <c r="V10" s="5">
        <f t="shared" si="3"/>
        <v>-4.7756531504204187E-3</v>
      </c>
      <c r="W10" s="5">
        <f t="shared" si="4"/>
        <v>-3.8410755892424688E-2</v>
      </c>
      <c r="X10" s="5">
        <f t="shared" si="5"/>
        <v>-1.8920899298010708E-2</v>
      </c>
    </row>
    <row r="11" spans="1:24">
      <c r="A11" t="s">
        <v>9</v>
      </c>
      <c r="B11" s="242">
        <v>94782.660900000003</v>
      </c>
      <c r="C11" s="243">
        <v>598.63969999999995</v>
      </c>
      <c r="D11" s="244">
        <v>24606.608899999999</v>
      </c>
      <c r="E11" s="245">
        <v>44745.437100000003</v>
      </c>
      <c r="F11" s="245">
        <v>35202.478000000003</v>
      </c>
      <c r="G11" s="246">
        <v>21145.9696</v>
      </c>
      <c r="H11" s="247">
        <v>253939.46789999999</v>
      </c>
      <c r="I11" s="160"/>
      <c r="J11" s="249">
        <v>94636.2785</v>
      </c>
      <c r="K11" s="250">
        <v>598.63969999999995</v>
      </c>
      <c r="L11" s="251">
        <v>24577.995299999999</v>
      </c>
      <c r="M11" s="252">
        <v>44726.45</v>
      </c>
      <c r="N11" s="252">
        <v>35184.474000000002</v>
      </c>
      <c r="O11" s="253">
        <v>21145.970099999999</v>
      </c>
      <c r="P11" s="254">
        <v>231925.62609999999</v>
      </c>
      <c r="R11" s="5">
        <f t="shared" si="6"/>
        <v>-1.5444006172652433E-3</v>
      </c>
      <c r="S11" s="5">
        <f t="shared" si="0"/>
        <v>0</v>
      </c>
      <c r="T11" s="5">
        <f t="shared" si="1"/>
        <v>-1.1628420688232497E-3</v>
      </c>
      <c r="U11" s="5">
        <f t="shared" si="2"/>
        <v>-4.2433600453096787E-4</v>
      </c>
      <c r="V11" s="5">
        <f t="shared" si="3"/>
        <v>-5.1144126842436527E-4</v>
      </c>
      <c r="W11" s="5">
        <f t="shared" si="4"/>
        <v>2.3645167743118007E-8</v>
      </c>
      <c r="X11" s="5">
        <f t="shared" si="5"/>
        <v>-8.6689327901832605E-2</v>
      </c>
    </row>
    <row r="12" spans="1:24">
      <c r="A12" t="s">
        <v>10</v>
      </c>
      <c r="B12" s="242">
        <v>272956.20329999999</v>
      </c>
      <c r="C12" s="243">
        <v>1263.0980999999999</v>
      </c>
      <c r="D12" s="244">
        <v>18814.3557</v>
      </c>
      <c r="E12" s="245">
        <v>36381.724699999999</v>
      </c>
      <c r="F12" s="245">
        <v>33014.641199999998</v>
      </c>
      <c r="G12" s="246">
        <v>5122.1832999999997</v>
      </c>
      <c r="H12" s="247">
        <v>140063.18290000001</v>
      </c>
      <c r="I12" s="160"/>
      <c r="J12" s="249">
        <v>272803.66399999999</v>
      </c>
      <c r="K12" s="250">
        <v>1263.0980999999999</v>
      </c>
      <c r="L12" s="251">
        <v>19926.011600000002</v>
      </c>
      <c r="M12" s="252">
        <v>36384.197</v>
      </c>
      <c r="N12" s="252">
        <v>33015.878100000002</v>
      </c>
      <c r="O12" s="253">
        <v>5613.0308000000005</v>
      </c>
      <c r="P12" s="254">
        <v>133435.19140000001</v>
      </c>
      <c r="R12" s="5">
        <f t="shared" si="6"/>
        <v>-5.5884166820840302E-4</v>
      </c>
      <c r="S12" s="5">
        <f t="shared" si="0"/>
        <v>0</v>
      </c>
      <c r="T12" s="5">
        <f t="shared" si="1"/>
        <v>5.9085515216447275E-2</v>
      </c>
      <c r="U12" s="5">
        <f t="shared" si="2"/>
        <v>6.7954447470195629E-5</v>
      </c>
      <c r="V12" s="5">
        <f t="shared" si="3"/>
        <v>3.7465195896283612E-5</v>
      </c>
      <c r="W12" s="5">
        <f t="shared" si="4"/>
        <v>9.5827788904001301E-2</v>
      </c>
      <c r="X12" s="5">
        <f t="shared" si="5"/>
        <v>-4.7321439958508918E-2</v>
      </c>
    </row>
    <row r="13" spans="1:24">
      <c r="A13" t="s">
        <v>11</v>
      </c>
      <c r="B13" s="242">
        <v>22297.773300000001</v>
      </c>
      <c r="C13" s="243">
        <v>576.33780000000002</v>
      </c>
      <c r="D13" s="244">
        <v>6079.0901000000003</v>
      </c>
      <c r="E13" s="245">
        <v>6922.0756000000001</v>
      </c>
      <c r="F13" s="245">
        <v>5641.6493</v>
      </c>
      <c r="G13" s="246">
        <v>1725.7913000000001</v>
      </c>
      <c r="H13" s="247">
        <v>38019.143100000001</v>
      </c>
      <c r="I13" s="160"/>
      <c r="J13" s="249">
        <v>22240.5586</v>
      </c>
      <c r="K13" s="250">
        <v>576.33780000000002</v>
      </c>
      <c r="L13" s="251">
        <v>6066.643</v>
      </c>
      <c r="M13" s="252">
        <v>6917.9831000000004</v>
      </c>
      <c r="N13" s="252">
        <v>5636.5634</v>
      </c>
      <c r="O13" s="253">
        <v>1725.7913000000001</v>
      </c>
      <c r="P13" s="254">
        <v>36018.123099999997</v>
      </c>
      <c r="R13" s="5">
        <f t="shared" si="6"/>
        <v>-2.5659378284198652E-3</v>
      </c>
      <c r="S13" s="5">
        <f t="shared" si="0"/>
        <v>0</v>
      </c>
      <c r="T13" s="5">
        <f t="shared" si="1"/>
        <v>-2.0475268165543914E-3</v>
      </c>
      <c r="U13" s="5">
        <f t="shared" si="2"/>
        <v>-5.9122440095854274E-4</v>
      </c>
      <c r="V13" s="5">
        <f t="shared" si="3"/>
        <v>-9.0149169676322094E-4</v>
      </c>
      <c r="W13" s="5">
        <f t="shared" si="4"/>
        <v>0</v>
      </c>
      <c r="X13" s="5">
        <f t="shared" si="5"/>
        <v>-5.2631906898501453E-2</v>
      </c>
    </row>
    <row r="14" spans="1:24">
      <c r="A14" t="s">
        <v>12</v>
      </c>
      <c r="B14" s="242">
        <v>66182.797099999996</v>
      </c>
      <c r="C14" s="243">
        <v>4657.1552000000001</v>
      </c>
      <c r="D14" s="244">
        <v>43323.265200000002</v>
      </c>
      <c r="E14" s="245">
        <v>15757.3532</v>
      </c>
      <c r="F14" s="245">
        <v>13043.416800000001</v>
      </c>
      <c r="G14" s="246">
        <v>5123.6559999999999</v>
      </c>
      <c r="H14" s="247">
        <v>134927.9172</v>
      </c>
      <c r="I14" s="160"/>
      <c r="J14" s="249">
        <v>66458.365900000004</v>
      </c>
      <c r="K14" s="250">
        <v>4657.1656000000003</v>
      </c>
      <c r="L14" s="251">
        <v>44402.330399999999</v>
      </c>
      <c r="M14" s="252">
        <v>15892.3269</v>
      </c>
      <c r="N14" s="252">
        <v>13107.468000000001</v>
      </c>
      <c r="O14" s="253">
        <v>5068.78</v>
      </c>
      <c r="P14" s="254">
        <v>132031.12479999999</v>
      </c>
      <c r="R14" s="5">
        <f t="shared" si="6"/>
        <v>4.1637526982069512E-3</v>
      </c>
      <c r="S14" s="5">
        <f t="shared" si="0"/>
        <v>2.2331229159204034E-6</v>
      </c>
      <c r="T14" s="5">
        <f t="shared" si="1"/>
        <v>2.4907291613837021E-2</v>
      </c>
      <c r="U14" s="5">
        <f t="shared" si="2"/>
        <v>8.5657596353174627E-3</v>
      </c>
      <c r="V14" s="5">
        <f t="shared" si="3"/>
        <v>4.9106151388185245E-3</v>
      </c>
      <c r="W14" s="5">
        <f t="shared" si="4"/>
        <v>-1.071032091147419E-2</v>
      </c>
      <c r="X14" s="5">
        <f t="shared" si="5"/>
        <v>-2.1469184881184884E-2</v>
      </c>
    </row>
    <row r="15" spans="1:24">
      <c r="A15" t="s">
        <v>13</v>
      </c>
      <c r="B15" s="242">
        <v>36267.971700000002</v>
      </c>
      <c r="C15" s="243">
        <v>1553.3480999999999</v>
      </c>
      <c r="D15" s="244">
        <v>16495.008699999998</v>
      </c>
      <c r="E15" s="245">
        <v>7510.5546000000004</v>
      </c>
      <c r="F15" s="245">
        <v>6605.8076000000001</v>
      </c>
      <c r="G15" s="246">
        <v>2037.4101000000001</v>
      </c>
      <c r="H15" s="247">
        <v>92287.835099999997</v>
      </c>
      <c r="I15" s="160"/>
      <c r="J15" s="249">
        <v>36059.355100000001</v>
      </c>
      <c r="K15" s="250">
        <v>1553.3480999999999</v>
      </c>
      <c r="L15" s="251">
        <v>16441.8593</v>
      </c>
      <c r="M15" s="252">
        <v>7478.0861999999997</v>
      </c>
      <c r="N15" s="252">
        <v>6573.3392000000003</v>
      </c>
      <c r="O15" s="253">
        <v>2037.4101000000001</v>
      </c>
      <c r="P15" s="254">
        <v>88688.993199999997</v>
      </c>
      <c r="R15" s="5">
        <f t="shared" si="6"/>
        <v>-5.752088970555836E-3</v>
      </c>
      <c r="S15" s="5">
        <f t="shared" si="0"/>
        <v>0</v>
      </c>
      <c r="T15" s="5">
        <f t="shared" si="1"/>
        <v>-3.2221504678562811E-3</v>
      </c>
      <c r="U15" s="5">
        <f t="shared" si="2"/>
        <v>-4.3230362775074768E-3</v>
      </c>
      <c r="V15" s="5">
        <f t="shared" si="3"/>
        <v>-4.9151295293553129E-3</v>
      </c>
      <c r="W15" s="5">
        <f t="shared" si="4"/>
        <v>0</v>
      </c>
      <c r="X15" s="5">
        <f t="shared" si="5"/>
        <v>-3.8995842692597732E-2</v>
      </c>
    </row>
    <row r="16" spans="1:24">
      <c r="A16" t="s">
        <v>14</v>
      </c>
      <c r="B16" s="242">
        <v>155330.13219999999</v>
      </c>
      <c r="C16" s="243">
        <v>851.41290000000004</v>
      </c>
      <c r="D16" s="244">
        <v>17726.5291</v>
      </c>
      <c r="E16" s="245">
        <v>27580.3302</v>
      </c>
      <c r="F16" s="245">
        <v>16233.526</v>
      </c>
      <c r="G16" s="246">
        <v>5635.1944999999996</v>
      </c>
      <c r="H16" s="247">
        <v>82438.091799999995</v>
      </c>
      <c r="I16" s="160"/>
      <c r="J16" s="249">
        <v>155153.16570000001</v>
      </c>
      <c r="K16" s="250">
        <v>851.41290000000004</v>
      </c>
      <c r="L16" s="251">
        <v>17677.205000000002</v>
      </c>
      <c r="M16" s="252">
        <v>27571.472900000001</v>
      </c>
      <c r="N16" s="252">
        <v>16225.1234</v>
      </c>
      <c r="O16" s="253">
        <v>5635.1945999999998</v>
      </c>
      <c r="P16" s="254">
        <v>83116.535199999998</v>
      </c>
      <c r="R16" s="5">
        <f t="shared" si="6"/>
        <v>-1.1392927920264814E-3</v>
      </c>
      <c r="S16" s="5">
        <f t="shared" si="0"/>
        <v>0</v>
      </c>
      <c r="T16" s="5">
        <f t="shared" si="1"/>
        <v>-2.7825018491633535E-3</v>
      </c>
      <c r="U16" s="5">
        <f t="shared" si="2"/>
        <v>-3.2114553871438669E-4</v>
      </c>
      <c r="V16" s="5">
        <f t="shared" si="3"/>
        <v>-5.1760781976752546E-4</v>
      </c>
      <c r="W16" s="5">
        <f t="shared" si="4"/>
        <v>1.7745616447182368E-8</v>
      </c>
      <c r="X16" s="5">
        <f t="shared" si="5"/>
        <v>8.2297319744609101E-3</v>
      </c>
    </row>
    <row r="17" spans="1:24">
      <c r="A17" t="s">
        <v>15</v>
      </c>
      <c r="B17" s="242">
        <v>156387.2904</v>
      </c>
      <c r="C17" s="243">
        <v>962.8098</v>
      </c>
      <c r="D17" s="244">
        <v>14974.0416</v>
      </c>
      <c r="E17" s="245">
        <v>30878.023000000001</v>
      </c>
      <c r="F17" s="245">
        <v>17267.1695</v>
      </c>
      <c r="G17" s="246">
        <v>2430.0216</v>
      </c>
      <c r="H17" s="247">
        <v>76675.3128</v>
      </c>
      <c r="I17" s="160"/>
      <c r="J17" s="249">
        <v>156286.32709999999</v>
      </c>
      <c r="K17" s="250">
        <v>962.8098</v>
      </c>
      <c r="L17" s="251">
        <v>14944.295099999999</v>
      </c>
      <c r="M17" s="252">
        <v>30901.42</v>
      </c>
      <c r="N17" s="252">
        <v>17268.2582</v>
      </c>
      <c r="O17" s="253">
        <v>2430.0216</v>
      </c>
      <c r="P17" s="254">
        <v>74956.598100000003</v>
      </c>
      <c r="R17" s="5">
        <f t="shared" si="6"/>
        <v>-6.4559785991408854E-4</v>
      </c>
      <c r="S17" s="5">
        <f t="shared" si="0"/>
        <v>0</v>
      </c>
      <c r="T17" s="5">
        <f t="shared" si="1"/>
        <v>-1.9865378228948625E-3</v>
      </c>
      <c r="U17" s="5">
        <f t="shared" si="2"/>
        <v>7.5772338144826194E-4</v>
      </c>
      <c r="V17" s="5">
        <f t="shared" si="3"/>
        <v>6.3050287425524165E-5</v>
      </c>
      <c r="W17" s="5">
        <f t="shared" si="4"/>
        <v>0</v>
      </c>
      <c r="X17" s="5">
        <f t="shared" si="5"/>
        <v>-2.2415489904594126E-2</v>
      </c>
    </row>
    <row r="18" spans="1:24">
      <c r="A18" t="s">
        <v>16</v>
      </c>
      <c r="B18" s="242">
        <v>39058.421499999997</v>
      </c>
      <c r="C18" s="243">
        <v>580.1</v>
      </c>
      <c r="D18" s="244">
        <v>7061.1822000000002</v>
      </c>
      <c r="E18" s="245">
        <v>8970.8763999999992</v>
      </c>
      <c r="F18" s="245">
        <v>7393.0600999999997</v>
      </c>
      <c r="G18" s="246">
        <v>961.79290000000003</v>
      </c>
      <c r="H18" s="247">
        <v>65100.123299999999</v>
      </c>
      <c r="I18" s="160"/>
      <c r="J18" s="249">
        <v>38999.436999999998</v>
      </c>
      <c r="K18" s="250">
        <v>580.1</v>
      </c>
      <c r="L18" s="251">
        <v>7051.5873000000001</v>
      </c>
      <c r="M18" s="252">
        <v>8961.3114000000005</v>
      </c>
      <c r="N18" s="252">
        <v>7383.9731000000002</v>
      </c>
      <c r="O18" s="253">
        <v>961.79290000000003</v>
      </c>
      <c r="P18" s="254">
        <v>61809.930399999997</v>
      </c>
      <c r="R18" s="5">
        <f t="shared" si="6"/>
        <v>-1.5101608752928909E-3</v>
      </c>
      <c r="S18" s="5">
        <f t="shared" si="0"/>
        <v>0</v>
      </c>
      <c r="T18" s="5">
        <f t="shared" si="1"/>
        <v>-1.3588234559363235E-3</v>
      </c>
      <c r="U18" s="5">
        <f t="shared" si="2"/>
        <v>-1.0662280443412074E-3</v>
      </c>
      <c r="V18" s="5">
        <f t="shared" si="3"/>
        <v>-1.2291256769303869E-3</v>
      </c>
      <c r="W18" s="5">
        <f t="shared" si="4"/>
        <v>0</v>
      </c>
      <c r="X18" s="5">
        <f t="shared" si="5"/>
        <v>-5.0540501818066477E-2</v>
      </c>
    </row>
    <row r="19" spans="1:24">
      <c r="A19" t="s">
        <v>17</v>
      </c>
      <c r="B19" s="242">
        <v>117135.5836</v>
      </c>
      <c r="C19" s="243">
        <v>27058.778200000001</v>
      </c>
      <c r="D19" s="244">
        <v>36794.758999999998</v>
      </c>
      <c r="E19" s="245">
        <v>28922.0429</v>
      </c>
      <c r="F19" s="245">
        <v>25264.831200000001</v>
      </c>
      <c r="G19" s="246">
        <v>22441.444800000001</v>
      </c>
      <c r="H19" s="247">
        <v>128265.4954</v>
      </c>
      <c r="I19" s="160"/>
      <c r="J19" s="249">
        <v>116354.8486</v>
      </c>
      <c r="K19" s="250">
        <v>27058.778900000001</v>
      </c>
      <c r="L19" s="251">
        <v>36787.076200000003</v>
      </c>
      <c r="M19" s="252">
        <v>28711.843499999999</v>
      </c>
      <c r="N19" s="252">
        <v>25067.6787</v>
      </c>
      <c r="O19" s="253">
        <v>22441.445100000001</v>
      </c>
      <c r="P19" s="254">
        <v>121968.3636</v>
      </c>
      <c r="R19" s="5">
        <f t="shared" si="6"/>
        <v>-6.6652248275476268E-3</v>
      </c>
      <c r="S19" s="5">
        <f t="shared" si="0"/>
        <v>2.5869608573324521E-8</v>
      </c>
      <c r="T19" s="5">
        <f t="shared" si="1"/>
        <v>-2.0880147631881598E-4</v>
      </c>
      <c r="U19" s="5">
        <f t="shared" si="2"/>
        <v>-7.2677922761812007E-3</v>
      </c>
      <c r="V19" s="5">
        <f t="shared" si="3"/>
        <v>-7.8034362643990334E-3</v>
      </c>
      <c r="W19" s="5">
        <f t="shared" si="4"/>
        <v>1.3368123236758808E-8</v>
      </c>
      <c r="X19" s="5">
        <f t="shared" si="5"/>
        <v>-4.9094511196188802E-2</v>
      </c>
    </row>
    <row r="20" spans="1:24">
      <c r="A20" t="s">
        <v>18</v>
      </c>
      <c r="B20" s="242">
        <v>6769.9857000000002</v>
      </c>
      <c r="C20" s="243">
        <v>315.54820000000001</v>
      </c>
      <c r="D20" s="244">
        <v>10461.654500000001</v>
      </c>
      <c r="E20" s="245">
        <v>3858.8035</v>
      </c>
      <c r="F20" s="245">
        <v>3543.0762</v>
      </c>
      <c r="G20" s="246">
        <v>7842.8191999999999</v>
      </c>
      <c r="H20" s="247">
        <v>13207.6531</v>
      </c>
      <c r="I20" s="160"/>
      <c r="J20" s="249">
        <v>6523.7217000000001</v>
      </c>
      <c r="K20" s="250">
        <v>315.54820000000001</v>
      </c>
      <c r="L20" s="251">
        <v>10461.6549</v>
      </c>
      <c r="M20" s="252">
        <v>3705.4027000000001</v>
      </c>
      <c r="N20" s="252">
        <v>3389.6754999999998</v>
      </c>
      <c r="O20" s="253">
        <v>1910.9933000000001</v>
      </c>
      <c r="P20" s="254">
        <v>13261.656199999999</v>
      </c>
      <c r="R20" s="5">
        <f t="shared" si="6"/>
        <v>-3.6375852315315836E-2</v>
      </c>
      <c r="S20" s="5">
        <f t="shared" si="0"/>
        <v>0</v>
      </c>
      <c r="T20" s="5">
        <f t="shared" si="1"/>
        <v>3.8234869923308693E-8</v>
      </c>
      <c r="U20" s="5">
        <f t="shared" si="2"/>
        <v>-3.9753462439846933E-2</v>
      </c>
      <c r="V20" s="5">
        <f t="shared" si="3"/>
        <v>-4.3295907663515716E-2</v>
      </c>
      <c r="W20" s="5">
        <f t="shared" si="4"/>
        <v>-0.75633847328776871</v>
      </c>
      <c r="X20" s="5">
        <f t="shared" si="5"/>
        <v>4.0887733491425443E-3</v>
      </c>
    </row>
    <row r="21" spans="1:24">
      <c r="A21" t="s">
        <v>19</v>
      </c>
      <c r="B21" s="242">
        <v>28880.7886</v>
      </c>
      <c r="C21" s="243">
        <v>1080.4449999999999</v>
      </c>
      <c r="D21" s="244">
        <v>12892.6031</v>
      </c>
      <c r="E21" s="245">
        <v>7392.1068999999998</v>
      </c>
      <c r="F21" s="245">
        <v>6526.7506000000003</v>
      </c>
      <c r="G21" s="246">
        <v>7543.2163</v>
      </c>
      <c r="H21" s="247">
        <v>45178.824000000001</v>
      </c>
      <c r="I21" s="160"/>
      <c r="J21" s="249">
        <v>28711.777600000001</v>
      </c>
      <c r="K21" s="250">
        <v>1080.4449999999999</v>
      </c>
      <c r="L21" s="251">
        <v>12861.8115</v>
      </c>
      <c r="M21" s="252">
        <v>7376.2867999999999</v>
      </c>
      <c r="N21" s="252">
        <v>6512.5923000000003</v>
      </c>
      <c r="O21" s="253">
        <v>7341.2182000000003</v>
      </c>
      <c r="P21" s="254">
        <v>44750.919500000004</v>
      </c>
      <c r="R21" s="5">
        <f t="shared" si="6"/>
        <v>-5.8520216445889775E-3</v>
      </c>
      <c r="S21" s="5">
        <f t="shared" si="0"/>
        <v>0</v>
      </c>
      <c r="T21" s="5">
        <f t="shared" si="1"/>
        <v>-2.3883152037776196E-3</v>
      </c>
      <c r="U21" s="5">
        <f t="shared" si="2"/>
        <v>-2.140134093569441E-3</v>
      </c>
      <c r="V21" s="5">
        <f t="shared" si="3"/>
        <v>-2.1692724094590121E-3</v>
      </c>
      <c r="W21" s="5">
        <f t="shared" si="4"/>
        <v>-2.6778776050741086E-2</v>
      </c>
      <c r="X21" s="5">
        <f t="shared" si="5"/>
        <v>-9.471351002850294E-3</v>
      </c>
    </row>
    <row r="22" spans="1:24">
      <c r="A22" t="s">
        <v>20</v>
      </c>
      <c r="B22" s="242">
        <v>13902.968800000001</v>
      </c>
      <c r="C22" s="243">
        <v>1806.5228999999999</v>
      </c>
      <c r="D22" s="244">
        <v>20980.628499999999</v>
      </c>
      <c r="E22" s="245">
        <v>5311.3792999999996</v>
      </c>
      <c r="F22" s="245">
        <v>4717.2034999999996</v>
      </c>
      <c r="G22" s="246">
        <v>20615.0216</v>
      </c>
      <c r="H22" s="247">
        <v>62208.027000000002</v>
      </c>
      <c r="I22" s="160"/>
      <c r="J22" s="249">
        <v>13672.3732</v>
      </c>
      <c r="K22" s="250">
        <v>1806.5229999999999</v>
      </c>
      <c r="L22" s="251">
        <v>20942.9725</v>
      </c>
      <c r="M22" s="252">
        <v>5264.3874999999998</v>
      </c>
      <c r="N22" s="252">
        <v>4676.9822999999997</v>
      </c>
      <c r="O22" s="253">
        <v>1462.2792999999999</v>
      </c>
      <c r="P22" s="254">
        <v>61523.243799999997</v>
      </c>
      <c r="R22" s="5">
        <f t="shared" si="6"/>
        <v>-1.6586069012828435E-2</v>
      </c>
      <c r="S22" s="5">
        <f t="shared" si="0"/>
        <v>5.5354958398201287E-8</v>
      </c>
      <c r="T22" s="5">
        <f t="shared" si="1"/>
        <v>-1.7947984732678071E-3</v>
      </c>
      <c r="U22" s="5">
        <f t="shared" si="2"/>
        <v>-8.847381696125485E-3</v>
      </c>
      <c r="V22" s="5">
        <f t="shared" si="3"/>
        <v>-8.5264924440931911E-3</v>
      </c>
      <c r="W22" s="5">
        <f t="shared" si="4"/>
        <v>-0.92906729236703789</v>
      </c>
      <c r="X22" s="5">
        <f t="shared" si="5"/>
        <v>-1.1007955613188075E-2</v>
      </c>
    </row>
    <row r="23" spans="1:24">
      <c r="A23" t="s">
        <v>21</v>
      </c>
      <c r="B23" s="242">
        <v>43151.661899999999</v>
      </c>
      <c r="C23" s="243">
        <v>3358.6167</v>
      </c>
      <c r="D23" s="244">
        <v>33170.401100000003</v>
      </c>
      <c r="E23" s="245">
        <v>13550.917600000001</v>
      </c>
      <c r="F23" s="245">
        <v>9317.5311999999994</v>
      </c>
      <c r="G23" s="246">
        <v>13702.177</v>
      </c>
      <c r="H23" s="247">
        <v>114458.1336</v>
      </c>
      <c r="I23" s="160"/>
      <c r="J23" s="249">
        <v>43690.563800000004</v>
      </c>
      <c r="K23" s="250">
        <v>3358.6302999999998</v>
      </c>
      <c r="L23" s="251">
        <v>34324.270799999998</v>
      </c>
      <c r="M23" s="252">
        <v>13695.558999999999</v>
      </c>
      <c r="N23" s="252">
        <v>9389.3669000000009</v>
      </c>
      <c r="O23" s="253">
        <v>13797.9668</v>
      </c>
      <c r="P23" s="254">
        <v>102928.59420000001</v>
      </c>
      <c r="R23" s="5">
        <f t="shared" si="6"/>
        <v>1.2488554930951672E-2</v>
      </c>
      <c r="S23" s="5">
        <f t="shared" si="0"/>
        <v>4.0492861241859936E-6</v>
      </c>
      <c r="T23" s="5">
        <f t="shared" si="1"/>
        <v>3.4786124428263107E-2</v>
      </c>
      <c r="U23" s="5">
        <f t="shared" si="2"/>
        <v>1.0673919233336538E-2</v>
      </c>
      <c r="V23" s="5">
        <f t="shared" si="3"/>
        <v>7.7097353856997505E-3</v>
      </c>
      <c r="W23" s="5">
        <f t="shared" si="4"/>
        <v>6.9908453233380706E-3</v>
      </c>
      <c r="X23" s="5">
        <f t="shared" si="5"/>
        <v>-0.10073149925974326</v>
      </c>
    </row>
    <row r="24" spans="1:24">
      <c r="A24" t="s">
        <v>22</v>
      </c>
      <c r="B24" s="242">
        <v>213701.9045</v>
      </c>
      <c r="C24" s="243">
        <v>1697.0934999999999</v>
      </c>
      <c r="D24" s="244">
        <v>31057.2196</v>
      </c>
      <c r="E24" s="245">
        <v>43537.863400000002</v>
      </c>
      <c r="F24" s="245">
        <v>28273.154999999999</v>
      </c>
      <c r="G24" s="246">
        <v>8897.7317999999996</v>
      </c>
      <c r="H24" s="247">
        <v>97152.315199999997</v>
      </c>
      <c r="I24" s="160"/>
      <c r="J24" s="249">
        <v>213429.97229999999</v>
      </c>
      <c r="K24" s="250">
        <v>1697.0935999999999</v>
      </c>
      <c r="L24" s="251">
        <v>31000.321100000001</v>
      </c>
      <c r="M24" s="252">
        <v>43508.899100000002</v>
      </c>
      <c r="N24" s="252">
        <v>28244.190600000002</v>
      </c>
      <c r="O24" s="253">
        <v>8897.7317999999996</v>
      </c>
      <c r="P24" s="254">
        <v>95447.795299999998</v>
      </c>
      <c r="R24" s="5">
        <f t="shared" si="6"/>
        <v>-1.2724837461615143E-3</v>
      </c>
      <c r="S24" s="5">
        <f t="shared" si="0"/>
        <v>5.8924272572429246E-8</v>
      </c>
      <c r="T24" s="5">
        <f t="shared" si="1"/>
        <v>-1.8320538906193434E-3</v>
      </c>
      <c r="U24" s="5">
        <f t="shared" si="2"/>
        <v>-6.652669133965733E-4</v>
      </c>
      <c r="V24" s="5">
        <f t="shared" si="3"/>
        <v>-1.0244488101875122E-3</v>
      </c>
      <c r="W24" s="5">
        <f t="shared" si="4"/>
        <v>0</v>
      </c>
      <c r="X24" s="5">
        <f t="shared" si="5"/>
        <v>-1.7544820177378535E-2</v>
      </c>
    </row>
    <row r="25" spans="1:24">
      <c r="A25" t="s">
        <v>23</v>
      </c>
      <c r="B25" s="242">
        <v>92425.335500000001</v>
      </c>
      <c r="C25" s="243">
        <v>253.52330000000001</v>
      </c>
      <c r="D25" s="244">
        <v>6521.4813999999997</v>
      </c>
      <c r="E25" s="245">
        <v>14502.344300000001</v>
      </c>
      <c r="F25" s="245">
        <v>10924.628500000001</v>
      </c>
      <c r="G25" s="246">
        <v>1200.7224000000001</v>
      </c>
      <c r="H25" s="247">
        <v>69635.025599999994</v>
      </c>
      <c r="I25" s="160"/>
      <c r="J25" s="249">
        <v>92398.080600000001</v>
      </c>
      <c r="K25" s="250">
        <v>253.52330000000001</v>
      </c>
      <c r="L25" s="251">
        <v>6512.9192000000003</v>
      </c>
      <c r="M25" s="252">
        <v>14501.7655</v>
      </c>
      <c r="N25" s="252">
        <v>10924.0856</v>
      </c>
      <c r="O25" s="253">
        <v>1200.7224000000001</v>
      </c>
      <c r="P25" s="254">
        <v>65575.745800000004</v>
      </c>
      <c r="R25" s="5">
        <f t="shared" si="6"/>
        <v>-2.9488559443746794E-4</v>
      </c>
      <c r="S25" s="5">
        <f t="shared" si="0"/>
        <v>0</v>
      </c>
      <c r="T25" s="5">
        <f t="shared" si="1"/>
        <v>-1.3129225516152502E-3</v>
      </c>
      <c r="U25" s="5">
        <f t="shared" si="2"/>
        <v>-3.9910788768208872E-5</v>
      </c>
      <c r="V25" s="5">
        <f t="shared" si="3"/>
        <v>-4.9695053703690933E-5</v>
      </c>
      <c r="W25" s="5">
        <f t="shared" si="4"/>
        <v>0</v>
      </c>
      <c r="X25" s="5">
        <f t="shared" si="5"/>
        <v>-5.8293649855425483E-2</v>
      </c>
    </row>
    <row r="26" spans="1:24">
      <c r="A26" t="s">
        <v>24</v>
      </c>
      <c r="B26" s="242">
        <v>104350.9461</v>
      </c>
      <c r="C26" s="243">
        <v>1165.1333</v>
      </c>
      <c r="D26" s="244">
        <v>16376.9566</v>
      </c>
      <c r="E26" s="245">
        <v>20192.320100000001</v>
      </c>
      <c r="F26" s="245">
        <v>14390.4035</v>
      </c>
      <c r="G26" s="246">
        <v>2282.4564</v>
      </c>
      <c r="H26" s="247">
        <v>93913.358999999997</v>
      </c>
      <c r="I26" s="160"/>
      <c r="J26" s="249">
        <v>104200.13400000001</v>
      </c>
      <c r="K26" s="250">
        <v>1165.1333999999999</v>
      </c>
      <c r="L26" s="251">
        <v>16339.202799999999</v>
      </c>
      <c r="M26" s="252">
        <v>20181.281299999999</v>
      </c>
      <c r="N26" s="252">
        <v>14379.9439</v>
      </c>
      <c r="O26" s="253">
        <v>2282.4564</v>
      </c>
      <c r="P26" s="254">
        <v>90116.510800000004</v>
      </c>
      <c r="R26" s="5">
        <f t="shared" si="6"/>
        <v>-1.4452394121608788E-3</v>
      </c>
      <c r="S26" s="5">
        <f t="shared" si="0"/>
        <v>8.5827089462551587E-8</v>
      </c>
      <c r="T26" s="5">
        <f t="shared" si="1"/>
        <v>-2.3053001190709885E-3</v>
      </c>
      <c r="U26" s="5">
        <f t="shared" si="2"/>
        <v>-5.4668309264778762E-4</v>
      </c>
      <c r="V26" s="5">
        <f t="shared" si="3"/>
        <v>-7.2684549811269275E-4</v>
      </c>
      <c r="W26" s="5">
        <f t="shared" si="4"/>
        <v>0</v>
      </c>
      <c r="X26" s="5">
        <f t="shared" si="5"/>
        <v>-4.0429266298525147E-2</v>
      </c>
    </row>
    <row r="27" spans="1:24">
      <c r="A27" t="s">
        <v>25</v>
      </c>
      <c r="B27" s="242">
        <v>31997.401099999999</v>
      </c>
      <c r="C27" s="243">
        <v>235.75299999999999</v>
      </c>
      <c r="D27" s="244">
        <v>4415.6301000000003</v>
      </c>
      <c r="E27" s="245">
        <v>5106.4299000000001</v>
      </c>
      <c r="F27" s="245">
        <v>3736.0527000000002</v>
      </c>
      <c r="G27" s="246">
        <v>707.95740000000001</v>
      </c>
      <c r="H27" s="247">
        <v>19123.747200000002</v>
      </c>
      <c r="I27" s="160"/>
      <c r="J27" s="249">
        <v>31959.43</v>
      </c>
      <c r="K27" s="250">
        <v>235.75299999999999</v>
      </c>
      <c r="L27" s="251">
        <v>4403.9958999999999</v>
      </c>
      <c r="M27" s="252">
        <v>5105.3836000000001</v>
      </c>
      <c r="N27" s="252">
        <v>3735.0711999999999</v>
      </c>
      <c r="O27" s="253">
        <v>707.95749999999998</v>
      </c>
      <c r="P27" s="254">
        <v>18191.8766</v>
      </c>
      <c r="R27" s="5">
        <f t="shared" si="6"/>
        <v>-1.1866932530341923E-3</v>
      </c>
      <c r="S27" s="5">
        <f t="shared" si="0"/>
        <v>0</v>
      </c>
      <c r="T27" s="5">
        <f t="shared" si="1"/>
        <v>-2.6347768577808222E-3</v>
      </c>
      <c r="U27" s="5">
        <f t="shared" si="2"/>
        <v>-2.048985339052581E-4</v>
      </c>
      <c r="V27" s="5">
        <f t="shared" si="3"/>
        <v>-2.6271042697024154E-4</v>
      </c>
      <c r="W27" s="5">
        <f t="shared" si="4"/>
        <v>1.4125143684478465E-7</v>
      </c>
      <c r="X27" s="5">
        <f t="shared" si="5"/>
        <v>-4.8728452130971586E-2</v>
      </c>
    </row>
    <row r="28" spans="1:24">
      <c r="A28" t="s">
        <v>26</v>
      </c>
      <c r="B28" s="242">
        <v>86264.053199999995</v>
      </c>
      <c r="C28" s="243">
        <v>418.56389999999999</v>
      </c>
      <c r="D28" s="244">
        <v>7818.9624000000003</v>
      </c>
      <c r="E28" s="245">
        <v>16151.9349</v>
      </c>
      <c r="F28" s="245">
        <v>8938.5</v>
      </c>
      <c r="G28" s="246">
        <v>1824.097</v>
      </c>
      <c r="H28" s="247">
        <v>47414.571900000003</v>
      </c>
      <c r="I28" s="160"/>
      <c r="J28" s="249">
        <v>86219.171300000002</v>
      </c>
      <c r="K28" s="250">
        <v>418.56389999999999</v>
      </c>
      <c r="L28" s="251">
        <v>7803.6957000000002</v>
      </c>
      <c r="M28" s="252">
        <v>16151.9352</v>
      </c>
      <c r="N28" s="252">
        <v>8938.5002000000004</v>
      </c>
      <c r="O28" s="253">
        <v>1824.097</v>
      </c>
      <c r="P28" s="254">
        <v>47996.5965</v>
      </c>
      <c r="R28" s="5">
        <f t="shared" si="6"/>
        <v>-5.202850820832175E-4</v>
      </c>
      <c r="S28" s="5">
        <f t="shared" si="0"/>
        <v>0</v>
      </c>
      <c r="T28" s="5">
        <f t="shared" si="1"/>
        <v>-1.952522498381643E-3</v>
      </c>
      <c r="U28" s="5">
        <f t="shared" si="2"/>
        <v>1.857362610453068E-8</v>
      </c>
      <c r="V28" s="5">
        <f t="shared" si="3"/>
        <v>2.2375118913077501E-8</v>
      </c>
      <c r="W28" s="5">
        <f t="shared" si="4"/>
        <v>0</v>
      </c>
      <c r="X28" s="5">
        <f t="shared" si="5"/>
        <v>1.2275226300208291E-2</v>
      </c>
    </row>
    <row r="29" spans="1:24">
      <c r="A29" t="s">
        <v>27</v>
      </c>
      <c r="B29" s="242">
        <v>10823.4215</v>
      </c>
      <c r="C29" s="243">
        <v>246.3904</v>
      </c>
      <c r="D29" s="244">
        <v>3881.8049000000001</v>
      </c>
      <c r="E29" s="245">
        <v>3390.7330999999999</v>
      </c>
      <c r="F29" s="245">
        <v>2529.3948</v>
      </c>
      <c r="G29" s="246">
        <v>5320.5163000000002</v>
      </c>
      <c r="H29" s="247">
        <v>23869.411899999999</v>
      </c>
      <c r="I29" s="160"/>
      <c r="J29" s="249">
        <v>10767.216700000001</v>
      </c>
      <c r="K29" s="250">
        <v>246.3904</v>
      </c>
      <c r="L29" s="251">
        <v>3878.4029</v>
      </c>
      <c r="M29" s="252">
        <v>3378.6417999999999</v>
      </c>
      <c r="N29" s="252">
        <v>2525.6923000000002</v>
      </c>
      <c r="O29" s="253">
        <v>4914.2947999999997</v>
      </c>
      <c r="P29" s="254">
        <v>23133.6037</v>
      </c>
      <c r="R29" s="5">
        <f t="shared" si="6"/>
        <v>-5.1928865562520616E-3</v>
      </c>
      <c r="S29" s="5">
        <f t="shared" si="0"/>
        <v>0</v>
      </c>
      <c r="T29" s="5">
        <f t="shared" si="1"/>
        <v>-8.7639644125340858E-4</v>
      </c>
      <c r="U29" s="5">
        <f t="shared" si="2"/>
        <v>-3.5659840050519006E-3</v>
      </c>
      <c r="V29" s="5">
        <f t="shared" si="3"/>
        <v>-1.4637888873654174E-3</v>
      </c>
      <c r="W29" s="5">
        <f t="shared" si="4"/>
        <v>-7.6350015129170931E-2</v>
      </c>
      <c r="X29" s="5">
        <f t="shared" si="5"/>
        <v>-3.082640674527886E-2</v>
      </c>
    </row>
    <row r="30" spans="1:24">
      <c r="A30" t="s">
        <v>28</v>
      </c>
      <c r="B30" s="242">
        <v>15787.8354</v>
      </c>
      <c r="C30" s="243">
        <v>156.5703</v>
      </c>
      <c r="D30" s="244">
        <v>4372.9173000000001</v>
      </c>
      <c r="E30" s="245">
        <v>3096.009</v>
      </c>
      <c r="F30" s="245">
        <v>2634.5682999999999</v>
      </c>
      <c r="G30" s="246">
        <v>4812.7682000000004</v>
      </c>
      <c r="H30" s="247">
        <v>12724.0913</v>
      </c>
      <c r="I30" s="160"/>
      <c r="J30" s="249">
        <v>15749.0803</v>
      </c>
      <c r="K30" s="250">
        <v>156.5703</v>
      </c>
      <c r="L30" s="251">
        <v>4368.2371999999996</v>
      </c>
      <c r="M30" s="252">
        <v>3086.2601</v>
      </c>
      <c r="N30" s="252">
        <v>2626.5392999999999</v>
      </c>
      <c r="O30" s="253">
        <v>4688.6543000000001</v>
      </c>
      <c r="P30" s="254">
        <v>12581.1703</v>
      </c>
      <c r="R30" s="5">
        <f t="shared" si="6"/>
        <v>-2.454744366032617E-3</v>
      </c>
      <c r="S30" s="5">
        <f t="shared" si="0"/>
        <v>0</v>
      </c>
      <c r="T30" s="5">
        <f t="shared" si="1"/>
        <v>-1.0702466291783047E-3</v>
      </c>
      <c r="U30" s="5">
        <f t="shared" si="2"/>
        <v>-3.1488603553801197E-3</v>
      </c>
      <c r="V30" s="5">
        <f t="shared" si="3"/>
        <v>-3.0475581141699748E-3</v>
      </c>
      <c r="W30" s="5">
        <f t="shared" si="4"/>
        <v>-2.5788464110945604E-2</v>
      </c>
      <c r="X30" s="5">
        <f t="shared" si="5"/>
        <v>-1.1232314876583781E-2</v>
      </c>
    </row>
    <row r="31" spans="1:24">
      <c r="A31" t="s">
        <v>29</v>
      </c>
      <c r="B31" s="242">
        <v>16569.928100000001</v>
      </c>
      <c r="C31" s="243">
        <v>321.65769999999998</v>
      </c>
      <c r="D31" s="244">
        <v>23105.13</v>
      </c>
      <c r="E31" s="245">
        <v>4189.7200999999995</v>
      </c>
      <c r="F31" s="245">
        <v>3985.0275999999999</v>
      </c>
      <c r="G31" s="246">
        <v>6544.1472999999996</v>
      </c>
      <c r="H31" s="247">
        <v>80199.669599999994</v>
      </c>
      <c r="I31" s="160"/>
      <c r="J31" s="249">
        <v>16263.905199999999</v>
      </c>
      <c r="K31" s="250">
        <v>321.65780000000001</v>
      </c>
      <c r="L31" s="251">
        <v>23026.853999999999</v>
      </c>
      <c r="M31" s="252">
        <v>4165.9301999999998</v>
      </c>
      <c r="N31" s="252">
        <v>3965.9409000000001</v>
      </c>
      <c r="O31" s="253">
        <v>596.81370000000004</v>
      </c>
      <c r="P31" s="254">
        <v>78608.091700000004</v>
      </c>
      <c r="R31" s="5">
        <f t="shared" si="6"/>
        <v>-1.8468571387464362E-2</v>
      </c>
      <c r="S31" s="5">
        <f t="shared" si="0"/>
        <v>3.1088949536025833E-7</v>
      </c>
      <c r="T31" s="5">
        <f t="shared" si="1"/>
        <v>-3.3878190687523357E-3</v>
      </c>
      <c r="U31" s="5">
        <f t="shared" si="2"/>
        <v>-5.6781597415063037E-3</v>
      </c>
      <c r="V31" s="5">
        <f t="shared" si="3"/>
        <v>-4.7896029628502037E-3</v>
      </c>
      <c r="W31" s="5">
        <f t="shared" si="4"/>
        <v>-0.90880191526251253</v>
      </c>
      <c r="X31" s="5">
        <f t="shared" si="5"/>
        <v>-1.984519272882378E-2</v>
      </c>
    </row>
    <row r="32" spans="1:24">
      <c r="A32" t="s">
        <v>30</v>
      </c>
      <c r="B32" s="242">
        <v>15451.758900000001</v>
      </c>
      <c r="C32" s="243">
        <v>342.81029999999998</v>
      </c>
      <c r="D32" s="244">
        <v>5238.6277</v>
      </c>
      <c r="E32" s="245">
        <v>3779.7847000000002</v>
      </c>
      <c r="F32" s="245">
        <v>2711.6801</v>
      </c>
      <c r="G32" s="246">
        <v>969.97069999999997</v>
      </c>
      <c r="H32" s="247">
        <v>29728.504499999999</v>
      </c>
      <c r="I32" s="160"/>
      <c r="J32" s="249">
        <v>15394.9107</v>
      </c>
      <c r="K32" s="250">
        <v>342.81029999999998</v>
      </c>
      <c r="L32" s="251">
        <v>5238.6278000000002</v>
      </c>
      <c r="M32" s="252">
        <v>3779.7847999999999</v>
      </c>
      <c r="N32" s="252">
        <v>2711.6801999999998</v>
      </c>
      <c r="O32" s="253">
        <v>969.97069999999997</v>
      </c>
      <c r="P32" s="254">
        <v>28506.466799999998</v>
      </c>
      <c r="R32" s="5">
        <f t="shared" si="6"/>
        <v>-3.6790763024396114E-3</v>
      </c>
      <c r="S32" s="5">
        <f t="shared" si="0"/>
        <v>0</v>
      </c>
      <c r="T32" s="5">
        <f t="shared" si="1"/>
        <v>1.9088968701148896E-8</v>
      </c>
      <c r="U32" s="5">
        <f t="shared" si="2"/>
        <v>2.6456533290778245E-8</v>
      </c>
      <c r="V32" s="5">
        <f t="shared" si="3"/>
        <v>3.6877506217464323E-8</v>
      </c>
      <c r="W32" s="5">
        <f t="shared" si="4"/>
        <v>0</v>
      </c>
      <c r="X32" s="5">
        <f t="shared" si="5"/>
        <v>-4.1106598550895851E-2</v>
      </c>
    </row>
    <row r="33" spans="1:24">
      <c r="A33" t="s">
        <v>31</v>
      </c>
      <c r="B33" s="242">
        <v>57981.015700000004</v>
      </c>
      <c r="C33" s="243">
        <v>1057.1855</v>
      </c>
      <c r="D33" s="244">
        <v>72307.679399999994</v>
      </c>
      <c r="E33" s="245">
        <v>28392.3675</v>
      </c>
      <c r="F33" s="245">
        <v>18219.349399999999</v>
      </c>
      <c r="G33" s="246">
        <v>76445.096099999995</v>
      </c>
      <c r="H33" s="247">
        <v>168279.69200000001</v>
      </c>
      <c r="I33" s="160"/>
      <c r="J33" s="249">
        <v>57560.790399999998</v>
      </c>
      <c r="K33" s="250">
        <v>1057.1855</v>
      </c>
      <c r="L33" s="251">
        <v>72206.140100000004</v>
      </c>
      <c r="M33" s="252">
        <v>28292.427100000001</v>
      </c>
      <c r="N33" s="252">
        <v>18133.499800000001</v>
      </c>
      <c r="O33" s="253">
        <v>44571.495499999997</v>
      </c>
      <c r="P33" s="254">
        <v>157148.8928</v>
      </c>
      <c r="R33" s="5">
        <f t="shared" si="6"/>
        <v>-7.2476360568482674E-3</v>
      </c>
      <c r="S33" s="5">
        <f t="shared" si="0"/>
        <v>0</v>
      </c>
      <c r="T33" s="5">
        <f t="shared" si="1"/>
        <v>-1.4042671655700994E-3</v>
      </c>
      <c r="U33" s="5">
        <f t="shared" si="2"/>
        <v>-3.5199741620701233E-3</v>
      </c>
      <c r="V33" s="5">
        <f t="shared" si="3"/>
        <v>-4.7120014065923635E-3</v>
      </c>
      <c r="W33" s="5">
        <f t="shared" si="4"/>
        <v>-0.41694761634291411</v>
      </c>
      <c r="X33" s="5">
        <f t="shared" si="5"/>
        <v>-6.6144637345782686E-2</v>
      </c>
    </row>
    <row r="34" spans="1:24">
      <c r="A34" t="s">
        <v>32</v>
      </c>
      <c r="B34" s="242">
        <v>112112.943</v>
      </c>
      <c r="C34" s="243">
        <v>1074.2353000000001</v>
      </c>
      <c r="D34" s="244">
        <v>25054.986799999999</v>
      </c>
      <c r="E34" s="245">
        <v>31372.092000000001</v>
      </c>
      <c r="F34" s="245">
        <v>25569.5229</v>
      </c>
      <c r="G34" s="246">
        <v>10791.7875</v>
      </c>
      <c r="H34" s="247">
        <v>113479.3492</v>
      </c>
      <c r="I34" s="160"/>
      <c r="J34" s="249">
        <v>111816.1562</v>
      </c>
      <c r="K34" s="250">
        <v>1074.2353000000001</v>
      </c>
      <c r="L34" s="251">
        <v>24993.302</v>
      </c>
      <c r="M34" s="252">
        <v>31340.087299999999</v>
      </c>
      <c r="N34" s="252">
        <v>25539.504700000001</v>
      </c>
      <c r="O34" s="253">
        <v>10791.7876</v>
      </c>
      <c r="P34" s="254">
        <v>104953.0598</v>
      </c>
      <c r="R34" s="5">
        <f t="shared" si="6"/>
        <v>-2.6472126416305177E-3</v>
      </c>
      <c r="S34" s="5">
        <f t="shared" si="0"/>
        <v>0</v>
      </c>
      <c r="T34" s="5">
        <f t="shared" si="1"/>
        <v>-2.4619769506324021E-3</v>
      </c>
      <c r="U34" s="5">
        <f t="shared" si="2"/>
        <v>-1.0201646737489269E-3</v>
      </c>
      <c r="V34" s="5">
        <f t="shared" si="3"/>
        <v>-1.1739835787080179E-3</v>
      </c>
      <c r="W34" s="5">
        <f t="shared" si="4"/>
        <v>9.2663054468758685E-9</v>
      </c>
      <c r="X34" s="5">
        <f t="shared" si="5"/>
        <v>-7.5135163006380679E-2</v>
      </c>
    </row>
    <row r="35" spans="1:24">
      <c r="A35" t="s">
        <v>33</v>
      </c>
      <c r="B35" s="242">
        <v>114429.2859</v>
      </c>
      <c r="C35" s="243">
        <v>142.11320000000001</v>
      </c>
      <c r="D35" s="244">
        <v>9042.8116000000009</v>
      </c>
      <c r="E35" s="245">
        <v>16852.364000000001</v>
      </c>
      <c r="F35" s="245">
        <v>10719.472</v>
      </c>
      <c r="G35" s="246">
        <v>2579.3456000000001</v>
      </c>
      <c r="H35" s="247">
        <v>28314.470300000001</v>
      </c>
      <c r="I35" s="160"/>
      <c r="J35" s="249">
        <v>114329.92879999999</v>
      </c>
      <c r="K35" s="250">
        <v>142.11320000000001</v>
      </c>
      <c r="L35" s="251">
        <v>9037.5349000000006</v>
      </c>
      <c r="M35" s="252">
        <v>16847.738700000002</v>
      </c>
      <c r="N35" s="252">
        <v>10715.1338</v>
      </c>
      <c r="O35" s="253">
        <v>2579.3456000000001</v>
      </c>
      <c r="P35" s="254">
        <v>28079.140500000001</v>
      </c>
      <c r="R35" s="5">
        <f t="shared" si="6"/>
        <v>-8.6828384201258354E-4</v>
      </c>
      <c r="S35" s="5">
        <f t="shared" si="0"/>
        <v>0</v>
      </c>
      <c r="T35" s="5">
        <f t="shared" si="1"/>
        <v>-5.835242658378889E-4</v>
      </c>
      <c r="U35" s="5">
        <f t="shared" si="2"/>
        <v>-2.7446001047685042E-4</v>
      </c>
      <c r="V35" s="5">
        <f t="shared" si="3"/>
        <v>-4.0470276894236421E-4</v>
      </c>
      <c r="W35" s="5">
        <f t="shared" si="4"/>
        <v>0</v>
      </c>
      <c r="X35" s="5">
        <f t="shared" si="5"/>
        <v>-8.3112909232138984E-3</v>
      </c>
    </row>
    <row r="36" spans="1:24">
      <c r="A36" t="s">
        <v>34</v>
      </c>
      <c r="B36" s="242">
        <v>57263.801200000002</v>
      </c>
      <c r="C36" s="243">
        <v>3390.8384999999998</v>
      </c>
      <c r="D36" s="244">
        <v>37254.836900000002</v>
      </c>
      <c r="E36" s="245">
        <v>14545.5082</v>
      </c>
      <c r="F36" s="245">
        <v>12624.822099999999</v>
      </c>
      <c r="G36" s="246">
        <v>4140.4004999999997</v>
      </c>
      <c r="H36" s="247">
        <v>124577.07460000001</v>
      </c>
      <c r="I36" s="160"/>
      <c r="J36" s="249">
        <v>57565.050900000002</v>
      </c>
      <c r="K36" s="250">
        <v>3390.8521999999998</v>
      </c>
      <c r="L36" s="251">
        <v>38361.514000000003</v>
      </c>
      <c r="M36" s="252">
        <v>14626.678900000001</v>
      </c>
      <c r="N36" s="252">
        <v>12632.938599999999</v>
      </c>
      <c r="O36" s="253">
        <v>4251.5164999999997</v>
      </c>
      <c r="P36" s="254">
        <v>121819.076</v>
      </c>
      <c r="R36" s="5">
        <f t="shared" si="6"/>
        <v>5.2607352932763449E-3</v>
      </c>
      <c r="S36" s="5">
        <f t="shared" si="0"/>
        <v>4.0402985869045734E-6</v>
      </c>
      <c r="T36" s="5">
        <f t="shared" si="1"/>
        <v>2.9705595087439526E-2</v>
      </c>
      <c r="U36" s="5">
        <f t="shared" si="2"/>
        <v>5.5804650400596229E-3</v>
      </c>
      <c r="V36" s="5">
        <f t="shared" si="3"/>
        <v>6.4290014827219526E-4</v>
      </c>
      <c r="W36" s="5">
        <f t="shared" si="4"/>
        <v>2.6837017336849418E-2</v>
      </c>
      <c r="X36" s="5">
        <f t="shared" si="5"/>
        <v>-2.2138893603462464E-2</v>
      </c>
    </row>
    <row r="37" spans="1:24">
      <c r="A37" t="s">
        <v>35</v>
      </c>
      <c r="B37" s="242">
        <v>42249.905400000003</v>
      </c>
      <c r="C37" s="243">
        <v>1064.0011999999999</v>
      </c>
      <c r="D37" s="244">
        <v>19520.830399999999</v>
      </c>
      <c r="E37" s="245">
        <v>9913.6767</v>
      </c>
      <c r="F37" s="245">
        <v>7810.1925000000001</v>
      </c>
      <c r="G37" s="246">
        <v>3748.5571</v>
      </c>
      <c r="H37" s="247">
        <v>51067.727400000003</v>
      </c>
      <c r="I37" s="160"/>
      <c r="J37" s="249">
        <v>41876.091399999998</v>
      </c>
      <c r="K37" s="250">
        <v>1064.0012999999999</v>
      </c>
      <c r="L37" s="251">
        <v>19398.172299999998</v>
      </c>
      <c r="M37" s="252">
        <v>9910.0182999999997</v>
      </c>
      <c r="N37" s="252">
        <v>7806.7611999999999</v>
      </c>
      <c r="O37" s="253">
        <v>3748.5571</v>
      </c>
      <c r="P37" s="254">
        <v>48201.2984</v>
      </c>
      <c r="R37" s="5">
        <f t="shared" si="6"/>
        <v>-8.8476884494990068E-3</v>
      </c>
      <c r="S37" s="5">
        <f t="shared" si="0"/>
        <v>9.398485638446456E-8</v>
      </c>
      <c r="T37" s="5">
        <f t="shared" si="1"/>
        <v>-6.2834468353354768E-3</v>
      </c>
      <c r="U37" s="5">
        <f t="shared" si="2"/>
        <v>-3.6902555032889626E-4</v>
      </c>
      <c r="V37" s="5">
        <f t="shared" si="3"/>
        <v>-4.3933616232893005E-4</v>
      </c>
      <c r="W37" s="5">
        <f t="shared" si="4"/>
        <v>0</v>
      </c>
      <c r="X37" s="5">
        <f t="shared" si="5"/>
        <v>-5.6129950282455758E-2</v>
      </c>
    </row>
    <row r="38" spans="1:24">
      <c r="A38" t="s">
        <v>36</v>
      </c>
      <c r="B38" s="242">
        <v>60190.757700000002</v>
      </c>
      <c r="C38" s="243">
        <v>1036.9475</v>
      </c>
      <c r="D38" s="244">
        <v>12356.56</v>
      </c>
      <c r="E38" s="245">
        <v>14669.897199999999</v>
      </c>
      <c r="F38" s="245">
        <v>13039.443600000001</v>
      </c>
      <c r="G38" s="246">
        <v>4348.0967000000001</v>
      </c>
      <c r="H38" s="247">
        <v>51590.707499999997</v>
      </c>
      <c r="I38" s="160"/>
      <c r="J38" s="249">
        <v>60017.032200000001</v>
      </c>
      <c r="K38" s="250">
        <v>1036.9475</v>
      </c>
      <c r="L38" s="251">
        <v>12320.1333</v>
      </c>
      <c r="M38" s="252">
        <v>14628.5119</v>
      </c>
      <c r="N38" s="252">
        <v>12998.4985</v>
      </c>
      <c r="O38" s="253">
        <v>4348.0967000000001</v>
      </c>
      <c r="P38" s="254">
        <v>49469.478199999998</v>
      </c>
      <c r="R38" s="5">
        <f t="shared" si="6"/>
        <v>-2.8862487637367033E-3</v>
      </c>
      <c r="S38" s="5">
        <f t="shared" si="0"/>
        <v>0</v>
      </c>
      <c r="T38" s="5">
        <f t="shared" si="1"/>
        <v>-2.947964482024122E-3</v>
      </c>
      <c r="U38" s="5">
        <f t="shared" si="2"/>
        <v>-2.8211036134595351E-3</v>
      </c>
      <c r="V38" s="5">
        <f t="shared" si="3"/>
        <v>-3.1400956402772291E-3</v>
      </c>
      <c r="W38" s="5">
        <f t="shared" si="4"/>
        <v>0</v>
      </c>
      <c r="X38" s="5">
        <f t="shared" si="5"/>
        <v>-4.111649951689457E-2</v>
      </c>
    </row>
    <row r="39" spans="1:24">
      <c r="A39" t="s">
        <v>37</v>
      </c>
      <c r="B39" s="242">
        <v>79444.5913</v>
      </c>
      <c r="C39" s="243">
        <v>2851.4036000000001</v>
      </c>
      <c r="D39" s="244">
        <v>34888.294500000004</v>
      </c>
      <c r="E39" s="245">
        <v>25849.8079</v>
      </c>
      <c r="F39" s="245">
        <v>20255.605</v>
      </c>
      <c r="G39" s="246">
        <v>29816.611499999999</v>
      </c>
      <c r="H39" s="247">
        <v>124277.3847</v>
      </c>
      <c r="I39" s="160"/>
      <c r="J39" s="249">
        <v>80882.713600000003</v>
      </c>
      <c r="K39" s="250">
        <v>2851.4310999999998</v>
      </c>
      <c r="L39" s="251">
        <v>38467.373</v>
      </c>
      <c r="M39" s="252">
        <v>26132.695</v>
      </c>
      <c r="N39" s="252">
        <v>20392.1188</v>
      </c>
      <c r="O39" s="253">
        <v>16379.6373</v>
      </c>
      <c r="P39" s="254">
        <v>121883.658</v>
      </c>
      <c r="R39" s="5">
        <f t="shared" si="6"/>
        <v>1.8102205278762669E-2</v>
      </c>
      <c r="S39" s="5">
        <f t="shared" si="0"/>
        <v>9.6443730377876948E-6</v>
      </c>
      <c r="T39" s="5">
        <f t="shared" si="1"/>
        <v>0.10258680028053523</v>
      </c>
      <c r="U39" s="5">
        <f t="shared" si="2"/>
        <v>1.0943489448523133E-2</v>
      </c>
      <c r="V39" s="5">
        <f t="shared" si="3"/>
        <v>6.7395567794692199E-3</v>
      </c>
      <c r="W39" s="5">
        <f t="shared" si="4"/>
        <v>-0.45065396515630218</v>
      </c>
      <c r="X39" s="5">
        <f t="shared" si="5"/>
        <v>-1.9261160876360151E-2</v>
      </c>
    </row>
    <row r="40" spans="1:24">
      <c r="A40" t="s">
        <v>38</v>
      </c>
      <c r="B40" s="242">
        <v>3451.9693000000002</v>
      </c>
      <c r="C40" s="243">
        <v>252.0814</v>
      </c>
      <c r="D40" s="244">
        <v>5556.7358999999997</v>
      </c>
      <c r="E40" s="245">
        <v>1060.6266000000001</v>
      </c>
      <c r="F40" s="245">
        <v>945.89840000000004</v>
      </c>
      <c r="G40" s="246">
        <v>3056.4137999999998</v>
      </c>
      <c r="H40" s="247">
        <v>8047.1970000000001</v>
      </c>
      <c r="I40" s="160"/>
      <c r="J40" s="249">
        <v>3329.8973000000001</v>
      </c>
      <c r="K40" s="250">
        <v>252.0814</v>
      </c>
      <c r="L40" s="251">
        <v>5556.7359999999999</v>
      </c>
      <c r="M40" s="252">
        <v>1026.7817</v>
      </c>
      <c r="N40" s="252">
        <v>914.15430000000003</v>
      </c>
      <c r="O40" s="253">
        <v>3056.4137999999998</v>
      </c>
      <c r="P40" s="254">
        <v>7899.3729000000003</v>
      </c>
      <c r="R40" s="5">
        <f t="shared" si="6"/>
        <v>-3.5363002793796602E-2</v>
      </c>
      <c r="S40" s="5">
        <f t="shared" si="0"/>
        <v>0</v>
      </c>
      <c r="T40" s="5">
        <f t="shared" si="1"/>
        <v>1.7996176532750393E-8</v>
      </c>
      <c r="U40" s="5">
        <f t="shared" si="2"/>
        <v>-3.1910287748770444E-2</v>
      </c>
      <c r="V40" s="5">
        <f t="shared" si="3"/>
        <v>-3.3559735379613709E-2</v>
      </c>
      <c r="W40" s="5">
        <f t="shared" si="4"/>
        <v>0</v>
      </c>
      <c r="X40" s="5">
        <f t="shared" si="5"/>
        <v>-1.8369638521338525E-2</v>
      </c>
    </row>
    <row r="41" spans="1:24">
      <c r="A41" t="s">
        <v>39</v>
      </c>
      <c r="B41" s="242">
        <v>73158.032399999996</v>
      </c>
      <c r="C41" s="243">
        <v>426.0686</v>
      </c>
      <c r="D41" s="244">
        <v>10531.6142</v>
      </c>
      <c r="E41" s="245">
        <v>18745.041700000002</v>
      </c>
      <c r="F41" s="245">
        <v>15794.8588</v>
      </c>
      <c r="G41" s="246">
        <v>3732.9265999999998</v>
      </c>
      <c r="H41" s="247">
        <v>71933.353300000002</v>
      </c>
      <c r="I41" s="160"/>
      <c r="J41" s="249">
        <v>73071.0674</v>
      </c>
      <c r="K41" s="250">
        <v>426.0686</v>
      </c>
      <c r="L41" s="251">
        <v>11657.579100000001</v>
      </c>
      <c r="M41" s="252">
        <v>18735.7592</v>
      </c>
      <c r="N41" s="252">
        <v>15784.133</v>
      </c>
      <c r="O41" s="253">
        <v>4260.1713</v>
      </c>
      <c r="P41" s="254">
        <v>66051.465400000001</v>
      </c>
      <c r="R41" s="5">
        <f t="shared" si="6"/>
        <v>-1.1887279789662101E-3</v>
      </c>
      <c r="S41" s="5">
        <f t="shared" si="0"/>
        <v>0</v>
      </c>
      <c r="T41" s="5">
        <f t="shared" si="1"/>
        <v>0.10691285102335032</v>
      </c>
      <c r="U41" s="5">
        <f t="shared" si="2"/>
        <v>-4.9519761804537156E-4</v>
      </c>
      <c r="V41" s="5">
        <f t="shared" si="3"/>
        <v>-6.7906906518215679E-4</v>
      </c>
      <c r="W41" s="5">
        <f t="shared" si="4"/>
        <v>0.14124164670154518</v>
      </c>
      <c r="X41" s="5">
        <f t="shared" si="5"/>
        <v>-8.1768576469241308E-2</v>
      </c>
    </row>
    <row r="42" spans="1:24">
      <c r="A42" t="s">
        <v>40</v>
      </c>
      <c r="B42" s="242">
        <v>123353.0736</v>
      </c>
      <c r="C42" s="243">
        <v>145.94710000000001</v>
      </c>
      <c r="D42" s="244">
        <v>7031.0971</v>
      </c>
      <c r="E42" s="245">
        <v>22112.386600000002</v>
      </c>
      <c r="F42" s="245">
        <v>12586.865299999999</v>
      </c>
      <c r="G42" s="246">
        <v>3403.9164000000001</v>
      </c>
      <c r="H42" s="247">
        <v>35498.585500000001</v>
      </c>
      <c r="I42" s="160"/>
      <c r="J42" s="249">
        <v>123353.0756</v>
      </c>
      <c r="K42" s="250">
        <v>145.94710000000001</v>
      </c>
      <c r="L42" s="251">
        <v>7031.0973000000004</v>
      </c>
      <c r="M42" s="252">
        <v>22112.386999999999</v>
      </c>
      <c r="N42" s="252">
        <v>12586.865599999999</v>
      </c>
      <c r="O42" s="253">
        <v>3403.9164000000001</v>
      </c>
      <c r="P42" s="254">
        <v>36264.203500000003</v>
      </c>
      <c r="R42" s="5">
        <f t="shared" si="6"/>
        <v>1.6213621069686066E-8</v>
      </c>
      <c r="S42" s="5">
        <f t="shared" si="0"/>
        <v>0</v>
      </c>
      <c r="T42" s="5">
        <f t="shared" si="1"/>
        <v>2.8445063061999706E-8</v>
      </c>
      <c r="U42" s="5">
        <f t="shared" si="2"/>
        <v>1.8089408638102757E-8</v>
      </c>
      <c r="V42" s="5">
        <f t="shared" si="3"/>
        <v>2.3834369602518919E-8</v>
      </c>
      <c r="W42" s="5">
        <f t="shared" si="4"/>
        <v>0</v>
      </c>
      <c r="X42" s="5">
        <f t="shared" si="5"/>
        <v>2.1567563586442118E-2</v>
      </c>
    </row>
    <row r="43" spans="1:24">
      <c r="A43" t="s">
        <v>41</v>
      </c>
      <c r="B43" s="242">
        <v>58706.241300000002</v>
      </c>
      <c r="C43" s="243">
        <v>915.84299999999996</v>
      </c>
      <c r="D43" s="244">
        <v>27707.542000000001</v>
      </c>
      <c r="E43" s="245">
        <v>30814.834599999998</v>
      </c>
      <c r="F43" s="245">
        <v>17399.835200000001</v>
      </c>
      <c r="G43" s="246">
        <v>50027.865400000002</v>
      </c>
      <c r="H43" s="247">
        <v>94104.584600000002</v>
      </c>
      <c r="I43" s="160"/>
      <c r="J43" s="249">
        <v>58497.197</v>
      </c>
      <c r="K43" s="250">
        <v>915.84299999999996</v>
      </c>
      <c r="L43" s="251">
        <v>27648.692800000001</v>
      </c>
      <c r="M43" s="252">
        <v>30801.590100000001</v>
      </c>
      <c r="N43" s="252">
        <v>17387.039000000001</v>
      </c>
      <c r="O43" s="253">
        <v>50027.8658</v>
      </c>
      <c r="P43" s="254">
        <v>87755.735199999996</v>
      </c>
      <c r="R43" s="5">
        <f t="shared" si="6"/>
        <v>-3.5608530774734063E-3</v>
      </c>
      <c r="S43" s="5">
        <f t="shared" si="0"/>
        <v>0</v>
      </c>
      <c r="T43" s="5">
        <f t="shared" si="1"/>
        <v>-2.1239415607490755E-3</v>
      </c>
      <c r="U43" s="5">
        <f t="shared" si="2"/>
        <v>-4.2980921922576413E-4</v>
      </c>
      <c r="V43" s="5">
        <f t="shared" si="3"/>
        <v>-7.3542075846791237E-4</v>
      </c>
      <c r="W43" s="5">
        <f t="shared" si="4"/>
        <v>7.9955439628073287E-9</v>
      </c>
      <c r="X43" s="5">
        <f t="shared" si="5"/>
        <v>-6.7465888372881741E-2</v>
      </c>
    </row>
    <row r="44" spans="1:24">
      <c r="A44" t="s">
        <v>42</v>
      </c>
      <c r="B44" s="242">
        <v>111481.6379</v>
      </c>
      <c r="C44" s="243">
        <v>2659.6404000000002</v>
      </c>
      <c r="D44" s="244">
        <v>34327.521699999998</v>
      </c>
      <c r="E44" s="245">
        <v>26855.064200000001</v>
      </c>
      <c r="F44" s="245">
        <v>19545.484</v>
      </c>
      <c r="G44" s="246">
        <v>9824.4020999999993</v>
      </c>
      <c r="H44" s="247">
        <v>315843.788</v>
      </c>
      <c r="I44" s="160"/>
      <c r="J44" s="249">
        <v>125706.9531</v>
      </c>
      <c r="K44" s="250">
        <v>2720.0205999999998</v>
      </c>
      <c r="L44" s="251">
        <v>38888.942199999998</v>
      </c>
      <c r="M44" s="252">
        <v>31339.955900000001</v>
      </c>
      <c r="N44" s="252">
        <v>23323.2467</v>
      </c>
      <c r="O44" s="253">
        <v>10527.698399999999</v>
      </c>
      <c r="P44" s="254">
        <v>328786.1324</v>
      </c>
      <c r="R44" s="5">
        <f t="shared" si="6"/>
        <v>0.12760231611200606</v>
      </c>
      <c r="S44" s="5">
        <f t="shared" si="0"/>
        <v>2.270239239861133E-2</v>
      </c>
      <c r="T44" s="5">
        <f t="shared" si="1"/>
        <v>0.13287940037920071</v>
      </c>
      <c r="U44" s="5">
        <f t="shared" si="2"/>
        <v>0.16700357394788876</v>
      </c>
      <c r="V44" s="5">
        <f t="shared" si="3"/>
        <v>0.19328059105622553</v>
      </c>
      <c r="W44" s="5">
        <f t="shared" si="4"/>
        <v>7.1586677015184466E-2</v>
      </c>
      <c r="X44" s="5">
        <f t="shared" si="5"/>
        <v>4.0977042739874944E-2</v>
      </c>
    </row>
    <row r="45" spans="1:24">
      <c r="A45" t="s">
        <v>43</v>
      </c>
      <c r="B45" s="242">
        <v>13403.315500000001</v>
      </c>
      <c r="C45" s="243">
        <v>682.56650000000002</v>
      </c>
      <c r="D45" s="244">
        <v>7180.3175000000001</v>
      </c>
      <c r="E45" s="245">
        <v>3001.7129</v>
      </c>
      <c r="F45" s="245">
        <v>2240.0592999999999</v>
      </c>
      <c r="G45" s="246">
        <v>1470.9042999999999</v>
      </c>
      <c r="H45" s="247">
        <v>31089.849099999999</v>
      </c>
      <c r="I45" s="160"/>
      <c r="J45" s="249">
        <v>13301.3248</v>
      </c>
      <c r="K45" s="250">
        <v>682.56659999999999</v>
      </c>
      <c r="L45" s="251">
        <v>7163.4036999999998</v>
      </c>
      <c r="M45" s="252">
        <v>2999.9816000000001</v>
      </c>
      <c r="N45" s="252">
        <v>2238.5097999999998</v>
      </c>
      <c r="O45" s="253">
        <v>1448.7982</v>
      </c>
      <c r="P45" s="254">
        <v>29744.141299999999</v>
      </c>
      <c r="R45" s="5">
        <f t="shared" si="6"/>
        <v>-7.6093635190487225E-3</v>
      </c>
      <c r="S45" s="5">
        <f t="shared" si="0"/>
        <v>1.4650587155229262E-7</v>
      </c>
      <c r="T45" s="5">
        <f t="shared" si="1"/>
        <v>-2.3555782874504177E-3</v>
      </c>
      <c r="U45" s="5">
        <f t="shared" si="2"/>
        <v>-5.76770683165575E-4</v>
      </c>
      <c r="V45" s="5">
        <f t="shared" si="3"/>
        <v>-6.917227593037738E-4</v>
      </c>
      <c r="W45" s="5">
        <f t="shared" si="4"/>
        <v>-1.50289179248439E-2</v>
      </c>
      <c r="X45" s="5">
        <f t="shared" si="5"/>
        <v>-4.3284475124712014E-2</v>
      </c>
    </row>
    <row r="46" spans="1:24">
      <c r="A46" t="s">
        <v>44</v>
      </c>
      <c r="B46" s="242">
        <v>8120.6509999999998</v>
      </c>
      <c r="C46" s="243">
        <v>96.477999999999994</v>
      </c>
      <c r="D46" s="244">
        <v>3534.3987000000002</v>
      </c>
      <c r="E46" s="245">
        <v>1982.0626</v>
      </c>
      <c r="F46" s="245">
        <v>1662.2246</v>
      </c>
      <c r="G46" s="246">
        <v>2681.1133</v>
      </c>
      <c r="H46" s="247">
        <v>5403.9227000000001</v>
      </c>
      <c r="I46" s="160"/>
      <c r="J46" s="249">
        <v>8077.0925999999999</v>
      </c>
      <c r="K46" s="250">
        <v>96.477999999999994</v>
      </c>
      <c r="L46" s="251">
        <v>3531.8056999999999</v>
      </c>
      <c r="M46" s="252">
        <v>1959.7313999999999</v>
      </c>
      <c r="N46" s="252">
        <v>1639.9716000000001</v>
      </c>
      <c r="O46" s="253">
        <v>1692.8784000000001</v>
      </c>
      <c r="P46" s="254">
        <v>5441.5212000000001</v>
      </c>
      <c r="R46" s="5">
        <f t="shared" si="6"/>
        <v>-5.3639049381631956E-3</v>
      </c>
      <c r="S46" s="5">
        <f t="shared" si="0"/>
        <v>0</v>
      </c>
      <c r="T46" s="5">
        <f t="shared" si="1"/>
        <v>-7.336467162010618E-4</v>
      </c>
      <c r="U46" s="5">
        <f t="shared" si="2"/>
        <v>-1.1266647178550304E-2</v>
      </c>
      <c r="V46" s="5">
        <f t="shared" si="3"/>
        <v>-1.338748084945917E-2</v>
      </c>
      <c r="W46" s="5">
        <f t="shared" si="4"/>
        <v>-0.36859124901584722</v>
      </c>
      <c r="X46" s="5">
        <f t="shared" si="5"/>
        <v>6.9576309816570944E-3</v>
      </c>
    </row>
    <row r="47" spans="1:24">
      <c r="A47" t="s">
        <v>45</v>
      </c>
      <c r="B47" s="242">
        <v>47681.778599999998</v>
      </c>
      <c r="C47" s="243">
        <v>1003.9557</v>
      </c>
      <c r="D47" s="244">
        <v>15037.6556</v>
      </c>
      <c r="E47" s="245">
        <v>13104.215099999999</v>
      </c>
      <c r="F47" s="245">
        <v>11299.2297</v>
      </c>
      <c r="G47" s="246">
        <v>6364.0738000000001</v>
      </c>
      <c r="H47" s="247">
        <v>107965.9451</v>
      </c>
      <c r="I47" s="160"/>
      <c r="J47" s="249">
        <v>47547.0605</v>
      </c>
      <c r="K47" s="250">
        <v>1003.9557</v>
      </c>
      <c r="L47" s="251">
        <v>14996.546399999999</v>
      </c>
      <c r="M47" s="252">
        <v>13098.8228</v>
      </c>
      <c r="N47" s="252">
        <v>11294.8704</v>
      </c>
      <c r="O47" s="253">
        <v>6295.2543999999998</v>
      </c>
      <c r="P47" s="254">
        <v>105961.01420000001</v>
      </c>
      <c r="R47" s="5">
        <f t="shared" si="6"/>
        <v>-2.8253581127948577E-3</v>
      </c>
      <c r="S47" s="5">
        <f t="shared" si="0"/>
        <v>0</v>
      </c>
      <c r="T47" s="5">
        <f t="shared" si="1"/>
        <v>-2.7337505987303488E-3</v>
      </c>
      <c r="U47" s="5">
        <f t="shared" si="2"/>
        <v>-4.1149355065146353E-4</v>
      </c>
      <c r="V47" s="5">
        <f t="shared" si="3"/>
        <v>-3.8580506067595701E-4</v>
      </c>
      <c r="W47" s="5">
        <f t="shared" si="4"/>
        <v>-1.0813733806795314E-2</v>
      </c>
      <c r="X47" s="5">
        <f t="shared" si="5"/>
        <v>-1.8570030560497469E-2</v>
      </c>
    </row>
    <row r="48" spans="1:24">
      <c r="A48" t="s">
        <v>46</v>
      </c>
      <c r="B48" s="242">
        <v>42199.591699999997</v>
      </c>
      <c r="C48" s="243">
        <v>800.14850000000001</v>
      </c>
      <c r="D48" s="244">
        <v>6571.1971999999996</v>
      </c>
      <c r="E48" s="245">
        <v>8982.0825000000004</v>
      </c>
      <c r="F48" s="245">
        <v>8237.4339</v>
      </c>
      <c r="G48" s="246">
        <v>1226.2212</v>
      </c>
      <c r="H48" s="247">
        <v>92639.676800000001</v>
      </c>
      <c r="I48" s="160"/>
      <c r="J48" s="249">
        <v>42199.592400000001</v>
      </c>
      <c r="K48" s="250">
        <v>800.14850000000001</v>
      </c>
      <c r="L48" s="251">
        <v>7710.5919999999996</v>
      </c>
      <c r="M48" s="252">
        <v>8986.7958999999992</v>
      </c>
      <c r="N48" s="252">
        <v>8239.9303</v>
      </c>
      <c r="O48" s="253">
        <v>1520.3672999999999</v>
      </c>
      <c r="P48" s="254">
        <v>89861.079700000002</v>
      </c>
      <c r="R48" s="5">
        <f t="shared" si="6"/>
        <v>1.6587838316558534E-8</v>
      </c>
      <c r="S48" s="5">
        <f t="shared" si="0"/>
        <v>0</v>
      </c>
      <c r="T48" s="5">
        <f t="shared" si="1"/>
        <v>0.17339227013305888</v>
      </c>
      <c r="U48" s="5">
        <f t="shared" si="2"/>
        <v>5.2475581247430399E-4</v>
      </c>
      <c r="V48" s="5">
        <f t="shared" si="3"/>
        <v>3.0305554257618921E-4</v>
      </c>
      <c r="W48" s="5">
        <f t="shared" si="4"/>
        <v>0.23988012929477973</v>
      </c>
      <c r="X48" s="5">
        <f t="shared" si="5"/>
        <v>-2.9993596652962407E-2</v>
      </c>
    </row>
    <row r="49" spans="1:24">
      <c r="A49" t="s">
        <v>47</v>
      </c>
      <c r="B49" s="242">
        <v>34993.122499999998</v>
      </c>
      <c r="C49" s="243">
        <v>296.53250000000003</v>
      </c>
      <c r="D49" s="244">
        <v>4855.0104000000001</v>
      </c>
      <c r="E49" s="245">
        <v>6717.7357000000002</v>
      </c>
      <c r="F49" s="245">
        <v>5013.7254000000003</v>
      </c>
      <c r="G49" s="246">
        <v>4552.4583000000002</v>
      </c>
      <c r="H49" s="247">
        <v>23641.258900000001</v>
      </c>
      <c r="I49" s="160"/>
      <c r="J49" s="249">
        <v>34965.491699999999</v>
      </c>
      <c r="K49" s="250">
        <v>296.53250000000003</v>
      </c>
      <c r="L49" s="251">
        <v>4846.4925000000003</v>
      </c>
      <c r="M49" s="252">
        <v>6716.8751000000002</v>
      </c>
      <c r="N49" s="252">
        <v>5013.1661000000004</v>
      </c>
      <c r="O49" s="253">
        <v>4530.9705999999996</v>
      </c>
      <c r="P49" s="254">
        <v>21716.891500000002</v>
      </c>
      <c r="R49" s="5">
        <f t="shared" si="6"/>
        <v>-7.8960658626560116E-4</v>
      </c>
      <c r="S49" s="5">
        <f t="shared" si="0"/>
        <v>0</v>
      </c>
      <c r="T49" s="5">
        <f t="shared" si="1"/>
        <v>-1.7544555620313041E-3</v>
      </c>
      <c r="U49" s="5">
        <f t="shared" si="2"/>
        <v>-1.2810864232124772E-4</v>
      </c>
      <c r="V49" s="5">
        <f t="shared" si="3"/>
        <v>-1.1155377596066464E-4</v>
      </c>
      <c r="W49" s="5">
        <f t="shared" si="4"/>
        <v>-4.7200212685090575E-3</v>
      </c>
      <c r="X49" s="5">
        <f t="shared" si="5"/>
        <v>-8.1398685583532915E-2</v>
      </c>
    </row>
    <row r="50" spans="1:24">
      <c r="A50" t="s">
        <v>48</v>
      </c>
      <c r="B50" s="242">
        <v>38065.368199999997</v>
      </c>
      <c r="C50" s="243">
        <v>1465.6130000000001</v>
      </c>
      <c r="D50" s="244">
        <v>21097.193800000001</v>
      </c>
      <c r="E50" s="245">
        <v>8216.2908000000007</v>
      </c>
      <c r="F50" s="245">
        <v>6807.3184000000001</v>
      </c>
      <c r="G50" s="246">
        <v>2145.9328</v>
      </c>
      <c r="H50" s="247">
        <v>78039.966799999995</v>
      </c>
      <c r="I50" s="160"/>
      <c r="J50" s="249">
        <v>37713.553599999999</v>
      </c>
      <c r="K50" s="250">
        <v>1465.6130000000001</v>
      </c>
      <c r="L50" s="251">
        <v>21047.2327</v>
      </c>
      <c r="M50" s="252">
        <v>8090.2839000000004</v>
      </c>
      <c r="N50" s="252">
        <v>6681.3869000000004</v>
      </c>
      <c r="O50" s="253">
        <v>2145.9328</v>
      </c>
      <c r="P50" s="254">
        <v>76149.943899999998</v>
      </c>
      <c r="R50" s="5">
        <f t="shared" si="6"/>
        <v>-9.2423800592581137E-3</v>
      </c>
      <c r="S50" s="5">
        <f t="shared" si="0"/>
        <v>0</v>
      </c>
      <c r="T50" s="5">
        <f t="shared" si="1"/>
        <v>-2.3681395958926274E-3</v>
      </c>
      <c r="U50" s="5">
        <f t="shared" si="2"/>
        <v>-1.5336226901803463E-2</v>
      </c>
      <c r="V50" s="5">
        <f t="shared" si="3"/>
        <v>-1.8499428497424138E-2</v>
      </c>
      <c r="W50" s="5">
        <f t="shared" si="4"/>
        <v>0</v>
      </c>
      <c r="X50" s="5">
        <f t="shared" si="5"/>
        <v>-2.4218653306756616E-2</v>
      </c>
    </row>
    <row r="51" spans="1:24">
      <c r="A51" t="s">
        <v>49</v>
      </c>
      <c r="B51" s="242">
        <v>10590.2176</v>
      </c>
      <c r="C51" s="243">
        <v>135.3853</v>
      </c>
      <c r="D51" s="244">
        <v>1761.4039</v>
      </c>
      <c r="E51" s="245">
        <v>1870.5418</v>
      </c>
      <c r="F51" s="245">
        <v>1380.8152</v>
      </c>
      <c r="G51" s="246">
        <v>146.03360000000001</v>
      </c>
      <c r="H51" s="247">
        <v>11628.7222</v>
      </c>
      <c r="I51" s="160"/>
      <c r="J51" s="249">
        <v>10575.170400000001</v>
      </c>
      <c r="K51" s="250">
        <v>135.3853</v>
      </c>
      <c r="L51" s="251">
        <v>1756.2860000000001</v>
      </c>
      <c r="M51" s="252">
        <v>1870.5418</v>
      </c>
      <c r="N51" s="252">
        <v>1380.8153</v>
      </c>
      <c r="O51" s="253">
        <v>146.03360000000001</v>
      </c>
      <c r="P51" s="254">
        <v>11071.203600000001</v>
      </c>
      <c r="R51" s="5">
        <f t="shared" si="6"/>
        <v>-1.4208584344857151E-3</v>
      </c>
      <c r="S51" s="5">
        <f t="shared" si="0"/>
        <v>0</v>
      </c>
      <c r="T51" s="5">
        <f t="shared" si="1"/>
        <v>-2.9055800319279204E-3</v>
      </c>
      <c r="U51" s="5">
        <f t="shared" si="2"/>
        <v>0</v>
      </c>
      <c r="V51" s="5">
        <f t="shared" si="3"/>
        <v>7.2420987236306459E-8</v>
      </c>
      <c r="W51" s="5">
        <f t="shared" si="4"/>
        <v>0</v>
      </c>
      <c r="X51" s="5">
        <f t="shared" si="5"/>
        <v>-4.7943238337914668E-2</v>
      </c>
    </row>
    <row r="52" spans="1:24">
      <c r="R52" s="5"/>
      <c r="S52" s="5"/>
      <c r="T52" s="5"/>
      <c r="U52" s="5"/>
      <c r="V52" s="5"/>
      <c r="W52" s="5"/>
      <c r="X52" s="5"/>
    </row>
    <row r="53" spans="1:24">
      <c r="A53" s="2" t="s">
        <v>56</v>
      </c>
      <c r="B53" s="1">
        <f t="shared" ref="B53:H53" si="7">SUM(B3:B52)</f>
        <v>3046776.4578</v>
      </c>
      <c r="C53" s="1">
        <f t="shared" si="7"/>
        <v>142327.68160000001</v>
      </c>
      <c r="D53" s="1">
        <f t="shared" si="7"/>
        <v>831250.75740000012</v>
      </c>
      <c r="E53" s="1">
        <f t="shared" si="7"/>
        <v>715771.11599999981</v>
      </c>
      <c r="F53" s="1">
        <f t="shared" si="7"/>
        <v>533057.4706</v>
      </c>
      <c r="G53" s="1">
        <f t="shared" si="7"/>
        <v>392005.70710000006</v>
      </c>
      <c r="H53" s="1">
        <f t="shared" si="7"/>
        <v>3792585.0643000011</v>
      </c>
      <c r="J53" s="69">
        <f t="shared" ref="J53:P53" si="8">SUM(J3:J52)</f>
        <v>3058568.3876</v>
      </c>
      <c r="K53" s="69">
        <f t="shared" si="8"/>
        <v>142388.14780000001</v>
      </c>
      <c r="L53" s="69">
        <f t="shared" si="8"/>
        <v>847061.96120000002</v>
      </c>
      <c r="M53" s="69">
        <f t="shared" si="8"/>
        <v>720171.36850000022</v>
      </c>
      <c r="N53" s="69">
        <f t="shared" si="8"/>
        <v>536289.44800000009</v>
      </c>
      <c r="O53" s="69">
        <f t="shared" si="8"/>
        <v>303954.67879999994</v>
      </c>
      <c r="P53" s="69">
        <f t="shared" si="8"/>
        <v>3663326.1247</v>
      </c>
      <c r="R53" s="5">
        <f t="shared" si="6"/>
        <v>3.870297005154981E-3</v>
      </c>
      <c r="S53" s="5">
        <f t="shared" si="0"/>
        <v>4.2483794663311154E-4</v>
      </c>
      <c r="T53" s="5">
        <f t="shared" si="1"/>
        <v>1.9020979721515618E-2</v>
      </c>
      <c r="U53" s="5">
        <f t="shared" si="2"/>
        <v>6.1475692461448964E-3</v>
      </c>
      <c r="V53" s="5">
        <f t="shared" si="3"/>
        <v>6.0630937155092008E-3</v>
      </c>
      <c r="W53" s="5">
        <f t="shared" si="4"/>
        <v>-0.22461669997457062</v>
      </c>
      <c r="X53" s="5">
        <f t="shared" si="5"/>
        <v>-3.4082014617609763E-2</v>
      </c>
    </row>
    <row r="54" spans="1:24">
      <c r="A54" s="2" t="s">
        <v>57</v>
      </c>
      <c r="B54" s="1">
        <f t="shared" ref="B54:D54" si="9">B3+B4+B5+B6+B7+B8+B9+B10+B11+B12+B13+B14+B15+B16+B17+B18+B19+B20+B21+B22+B23+B24+B25+B26+B27+B28+B29+B30+B31+B32+B33+B34+B35+B36+B37+B38+B39+B40+B41+B42+B43+B44+B45+B46+B47+B48+B49+B50+B51</f>
        <v>3046776.4578</v>
      </c>
      <c r="C54" s="1">
        <f t="shared" si="9"/>
        <v>142327.68160000001</v>
      </c>
      <c r="D54" s="1">
        <f t="shared" si="9"/>
        <v>831250.75740000012</v>
      </c>
      <c r="E54" s="1">
        <f t="shared" ref="E54:H54" si="10">E3+E4+E5+E6+E7+E8+E9+E10+E11+E12+E13+E14+E15+E16+E17+E18+E19+E20+E21+E22+E23+E24+E25+E26+E27+E28+E29+E30+E31+E32+E33+E34+E35+E36+E37+E38+E39+E40+E41+E42+E43+E44+E45+E46+E47+E48+E49+E50+E51</f>
        <v>715771.11599999981</v>
      </c>
      <c r="F54" s="1">
        <f t="shared" si="10"/>
        <v>533057.4706</v>
      </c>
      <c r="G54" s="1">
        <f t="shared" si="10"/>
        <v>392005.70710000006</v>
      </c>
      <c r="H54" s="1">
        <f t="shared" si="10"/>
        <v>3792585.0643000011</v>
      </c>
      <c r="J54" s="69">
        <f t="shared" ref="J54:P54" si="11">J3+J4+J5+J6+J7+J8+J9+J10+J11+J12+J13+J14+J15+J16+J17+J18+J19+J20+J21+J22+J23+J24+J25+J26+J27+J28+J29+J30+J31+J32+J33+J34+J35+J36+J37+J38+J39+J40+J41+J42+J43+J44+J45+J46+J47+J48+J49+J50+J51</f>
        <v>3058568.3876</v>
      </c>
      <c r="K54" s="69">
        <f t="shared" si="11"/>
        <v>142388.14780000001</v>
      </c>
      <c r="L54" s="69">
        <f t="shared" si="11"/>
        <v>847061.96120000002</v>
      </c>
      <c r="M54" s="69">
        <f t="shared" si="11"/>
        <v>720171.36850000022</v>
      </c>
      <c r="N54" s="69">
        <f t="shared" si="11"/>
        <v>536289.44800000009</v>
      </c>
      <c r="O54" s="69">
        <f t="shared" si="11"/>
        <v>303954.67879999994</v>
      </c>
      <c r="P54" s="69">
        <f t="shared" si="11"/>
        <v>3663326.1247</v>
      </c>
      <c r="R54" s="5">
        <f t="shared" si="6"/>
        <v>3.870297005154981E-3</v>
      </c>
      <c r="S54" s="5">
        <f t="shared" si="0"/>
        <v>4.2483794663311154E-4</v>
      </c>
      <c r="T54" s="5">
        <f t="shared" si="1"/>
        <v>1.9020979721515618E-2</v>
      </c>
      <c r="U54" s="5">
        <f t="shared" si="2"/>
        <v>6.1475692461448964E-3</v>
      </c>
      <c r="V54" s="5">
        <f t="shared" si="3"/>
        <v>6.0630937155092008E-3</v>
      </c>
      <c r="W54" s="5">
        <f t="shared" si="4"/>
        <v>-0.22461669997457062</v>
      </c>
      <c r="X54" s="5">
        <f t="shared" si="5"/>
        <v>-3.4082014617609763E-2</v>
      </c>
    </row>
    <row r="55" spans="1:24">
      <c r="A55" s="2" t="s">
        <v>58</v>
      </c>
      <c r="B55" s="1">
        <f t="shared" ref="B55:D55" si="12">B3+B5+B8+B9+B11+B12+B14+B15+B16+B17+B18+B19+B20+B21+B22+B23+B24+B25+B26+B28+B30+B31+B33+B34+B35+B36+B37+B39+B40+B41+B42+B43+B44+B46+B47+B49+B50</f>
        <v>2681720.3912999993</v>
      </c>
      <c r="C55" s="1">
        <f t="shared" si="12"/>
        <v>66645.142999999996</v>
      </c>
      <c r="D55" s="1">
        <f t="shared" si="12"/>
        <v>706935.3992000001</v>
      </c>
      <c r="E55" s="1">
        <f t="shared" ref="E55:H55" si="13">E3+E5+E8+E9+E11+E12+E14+E15+E16+E17+E18+E19+E20+E21+E22+E23+E24+E25+E26+E28+E30+E31+E33+E34+E35+E36+E37+E39+E40+E41+E42+E43+E44+E46+E47+E49+E50</f>
        <v>617317.36449999991</v>
      </c>
      <c r="F55" s="1">
        <f t="shared" si="13"/>
        <v>456657.28749999998</v>
      </c>
      <c r="G55" s="1">
        <f t="shared" si="13"/>
        <v>368934.58880000003</v>
      </c>
      <c r="H55" s="1">
        <f t="shared" si="13"/>
        <v>3129563.0200000009</v>
      </c>
      <c r="J55" s="69">
        <f t="shared" ref="J55:P55" si="14">J3+J5+J8+J9+J11+J12+J14+J15+J16+J17+J18+J19+J20+J21+J22+J23+J24+J25+J26+J28+J30+J31+J33+J34+J35+J36+J37+J39+J40+J41+J42+J43+J44+J46+J47+J49+J50</f>
        <v>2693098.3768000011</v>
      </c>
      <c r="K55" s="69">
        <f t="shared" si="14"/>
        <v>66705.589600000007</v>
      </c>
      <c r="L55" s="69">
        <f t="shared" si="14"/>
        <v>719685.87220000022</v>
      </c>
      <c r="M55" s="69">
        <f t="shared" si="14"/>
        <v>621530.9556000001</v>
      </c>
      <c r="N55" s="69">
        <f t="shared" si="14"/>
        <v>459827.23109999992</v>
      </c>
      <c r="O55" s="69">
        <f t="shared" si="14"/>
        <v>280872.04389999993</v>
      </c>
      <c r="P55" s="69">
        <f t="shared" si="14"/>
        <v>3018820.2481</v>
      </c>
      <c r="R55" s="5">
        <f t="shared" si="6"/>
        <v>4.2427933713425599E-3</v>
      </c>
      <c r="S55" s="5">
        <f t="shared" si="0"/>
        <v>9.0699182684640981E-4</v>
      </c>
      <c r="T55" s="5">
        <f t="shared" si="1"/>
        <v>1.8036263305570951E-2</v>
      </c>
      <c r="U55" s="5">
        <f t="shared" si="2"/>
        <v>6.8256481063237529E-3</v>
      </c>
      <c r="V55" s="5">
        <f t="shared" si="3"/>
        <v>6.9416249050880214E-3</v>
      </c>
      <c r="W55" s="5">
        <f t="shared" si="4"/>
        <v>-0.23869419559286409</v>
      </c>
      <c r="X55" s="5">
        <f t="shared" si="5"/>
        <v>-3.5386017534167105E-2</v>
      </c>
    </row>
  </sheetData>
  <conditionalFormatting sqref="R1:X1048576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X55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/>
  <cols>
    <col min="1" max="1" width="28.7109375" customWidth="1"/>
    <col min="2" max="8" width="10.7109375" style="1" customWidth="1"/>
    <col min="10" max="10" width="10.5703125" customWidth="1"/>
    <col min="12" max="12" width="9.85546875" bestFit="1" customWidth="1"/>
  </cols>
  <sheetData>
    <row r="1" spans="1:24">
      <c r="B1" s="3" t="s">
        <v>118</v>
      </c>
      <c r="J1" s="70" t="s">
        <v>115</v>
      </c>
      <c r="K1" s="56"/>
      <c r="L1" s="59"/>
      <c r="M1" s="62"/>
      <c r="N1" s="62"/>
      <c r="O1" s="65"/>
      <c r="P1" s="68"/>
      <c r="R1" s="70" t="s">
        <v>61</v>
      </c>
    </row>
    <row r="2" spans="1:24">
      <c r="A2" s="2" t="s">
        <v>0</v>
      </c>
      <c r="B2" s="2" t="s">
        <v>62</v>
      </c>
      <c r="C2" s="2" t="s">
        <v>63</v>
      </c>
      <c r="D2" s="2" t="s">
        <v>64</v>
      </c>
      <c r="E2" s="2" t="s">
        <v>59</v>
      </c>
      <c r="F2" s="2" t="s">
        <v>60</v>
      </c>
      <c r="G2" s="2" t="s">
        <v>65</v>
      </c>
      <c r="H2" s="2" t="s">
        <v>66</v>
      </c>
      <c r="J2" s="55" t="s">
        <v>62</v>
      </c>
      <c r="K2" s="58" t="s">
        <v>63</v>
      </c>
      <c r="L2" s="61" t="s">
        <v>64</v>
      </c>
      <c r="M2" s="64" t="s">
        <v>59</v>
      </c>
      <c r="N2" s="64" t="s">
        <v>60</v>
      </c>
      <c r="O2" s="67" t="s">
        <v>65</v>
      </c>
      <c r="P2" s="70" t="s">
        <v>66</v>
      </c>
      <c r="R2" s="70" t="s">
        <v>62</v>
      </c>
      <c r="S2" s="70" t="s">
        <v>63</v>
      </c>
      <c r="T2" s="70" t="s">
        <v>64</v>
      </c>
      <c r="U2" s="70" t="s">
        <v>59</v>
      </c>
      <c r="V2" s="70" t="s">
        <v>60</v>
      </c>
      <c r="W2" s="70" t="s">
        <v>65</v>
      </c>
      <c r="X2" s="70" t="s">
        <v>66</v>
      </c>
    </row>
    <row r="3" spans="1:24">
      <c r="A3" t="s">
        <v>1</v>
      </c>
      <c r="B3" s="255">
        <v>247265.64910000001</v>
      </c>
      <c r="C3" s="256">
        <v>31.860299999999999</v>
      </c>
      <c r="D3" s="257">
        <v>22802.446</v>
      </c>
      <c r="E3" s="258">
        <v>2460.4683</v>
      </c>
      <c r="F3" s="258">
        <v>2332.9703</v>
      </c>
      <c r="G3" s="259">
        <v>64.4649</v>
      </c>
      <c r="H3" s="260">
        <v>42490.031799999997</v>
      </c>
      <c r="J3" s="54">
        <v>221915.83199999999</v>
      </c>
      <c r="K3" s="57">
        <v>35.212600000000002</v>
      </c>
      <c r="L3" s="60">
        <v>14963.427900000001</v>
      </c>
      <c r="M3" s="63">
        <v>1614.3438000000001</v>
      </c>
      <c r="N3" s="63">
        <v>1523.5301999999999</v>
      </c>
      <c r="O3" s="66">
        <v>29.983599999999999</v>
      </c>
      <c r="P3" s="69">
        <v>27580.2729</v>
      </c>
      <c r="R3" s="5">
        <f>(J3-B3)/B3</f>
        <v>-0.10252057733158056</v>
      </c>
      <c r="S3" s="420">
        <f t="shared" ref="S3:X18" si="0">(K3-C3)/C3</f>
        <v>0.10521872047658068</v>
      </c>
      <c r="T3" s="420">
        <f t="shared" si="0"/>
        <v>-0.34377970240561034</v>
      </c>
      <c r="U3" s="420">
        <f t="shared" si="0"/>
        <v>-0.34388758432693478</v>
      </c>
      <c r="V3" s="420">
        <f t="shared" si="0"/>
        <v>-0.34695688153423987</v>
      </c>
      <c r="W3" s="420">
        <f t="shared" si="0"/>
        <v>-0.53488487533526008</v>
      </c>
      <c r="X3" s="420">
        <f t="shared" si="0"/>
        <v>-0.3509001586579184</v>
      </c>
    </row>
    <row r="4" spans="1:24">
      <c r="A4" t="s">
        <v>2</v>
      </c>
      <c r="B4" s="255">
        <v>307104.12430000002</v>
      </c>
      <c r="C4" s="256">
        <v>41.396799999999999</v>
      </c>
      <c r="D4" s="257">
        <v>29271.8302</v>
      </c>
      <c r="E4" s="258">
        <v>3220.9277999999999</v>
      </c>
      <c r="F4" s="258">
        <v>3066.3541</v>
      </c>
      <c r="G4" s="259">
        <v>75.570999999999998</v>
      </c>
      <c r="H4" s="260">
        <v>38442.3292</v>
      </c>
      <c r="J4" s="54">
        <v>271694.85690000001</v>
      </c>
      <c r="K4" s="57">
        <v>46.811300000000003</v>
      </c>
      <c r="L4" s="60">
        <v>18494.150399999999</v>
      </c>
      <c r="M4" s="63">
        <v>2217.2851000000001</v>
      </c>
      <c r="N4" s="63">
        <v>2097.0893000000001</v>
      </c>
      <c r="O4" s="66">
        <v>33.776299999999999</v>
      </c>
      <c r="P4" s="69">
        <v>27085.912</v>
      </c>
      <c r="R4" s="420">
        <f t="shared" ref="R4:R51" si="1">(J4-B4)/B4</f>
        <v>-0.11530052707924512</v>
      </c>
      <c r="S4" s="420">
        <f t="shared" si="0"/>
        <v>0.13079513392339515</v>
      </c>
      <c r="T4" s="420">
        <f t="shared" si="0"/>
        <v>-0.36819289147147355</v>
      </c>
      <c r="U4" s="420">
        <f t="shared" si="0"/>
        <v>-0.31160049598131317</v>
      </c>
      <c r="V4" s="420">
        <f t="shared" si="0"/>
        <v>-0.31609682652111182</v>
      </c>
      <c r="W4" s="420">
        <f t="shared" si="0"/>
        <v>-0.55305209670376199</v>
      </c>
      <c r="X4" s="420">
        <f t="shared" si="0"/>
        <v>-0.29541438919887297</v>
      </c>
    </row>
    <row r="5" spans="1:24">
      <c r="A5" t="s">
        <v>3</v>
      </c>
      <c r="B5" s="255">
        <v>163884.48240000001</v>
      </c>
      <c r="C5" s="256">
        <v>26.8751</v>
      </c>
      <c r="D5" s="257">
        <v>22014.5085</v>
      </c>
      <c r="E5" s="258">
        <v>2309.2667999999999</v>
      </c>
      <c r="F5" s="258">
        <v>2202.6268</v>
      </c>
      <c r="G5" s="259">
        <v>56.763500000000001</v>
      </c>
      <c r="H5" s="260">
        <v>29801.687300000001</v>
      </c>
      <c r="J5" s="54">
        <v>141877.38449999999</v>
      </c>
      <c r="K5" s="57">
        <v>29.9206</v>
      </c>
      <c r="L5" s="60">
        <v>14624.4895</v>
      </c>
      <c r="M5" s="63">
        <v>1434.5989999999999</v>
      </c>
      <c r="N5" s="63">
        <v>1363.7635</v>
      </c>
      <c r="O5" s="66">
        <v>24.945599999999999</v>
      </c>
      <c r="P5" s="69">
        <v>19480.488099999999</v>
      </c>
      <c r="R5" s="420">
        <f t="shared" si="1"/>
        <v>-0.13428420786225714</v>
      </c>
      <c r="S5" s="420">
        <f t="shared" si="0"/>
        <v>0.11332050857485183</v>
      </c>
      <c r="T5" s="420">
        <f t="shared" si="0"/>
        <v>-0.3356885755591591</v>
      </c>
      <c r="U5" s="420">
        <f t="shared" si="0"/>
        <v>-0.37876429003352924</v>
      </c>
      <c r="V5" s="420">
        <f t="shared" si="0"/>
        <v>-0.38084676895786429</v>
      </c>
      <c r="W5" s="420">
        <f t="shared" si="0"/>
        <v>-0.56053449840126135</v>
      </c>
      <c r="X5" s="420">
        <f t="shared" si="0"/>
        <v>-0.346329356995837</v>
      </c>
    </row>
    <row r="6" spans="1:24">
      <c r="A6" t="s">
        <v>4</v>
      </c>
      <c r="B6" s="255">
        <v>826271.07200000004</v>
      </c>
      <c r="C6" s="256">
        <v>85.005399999999995</v>
      </c>
      <c r="D6" s="257">
        <v>112752.5934</v>
      </c>
      <c r="E6" s="258">
        <v>8303.4231999999993</v>
      </c>
      <c r="F6" s="258">
        <v>7704.1201000000001</v>
      </c>
      <c r="G6" s="259">
        <v>119.7039</v>
      </c>
      <c r="H6" s="260">
        <v>119951.8936</v>
      </c>
      <c r="J6" s="54">
        <v>686924.34600000002</v>
      </c>
      <c r="K6" s="57">
        <v>69.728800000000007</v>
      </c>
      <c r="L6" s="60">
        <v>85856.320699999997</v>
      </c>
      <c r="M6" s="63">
        <v>6830.6692999999996</v>
      </c>
      <c r="N6" s="63">
        <v>5911.7425000000003</v>
      </c>
      <c r="O6" s="66">
        <v>148.11500000000001</v>
      </c>
      <c r="P6" s="69">
        <v>86100.582200000004</v>
      </c>
      <c r="R6" s="420">
        <f t="shared" si="1"/>
        <v>-0.16864529174754894</v>
      </c>
      <c r="S6" s="420">
        <f t="shared" si="0"/>
        <v>-0.17971328880282886</v>
      </c>
      <c r="T6" s="420">
        <f t="shared" si="0"/>
        <v>-0.23854238637849373</v>
      </c>
      <c r="U6" s="420">
        <f t="shared" si="0"/>
        <v>-0.17736707674974339</v>
      </c>
      <c r="V6" s="420">
        <f t="shared" si="0"/>
        <v>-0.2326518248333122</v>
      </c>
      <c r="W6" s="420">
        <f t="shared" si="0"/>
        <v>0.23734481499767346</v>
      </c>
      <c r="X6" s="420">
        <f t="shared" si="0"/>
        <v>-0.28220739484849611</v>
      </c>
    </row>
    <row r="7" spans="1:24">
      <c r="A7" t="s">
        <v>5</v>
      </c>
      <c r="B7" s="255">
        <v>260738.86689999999</v>
      </c>
      <c r="C7" s="256">
        <v>36.603200000000001</v>
      </c>
      <c r="D7" s="257">
        <v>27120.058700000001</v>
      </c>
      <c r="E7" s="258">
        <v>2954.7845000000002</v>
      </c>
      <c r="F7" s="258">
        <v>2815.7573000000002</v>
      </c>
      <c r="G7" s="259">
        <v>74.3874</v>
      </c>
      <c r="H7" s="260">
        <v>30879.232199999999</v>
      </c>
      <c r="J7" s="54">
        <v>235651.42569999999</v>
      </c>
      <c r="K7" s="57">
        <v>41.4435</v>
      </c>
      <c r="L7" s="60">
        <v>17563.306499999999</v>
      </c>
      <c r="M7" s="63">
        <v>2041.0247999999999</v>
      </c>
      <c r="N7" s="63">
        <v>1932.7508</v>
      </c>
      <c r="O7" s="66">
        <v>30.131</v>
      </c>
      <c r="P7" s="69">
        <v>22453.614399999999</v>
      </c>
      <c r="R7" s="420">
        <f t="shared" si="1"/>
        <v>-9.6216730164826847E-2</v>
      </c>
      <c r="S7" s="420">
        <f t="shared" si="0"/>
        <v>0.13223707216855354</v>
      </c>
      <c r="T7" s="420">
        <f t="shared" si="0"/>
        <v>-0.35238685526886421</v>
      </c>
      <c r="U7" s="420">
        <f t="shared" si="0"/>
        <v>-0.30924749334511542</v>
      </c>
      <c r="V7" s="420">
        <f t="shared" si="0"/>
        <v>-0.31359467664347351</v>
      </c>
      <c r="W7" s="420">
        <f t="shared" si="0"/>
        <v>-0.59494484280940052</v>
      </c>
      <c r="X7" s="420">
        <f t="shared" si="0"/>
        <v>-0.27285710167366145</v>
      </c>
    </row>
    <row r="8" spans="1:24">
      <c r="A8" t="s">
        <v>6</v>
      </c>
      <c r="B8" s="255">
        <v>156030.2574</v>
      </c>
      <c r="C8" s="256">
        <v>17.636099999999999</v>
      </c>
      <c r="D8" s="257">
        <v>12995.6718</v>
      </c>
      <c r="E8" s="258">
        <v>1282.0721000000001</v>
      </c>
      <c r="F8" s="258">
        <v>1216.7569000000001</v>
      </c>
      <c r="G8" s="259">
        <v>37.687199999999997</v>
      </c>
      <c r="H8" s="260">
        <v>16975.831999999999</v>
      </c>
      <c r="J8" s="54">
        <v>144635.5528</v>
      </c>
      <c r="K8" s="57">
        <v>19.855</v>
      </c>
      <c r="L8" s="60">
        <v>8287.7993999999999</v>
      </c>
      <c r="M8" s="63">
        <v>928.88379999999995</v>
      </c>
      <c r="N8" s="63">
        <v>876.28549999999996</v>
      </c>
      <c r="O8" s="66">
        <v>20.072900000000001</v>
      </c>
      <c r="P8" s="69">
        <v>11581.6319</v>
      </c>
      <c r="R8" s="420">
        <f t="shared" si="1"/>
        <v>-7.3028813704950013E-2</v>
      </c>
      <c r="S8" s="420">
        <f t="shared" si="0"/>
        <v>0.12581579827739703</v>
      </c>
      <c r="T8" s="420">
        <f t="shared" si="0"/>
        <v>-0.36226464260200847</v>
      </c>
      <c r="U8" s="420">
        <f t="shared" si="0"/>
        <v>-0.27548240071677726</v>
      </c>
      <c r="V8" s="420">
        <f t="shared" si="0"/>
        <v>-0.27981875426389619</v>
      </c>
      <c r="W8" s="420">
        <f t="shared" si="0"/>
        <v>-0.46738149822751485</v>
      </c>
      <c r="X8" s="420">
        <f t="shared" si="0"/>
        <v>-0.31775762743175112</v>
      </c>
    </row>
    <row r="9" spans="1:24">
      <c r="A9" t="s">
        <v>7</v>
      </c>
      <c r="B9" s="255">
        <v>46087.314700000003</v>
      </c>
      <c r="C9" s="256">
        <v>6.0193000000000003</v>
      </c>
      <c r="D9" s="257">
        <v>4448.7221</v>
      </c>
      <c r="E9" s="258">
        <v>420.62860000000001</v>
      </c>
      <c r="F9" s="258">
        <v>399.80560000000003</v>
      </c>
      <c r="G9" s="259">
        <v>11.8788</v>
      </c>
      <c r="H9" s="260">
        <v>5951.7530999999999</v>
      </c>
      <c r="J9" s="54">
        <v>41939.818299999999</v>
      </c>
      <c r="K9" s="57">
        <v>6.6744000000000003</v>
      </c>
      <c r="L9" s="60">
        <v>2976.7721999999999</v>
      </c>
      <c r="M9" s="63">
        <v>287.18090000000001</v>
      </c>
      <c r="N9" s="63">
        <v>271.47550000000001</v>
      </c>
      <c r="O9" s="66">
        <v>5.3140000000000001</v>
      </c>
      <c r="P9" s="69">
        <v>3854.9771999999998</v>
      </c>
      <c r="R9" s="420">
        <f t="shared" si="1"/>
        <v>-8.9992147014805429E-2</v>
      </c>
      <c r="S9" s="420">
        <f t="shared" si="0"/>
        <v>0.10883325303606732</v>
      </c>
      <c r="T9" s="420">
        <f t="shared" si="0"/>
        <v>-0.33087027396024582</v>
      </c>
      <c r="U9" s="420">
        <f t="shared" si="0"/>
        <v>-0.3172577898887522</v>
      </c>
      <c r="V9" s="420">
        <f t="shared" si="0"/>
        <v>-0.32098124688598662</v>
      </c>
      <c r="W9" s="420">
        <f t="shared" si="0"/>
        <v>-0.55264841566488199</v>
      </c>
      <c r="X9" s="420">
        <f t="shared" si="0"/>
        <v>-0.35229551104866902</v>
      </c>
    </row>
    <row r="10" spans="1:24">
      <c r="A10" t="s">
        <v>8</v>
      </c>
      <c r="B10" s="255">
        <v>12049.847100000001</v>
      </c>
      <c r="C10" s="256">
        <v>2.8361999999999998</v>
      </c>
      <c r="D10" s="257">
        <v>2345.1282000000001</v>
      </c>
      <c r="E10" s="258">
        <v>210.05340000000001</v>
      </c>
      <c r="F10" s="258">
        <v>202.2945</v>
      </c>
      <c r="G10" s="259">
        <v>6.16</v>
      </c>
      <c r="H10" s="260">
        <v>1261.5467000000001</v>
      </c>
      <c r="J10" s="54">
        <v>10721.490299999999</v>
      </c>
      <c r="K10" s="57">
        <v>3.2324000000000002</v>
      </c>
      <c r="L10" s="60">
        <v>1386.7238</v>
      </c>
      <c r="M10" s="63">
        <v>125.0693</v>
      </c>
      <c r="N10" s="63">
        <v>119.9277</v>
      </c>
      <c r="O10" s="66">
        <v>2.3224999999999998</v>
      </c>
      <c r="P10" s="69">
        <v>830.54849999999999</v>
      </c>
      <c r="R10" s="420">
        <f t="shared" si="1"/>
        <v>-0.11023847763180342</v>
      </c>
      <c r="S10" s="420">
        <f t="shared" si="0"/>
        <v>0.13969395670263041</v>
      </c>
      <c r="T10" s="420">
        <f t="shared" si="0"/>
        <v>-0.40867889439903543</v>
      </c>
      <c r="U10" s="420">
        <f t="shared" si="0"/>
        <v>-0.404583310720036</v>
      </c>
      <c r="V10" s="420">
        <f t="shared" si="0"/>
        <v>-0.40716282449596997</v>
      </c>
      <c r="W10" s="420">
        <f t="shared" si="0"/>
        <v>-0.62297077922077926</v>
      </c>
      <c r="X10" s="420">
        <f t="shared" si="0"/>
        <v>-0.34164268354076793</v>
      </c>
    </row>
    <row r="11" spans="1:24">
      <c r="A11" t="s">
        <v>9</v>
      </c>
      <c r="B11" s="255">
        <v>1082298.2822</v>
      </c>
      <c r="C11" s="256">
        <v>142.2741</v>
      </c>
      <c r="D11" s="257">
        <v>98322.366599999994</v>
      </c>
      <c r="E11" s="258">
        <v>10095.049000000001</v>
      </c>
      <c r="F11" s="258">
        <v>9595.1903999999995</v>
      </c>
      <c r="G11" s="259">
        <v>274.55470000000003</v>
      </c>
      <c r="H11" s="260">
        <v>165776.13690000001</v>
      </c>
      <c r="J11" s="54">
        <v>991835.70889999997</v>
      </c>
      <c r="K11" s="57">
        <v>158.67400000000001</v>
      </c>
      <c r="L11" s="60">
        <v>66437.179300000003</v>
      </c>
      <c r="M11" s="63">
        <v>6838.2094999999999</v>
      </c>
      <c r="N11" s="63">
        <v>6464.5933000000005</v>
      </c>
      <c r="O11" s="66">
        <v>118.1983</v>
      </c>
      <c r="P11" s="69">
        <v>107140.27190000001</v>
      </c>
      <c r="R11" s="420">
        <f t="shared" si="1"/>
        <v>-8.3583772410795801E-2</v>
      </c>
      <c r="S11" s="420">
        <f t="shared" si="0"/>
        <v>0.11526975043243994</v>
      </c>
      <c r="T11" s="420">
        <f t="shared" si="0"/>
        <v>-0.32429230909094081</v>
      </c>
      <c r="U11" s="420">
        <f t="shared" si="0"/>
        <v>-0.32261750289671703</v>
      </c>
      <c r="V11" s="420">
        <f t="shared" si="0"/>
        <v>-0.32626732451291424</v>
      </c>
      <c r="W11" s="420">
        <f t="shared" si="0"/>
        <v>-0.56949088833664108</v>
      </c>
      <c r="X11" s="420">
        <f t="shared" si="0"/>
        <v>-0.35370509951845791</v>
      </c>
    </row>
    <row r="12" spans="1:24">
      <c r="A12" t="s">
        <v>10</v>
      </c>
      <c r="B12" s="255">
        <v>452766.60820000002</v>
      </c>
      <c r="C12" s="256">
        <v>60.3874</v>
      </c>
      <c r="D12" s="257">
        <v>44167.662700000001</v>
      </c>
      <c r="E12" s="258">
        <v>4709.9210999999996</v>
      </c>
      <c r="F12" s="258">
        <v>4481.0621000000001</v>
      </c>
      <c r="G12" s="259">
        <v>124.35120000000001</v>
      </c>
      <c r="H12" s="260">
        <v>59215.138400000003</v>
      </c>
      <c r="J12" s="54">
        <v>413612.69439999998</v>
      </c>
      <c r="K12" s="57">
        <v>67.855000000000004</v>
      </c>
      <c r="L12" s="60">
        <v>27852.614799999999</v>
      </c>
      <c r="M12" s="63">
        <v>3192.1206999999999</v>
      </c>
      <c r="N12" s="63">
        <v>3018.6669000000002</v>
      </c>
      <c r="O12" s="66">
        <v>53.807600000000001</v>
      </c>
      <c r="P12" s="69">
        <v>40269.5219</v>
      </c>
      <c r="R12" s="420">
        <f t="shared" si="1"/>
        <v>-8.6477034946677495E-2</v>
      </c>
      <c r="S12" s="420">
        <f t="shared" si="0"/>
        <v>0.12366155853704588</v>
      </c>
      <c r="T12" s="420">
        <f t="shared" si="0"/>
        <v>-0.36938898059461955</v>
      </c>
      <c r="U12" s="420">
        <f t="shared" si="0"/>
        <v>-0.32225601401263382</v>
      </c>
      <c r="V12" s="420">
        <f t="shared" si="0"/>
        <v>-0.32635013025148657</v>
      </c>
      <c r="W12" s="420">
        <f t="shared" si="0"/>
        <v>-0.56729327903550586</v>
      </c>
      <c r="X12" s="420">
        <f t="shared" si="0"/>
        <v>-0.31994549049301896</v>
      </c>
    </row>
    <row r="13" spans="1:24">
      <c r="A13" t="s">
        <v>11</v>
      </c>
      <c r="B13" s="255">
        <v>97593.914699999994</v>
      </c>
      <c r="C13" s="256">
        <v>16.979299999999999</v>
      </c>
      <c r="D13" s="257">
        <v>12664.6644</v>
      </c>
      <c r="E13" s="258">
        <v>1462.2363</v>
      </c>
      <c r="F13" s="258">
        <v>1391.1546000000001</v>
      </c>
      <c r="G13" s="259">
        <v>33.532499999999999</v>
      </c>
      <c r="H13" s="260">
        <v>19883.911400000001</v>
      </c>
      <c r="J13" s="54">
        <v>85569.518800000005</v>
      </c>
      <c r="K13" s="57">
        <v>18.991599999999998</v>
      </c>
      <c r="L13" s="60">
        <v>8726.2911999999997</v>
      </c>
      <c r="M13" s="63">
        <v>953.13310000000001</v>
      </c>
      <c r="N13" s="63">
        <v>902.80160000000001</v>
      </c>
      <c r="O13" s="66">
        <v>13.678800000000001</v>
      </c>
      <c r="P13" s="69">
        <v>13711.5789</v>
      </c>
      <c r="R13" s="420">
        <f t="shared" si="1"/>
        <v>-0.12320845963564969</v>
      </c>
      <c r="S13" s="420">
        <f t="shared" si="0"/>
        <v>0.11851489755172474</v>
      </c>
      <c r="T13" s="420">
        <f t="shared" si="0"/>
        <v>-0.31097335670418558</v>
      </c>
      <c r="U13" s="420">
        <f t="shared" si="0"/>
        <v>-0.34816752942051843</v>
      </c>
      <c r="V13" s="420">
        <f t="shared" si="0"/>
        <v>-0.35104150178563909</v>
      </c>
      <c r="W13" s="420">
        <f t="shared" si="0"/>
        <v>-0.59207336166405722</v>
      </c>
      <c r="X13" s="420">
        <f t="shared" si="0"/>
        <v>-0.31041842703040812</v>
      </c>
    </row>
    <row r="14" spans="1:24">
      <c r="A14" t="s">
        <v>12</v>
      </c>
      <c r="B14" s="255">
        <v>584036.11410000001</v>
      </c>
      <c r="C14" s="256">
        <v>104.12439999999999</v>
      </c>
      <c r="D14" s="257">
        <v>85221.407999999996</v>
      </c>
      <c r="E14" s="258">
        <v>7869.1583000000001</v>
      </c>
      <c r="F14" s="258">
        <v>7535.4546</v>
      </c>
      <c r="G14" s="259">
        <v>225.25470000000001</v>
      </c>
      <c r="H14" s="260">
        <v>70338.335200000001</v>
      </c>
      <c r="J14" s="54">
        <v>520099.24</v>
      </c>
      <c r="K14" s="57">
        <v>118.1635</v>
      </c>
      <c r="L14" s="60">
        <v>53386.8897</v>
      </c>
      <c r="M14" s="63">
        <v>4889.3756999999996</v>
      </c>
      <c r="N14" s="63">
        <v>4655.5775000000003</v>
      </c>
      <c r="O14" s="66">
        <v>96.823099999999997</v>
      </c>
      <c r="P14" s="69">
        <v>48586.984100000001</v>
      </c>
      <c r="R14" s="420">
        <f t="shared" si="1"/>
        <v>-0.10947417900436993</v>
      </c>
      <c r="S14" s="420">
        <f t="shared" si="0"/>
        <v>0.13483006864865493</v>
      </c>
      <c r="T14" s="420">
        <f t="shared" si="0"/>
        <v>-0.37355071979097082</v>
      </c>
      <c r="U14" s="420">
        <f t="shared" si="0"/>
        <v>-0.37866598769527871</v>
      </c>
      <c r="V14" s="420">
        <f t="shared" si="0"/>
        <v>-0.38217695585346634</v>
      </c>
      <c r="W14" s="420">
        <f t="shared" si="0"/>
        <v>-0.57016168808020429</v>
      </c>
      <c r="X14" s="420">
        <f t="shared" si="0"/>
        <v>-0.30923892409668519</v>
      </c>
    </row>
    <row r="15" spans="1:24">
      <c r="A15" t="s">
        <v>13</v>
      </c>
      <c r="B15" s="255">
        <v>326927.07909999997</v>
      </c>
      <c r="C15" s="256">
        <v>56.614400000000003</v>
      </c>
      <c r="D15" s="257">
        <v>47298.8145</v>
      </c>
      <c r="E15" s="258">
        <v>4230.1469999999999</v>
      </c>
      <c r="F15" s="258">
        <v>4047.627</v>
      </c>
      <c r="G15" s="259">
        <v>125.3883</v>
      </c>
      <c r="H15" s="260">
        <v>41666.548499999997</v>
      </c>
      <c r="J15" s="54">
        <v>280843.89559999999</v>
      </c>
      <c r="K15" s="57">
        <v>64.308800000000005</v>
      </c>
      <c r="L15" s="60">
        <v>29496.200400000002</v>
      </c>
      <c r="M15" s="63">
        <v>2602.3004000000001</v>
      </c>
      <c r="N15" s="63">
        <v>2476.7384000000002</v>
      </c>
      <c r="O15" s="66">
        <v>57.585799999999999</v>
      </c>
      <c r="P15" s="69">
        <v>28335.779699999999</v>
      </c>
      <c r="R15" s="420">
        <f t="shared" si="1"/>
        <v>-0.14095860039144731</v>
      </c>
      <c r="S15" s="420">
        <f t="shared" si="0"/>
        <v>0.13590888537191953</v>
      </c>
      <c r="T15" s="420">
        <f t="shared" si="0"/>
        <v>-0.37638605297390698</v>
      </c>
      <c r="U15" s="420">
        <f t="shared" si="0"/>
        <v>-0.38482033839485952</v>
      </c>
      <c r="V15" s="420">
        <f t="shared" si="0"/>
        <v>-0.38810112690719767</v>
      </c>
      <c r="W15" s="420">
        <f t="shared" si="0"/>
        <v>-0.54074024450447133</v>
      </c>
      <c r="X15" s="420">
        <f t="shared" si="0"/>
        <v>-0.3199393585480208</v>
      </c>
    </row>
    <row r="16" spans="1:24">
      <c r="A16" t="s">
        <v>14</v>
      </c>
      <c r="B16" s="255">
        <v>219811.5122</v>
      </c>
      <c r="C16" s="256">
        <v>54.591099999999997</v>
      </c>
      <c r="D16" s="257">
        <v>49916.274700000002</v>
      </c>
      <c r="E16" s="258">
        <v>4476.4426000000003</v>
      </c>
      <c r="F16" s="258">
        <v>4308.7313999999997</v>
      </c>
      <c r="G16" s="259">
        <v>116.7286</v>
      </c>
      <c r="H16" s="260">
        <v>30502.206600000001</v>
      </c>
      <c r="J16" s="54">
        <v>185420.2334</v>
      </c>
      <c r="K16" s="57">
        <v>61.323799999999999</v>
      </c>
      <c r="L16" s="60">
        <v>33604.388099999996</v>
      </c>
      <c r="M16" s="63">
        <v>2695.7152000000001</v>
      </c>
      <c r="N16" s="63">
        <v>2589.1228999999998</v>
      </c>
      <c r="O16" s="66">
        <v>46.454000000000001</v>
      </c>
      <c r="P16" s="69">
        <v>19270.757399999999</v>
      </c>
      <c r="R16" s="420">
        <f t="shared" si="1"/>
        <v>-0.15645804196419155</v>
      </c>
      <c r="S16" s="420">
        <f t="shared" si="0"/>
        <v>0.12332962699048017</v>
      </c>
      <c r="T16" s="420">
        <f t="shared" si="0"/>
        <v>-0.32678493533492803</v>
      </c>
      <c r="U16" s="420">
        <f t="shared" si="0"/>
        <v>-0.39779967244525821</v>
      </c>
      <c r="V16" s="420">
        <f t="shared" si="0"/>
        <v>-0.39909856065755223</v>
      </c>
      <c r="W16" s="420">
        <f t="shared" si="0"/>
        <v>-0.6020341201727768</v>
      </c>
      <c r="X16" s="420">
        <f t="shared" si="0"/>
        <v>-0.3682175964279254</v>
      </c>
    </row>
    <row r="17" spans="1:24">
      <c r="A17" t="s">
        <v>15</v>
      </c>
      <c r="B17" s="255">
        <v>155053.61900000001</v>
      </c>
      <c r="C17" s="256">
        <v>38.555100000000003</v>
      </c>
      <c r="D17" s="257">
        <v>37282.405299999999</v>
      </c>
      <c r="E17" s="258">
        <v>3403.2469000000001</v>
      </c>
      <c r="F17" s="258">
        <v>3280.6801</v>
      </c>
      <c r="G17" s="259">
        <v>86.277799999999999</v>
      </c>
      <c r="H17" s="260">
        <v>17420.471699999998</v>
      </c>
      <c r="J17" s="54">
        <v>132389.9382</v>
      </c>
      <c r="K17" s="57">
        <v>43.680999999999997</v>
      </c>
      <c r="L17" s="60">
        <v>24788.422699999999</v>
      </c>
      <c r="M17" s="63">
        <v>2082.3995</v>
      </c>
      <c r="N17" s="63">
        <v>2001.7208000000001</v>
      </c>
      <c r="O17" s="66">
        <v>34.507899999999999</v>
      </c>
      <c r="P17" s="69">
        <v>11927.5944</v>
      </c>
      <c r="R17" s="420">
        <f t="shared" si="1"/>
        <v>-0.1461667321676639</v>
      </c>
      <c r="S17" s="420">
        <f t="shared" si="0"/>
        <v>0.13294998586438614</v>
      </c>
      <c r="T17" s="420">
        <f t="shared" si="0"/>
        <v>-0.33511739651625966</v>
      </c>
      <c r="U17" s="420">
        <f t="shared" si="0"/>
        <v>-0.38811389205996194</v>
      </c>
      <c r="V17" s="420">
        <f t="shared" si="0"/>
        <v>-0.38984578228154582</v>
      </c>
      <c r="W17" s="420">
        <f t="shared" si="0"/>
        <v>-0.60003732130397391</v>
      </c>
      <c r="X17" s="420">
        <f t="shared" si="0"/>
        <v>-0.31531162844459598</v>
      </c>
    </row>
    <row r="18" spans="1:24">
      <c r="A18" t="s">
        <v>16</v>
      </c>
      <c r="B18" s="255">
        <v>191646.22010000001</v>
      </c>
      <c r="C18" s="256">
        <v>29.8979</v>
      </c>
      <c r="D18" s="257">
        <v>24233.929499999998</v>
      </c>
      <c r="E18" s="258">
        <v>2457.7221</v>
      </c>
      <c r="F18" s="258">
        <v>2344.9148</v>
      </c>
      <c r="G18" s="259">
        <v>63.641300000000001</v>
      </c>
      <c r="H18" s="260">
        <v>30917.2186</v>
      </c>
      <c r="J18" s="54">
        <v>170487.97940000001</v>
      </c>
      <c r="K18" s="57">
        <v>33.416800000000002</v>
      </c>
      <c r="L18" s="60">
        <v>15883.9728</v>
      </c>
      <c r="M18" s="63">
        <v>1558.6029000000001</v>
      </c>
      <c r="N18" s="63">
        <v>1481.6947</v>
      </c>
      <c r="O18" s="66">
        <v>28.670200000000001</v>
      </c>
      <c r="P18" s="69">
        <v>20185.445599999999</v>
      </c>
      <c r="R18" s="420">
        <f t="shared" si="1"/>
        <v>-0.11040259854308493</v>
      </c>
      <c r="S18" s="420">
        <f t="shared" si="0"/>
        <v>0.11769722957130775</v>
      </c>
      <c r="T18" s="420">
        <f t="shared" si="0"/>
        <v>-0.34455644925433987</v>
      </c>
      <c r="U18" s="420">
        <f t="shared" si="0"/>
        <v>-0.36583436345386644</v>
      </c>
      <c r="V18" s="420">
        <f t="shared" si="0"/>
        <v>-0.36812429176531275</v>
      </c>
      <c r="W18" s="420">
        <f t="shared" si="0"/>
        <v>-0.54950323139219337</v>
      </c>
      <c r="X18" s="420">
        <f t="shared" si="0"/>
        <v>-0.34711314555313849</v>
      </c>
    </row>
    <row r="19" spans="1:24">
      <c r="A19" t="s">
        <v>17</v>
      </c>
      <c r="B19" s="255">
        <v>241632.3731</v>
      </c>
      <c r="C19" s="256">
        <v>32.957299999999996</v>
      </c>
      <c r="D19" s="257">
        <v>23490.842799999999</v>
      </c>
      <c r="E19" s="258">
        <v>2428.5239999999999</v>
      </c>
      <c r="F19" s="258">
        <v>2303.4857000000002</v>
      </c>
      <c r="G19" s="259">
        <v>64.235200000000006</v>
      </c>
      <c r="H19" s="260">
        <v>47957.385199999997</v>
      </c>
      <c r="J19" s="54">
        <v>218028.19130000001</v>
      </c>
      <c r="K19" s="57">
        <v>36.104300000000002</v>
      </c>
      <c r="L19" s="60">
        <v>16251.0226</v>
      </c>
      <c r="M19" s="63">
        <v>1529.5561</v>
      </c>
      <c r="N19" s="63">
        <v>1445.9376999999999</v>
      </c>
      <c r="O19" s="66">
        <v>29.302800000000001</v>
      </c>
      <c r="P19" s="69">
        <v>30291.010200000001</v>
      </c>
      <c r="R19" s="420">
        <f t="shared" si="1"/>
        <v>-9.7686338536398673E-2</v>
      </c>
      <c r="S19" s="420">
        <f t="shared" ref="S19:S51" si="2">(K19-C19)/C19</f>
        <v>9.5487191001690244E-2</v>
      </c>
      <c r="T19" s="420">
        <f t="shared" ref="T19:T51" si="3">(L19-D19)/D19</f>
        <v>-0.3081975500683185</v>
      </c>
      <c r="U19" s="420">
        <f t="shared" ref="U19:U51" si="4">(M19-E19)/E19</f>
        <v>-0.37017048215294551</v>
      </c>
      <c r="V19" s="420">
        <f t="shared" ref="V19:V51" si="5">(N19-F19)/F19</f>
        <v>-0.37228275391507754</v>
      </c>
      <c r="W19" s="420">
        <f t="shared" ref="W19:W51" si="6">(O19-G19)/G19</f>
        <v>-0.5438202107255834</v>
      </c>
      <c r="X19" s="420">
        <f t="shared" ref="X19:X51" si="7">(P19-H19)/H19</f>
        <v>-0.36837652691706796</v>
      </c>
    </row>
    <row r="20" spans="1:24">
      <c r="A20" t="s">
        <v>18</v>
      </c>
      <c r="B20" s="255">
        <v>104517.05349999999</v>
      </c>
      <c r="C20" s="256">
        <v>13.6157</v>
      </c>
      <c r="D20" s="257">
        <v>6749.3017</v>
      </c>
      <c r="E20" s="258">
        <v>1070.9584</v>
      </c>
      <c r="F20" s="258">
        <v>1003.1506000000001</v>
      </c>
      <c r="G20" s="259">
        <v>23.366399999999999</v>
      </c>
      <c r="H20" s="260">
        <v>26471.557499999999</v>
      </c>
      <c r="J20" s="54">
        <v>91969.521099999998</v>
      </c>
      <c r="K20" s="57">
        <v>14.930099999999999</v>
      </c>
      <c r="L20" s="60">
        <v>5050.7745999999997</v>
      </c>
      <c r="M20" s="63">
        <v>772.73559999999998</v>
      </c>
      <c r="N20" s="63">
        <v>720.49339999999995</v>
      </c>
      <c r="O20" s="66">
        <v>10.401999999999999</v>
      </c>
      <c r="P20" s="69">
        <v>18375.952799999999</v>
      </c>
      <c r="R20" s="420">
        <f t="shared" si="1"/>
        <v>-0.12005248885053957</v>
      </c>
      <c r="S20" s="420">
        <f t="shared" si="2"/>
        <v>9.6535616971584207E-2</v>
      </c>
      <c r="T20" s="420">
        <f t="shared" si="3"/>
        <v>-0.25165967910428427</v>
      </c>
      <c r="U20" s="420">
        <f t="shared" si="4"/>
        <v>-0.27846347719948789</v>
      </c>
      <c r="V20" s="420">
        <f t="shared" si="5"/>
        <v>-0.28176945714830864</v>
      </c>
      <c r="W20" s="420">
        <f t="shared" si="6"/>
        <v>-0.5548308682552725</v>
      </c>
      <c r="X20" s="420">
        <f t="shared" si="7"/>
        <v>-0.3058227571233767</v>
      </c>
    </row>
    <row r="21" spans="1:24">
      <c r="A21" t="s">
        <v>19</v>
      </c>
      <c r="B21" s="255">
        <v>264681.76730000001</v>
      </c>
      <c r="C21" s="256">
        <v>31.471599999999999</v>
      </c>
      <c r="D21" s="257">
        <v>21962.4329</v>
      </c>
      <c r="E21" s="258">
        <v>2331.2645000000002</v>
      </c>
      <c r="F21" s="258">
        <v>2212.3759</v>
      </c>
      <c r="G21" s="259">
        <v>61.628999999999998</v>
      </c>
      <c r="H21" s="260">
        <v>29733.453600000001</v>
      </c>
      <c r="J21" s="54">
        <v>249692.11199999999</v>
      </c>
      <c r="K21" s="57">
        <v>35.355499999999999</v>
      </c>
      <c r="L21" s="60">
        <v>14521.038500000001</v>
      </c>
      <c r="M21" s="63">
        <v>1690.9848</v>
      </c>
      <c r="N21" s="63">
        <v>1594.0931</v>
      </c>
      <c r="O21" s="66">
        <v>27.156400000000001</v>
      </c>
      <c r="P21" s="69">
        <v>20806.779399999999</v>
      </c>
      <c r="R21" s="420">
        <f t="shared" si="1"/>
        <v>-5.6632746006301936E-2</v>
      </c>
      <c r="S21" s="420">
        <f t="shared" si="2"/>
        <v>0.1234096772963561</v>
      </c>
      <c r="T21" s="420">
        <f t="shared" si="3"/>
        <v>-0.33882377393626545</v>
      </c>
      <c r="U21" s="420">
        <f t="shared" si="4"/>
        <v>-0.27464910137824355</v>
      </c>
      <c r="V21" s="420">
        <f t="shared" si="5"/>
        <v>-0.27946552843935785</v>
      </c>
      <c r="W21" s="420">
        <f t="shared" si="6"/>
        <v>-0.55935679631342394</v>
      </c>
      <c r="X21" s="420">
        <f t="shared" si="7"/>
        <v>-0.30022325425392227</v>
      </c>
    </row>
    <row r="22" spans="1:24">
      <c r="A22" t="s">
        <v>20</v>
      </c>
      <c r="B22" s="255">
        <v>282320.1397</v>
      </c>
      <c r="C22" s="256">
        <v>32.0092</v>
      </c>
      <c r="D22" s="257">
        <v>22605.5939</v>
      </c>
      <c r="E22" s="258">
        <v>2238.7682</v>
      </c>
      <c r="F22" s="258">
        <v>2122.819</v>
      </c>
      <c r="G22" s="259">
        <v>65.235799999999998</v>
      </c>
      <c r="H22" s="260">
        <v>35157.820800000001</v>
      </c>
      <c r="J22" s="54">
        <v>259881.72260000001</v>
      </c>
      <c r="K22" s="57">
        <v>35.706699999999998</v>
      </c>
      <c r="L22" s="60">
        <v>14770.7196</v>
      </c>
      <c r="M22" s="63">
        <v>1566.616</v>
      </c>
      <c r="N22" s="63">
        <v>1477.1577</v>
      </c>
      <c r="O22" s="66">
        <v>31.645099999999999</v>
      </c>
      <c r="P22" s="69">
        <v>23084.352500000001</v>
      </c>
      <c r="R22" s="420">
        <f t="shared" si="1"/>
        <v>-7.947862707861926E-2</v>
      </c>
      <c r="S22" s="420">
        <f t="shared" si="2"/>
        <v>0.1155136648213638</v>
      </c>
      <c r="T22" s="420">
        <f t="shared" si="3"/>
        <v>-0.34659006680642879</v>
      </c>
      <c r="U22" s="420">
        <f t="shared" si="4"/>
        <v>-0.30023304779833837</v>
      </c>
      <c r="V22" s="420">
        <f t="shared" si="5"/>
        <v>-0.3041527798648872</v>
      </c>
      <c r="W22" s="420">
        <f t="shared" si="6"/>
        <v>-0.51491205748990587</v>
      </c>
      <c r="X22" s="420">
        <f t="shared" si="7"/>
        <v>-0.3434077546694817</v>
      </c>
    </row>
    <row r="23" spans="1:24">
      <c r="A23" t="s">
        <v>21</v>
      </c>
      <c r="B23" s="255">
        <v>632708.88249999995</v>
      </c>
      <c r="C23" s="256">
        <v>88.901499999999999</v>
      </c>
      <c r="D23" s="257">
        <v>56015.534299999999</v>
      </c>
      <c r="E23" s="258">
        <v>6426.7923000000001</v>
      </c>
      <c r="F23" s="258">
        <v>6073.5055000000002</v>
      </c>
      <c r="G23" s="259">
        <v>172.07040000000001</v>
      </c>
      <c r="H23" s="260">
        <v>125080.5267</v>
      </c>
      <c r="J23" s="54">
        <v>536804.46660000004</v>
      </c>
      <c r="K23" s="57">
        <v>98.494100000000003</v>
      </c>
      <c r="L23" s="60">
        <v>36349.306499999999</v>
      </c>
      <c r="M23" s="63">
        <v>4182.4354999999996</v>
      </c>
      <c r="N23" s="63">
        <v>3928.7361000000001</v>
      </c>
      <c r="O23" s="66">
        <v>74.144800000000004</v>
      </c>
      <c r="P23" s="69">
        <v>85564.839900000006</v>
      </c>
      <c r="R23" s="420">
        <f t="shared" si="1"/>
        <v>-0.15157747670786006</v>
      </c>
      <c r="S23" s="420">
        <f t="shared" si="2"/>
        <v>0.10790144148298965</v>
      </c>
      <c r="T23" s="420">
        <f t="shared" si="3"/>
        <v>-0.35108524886461717</v>
      </c>
      <c r="U23" s="420">
        <f t="shared" si="4"/>
        <v>-0.34921881636037944</v>
      </c>
      <c r="V23" s="420">
        <f t="shared" si="5"/>
        <v>-0.3531353351042491</v>
      </c>
      <c r="W23" s="420">
        <f t="shared" si="6"/>
        <v>-0.56910194896972399</v>
      </c>
      <c r="X23" s="420">
        <f t="shared" si="7"/>
        <v>-0.31592197316834608</v>
      </c>
    </row>
    <row r="24" spans="1:24">
      <c r="A24" t="s">
        <v>22</v>
      </c>
      <c r="B24" s="255">
        <v>352720.8235</v>
      </c>
      <c r="C24" s="256">
        <v>66.6614</v>
      </c>
      <c r="D24" s="257">
        <v>52962.285400000001</v>
      </c>
      <c r="E24" s="258">
        <v>5529.7451000000001</v>
      </c>
      <c r="F24" s="258">
        <v>5274.1805000000004</v>
      </c>
      <c r="G24" s="259">
        <v>134.03720000000001</v>
      </c>
      <c r="H24" s="260">
        <v>76944.873800000001</v>
      </c>
      <c r="J24" s="54">
        <v>307217.43469999998</v>
      </c>
      <c r="K24" s="57">
        <v>71.823800000000006</v>
      </c>
      <c r="L24" s="60">
        <v>35548.392200000002</v>
      </c>
      <c r="M24" s="63">
        <v>3512.8795</v>
      </c>
      <c r="N24" s="63">
        <v>3336.9847</v>
      </c>
      <c r="O24" s="66">
        <v>54.811799999999998</v>
      </c>
      <c r="P24" s="69">
        <v>53469.350400000003</v>
      </c>
      <c r="R24" s="420">
        <f t="shared" si="1"/>
        <v>-0.12900681153008256</v>
      </c>
      <c r="S24" s="420">
        <f t="shared" si="2"/>
        <v>7.744211792731634E-2</v>
      </c>
      <c r="T24" s="420">
        <f t="shared" si="3"/>
        <v>-0.3287979940533306</v>
      </c>
      <c r="U24" s="420">
        <f t="shared" si="4"/>
        <v>-0.36473030194465927</v>
      </c>
      <c r="V24" s="420">
        <f t="shared" si="5"/>
        <v>-0.3672979716943704</v>
      </c>
      <c r="W24" s="420">
        <f t="shared" si="6"/>
        <v>-0.59107024020197374</v>
      </c>
      <c r="X24" s="420">
        <f t="shared" si="7"/>
        <v>-0.30509535256395465</v>
      </c>
    </row>
    <row r="25" spans="1:24">
      <c r="A25" t="s">
        <v>23</v>
      </c>
      <c r="B25" s="255">
        <v>146734.11249999999</v>
      </c>
      <c r="C25" s="256">
        <v>22.256799999999998</v>
      </c>
      <c r="D25" s="257">
        <v>17200.6253</v>
      </c>
      <c r="E25" s="258">
        <v>1807.9028000000001</v>
      </c>
      <c r="F25" s="258">
        <v>1719.1419000000001</v>
      </c>
      <c r="G25" s="259">
        <v>45.945</v>
      </c>
      <c r="H25" s="260">
        <v>29362.3138</v>
      </c>
      <c r="J25" s="54">
        <v>129791.3967</v>
      </c>
      <c r="K25" s="57">
        <v>24.509799999999998</v>
      </c>
      <c r="L25" s="60">
        <v>11410.4791</v>
      </c>
      <c r="M25" s="63">
        <v>1123.8322000000001</v>
      </c>
      <c r="N25" s="63">
        <v>1064.7593999999999</v>
      </c>
      <c r="O25" s="66">
        <v>20.969200000000001</v>
      </c>
      <c r="P25" s="69">
        <v>18880.219499999999</v>
      </c>
      <c r="R25" s="420">
        <f t="shared" si="1"/>
        <v>-0.11546541912672141</v>
      </c>
      <c r="S25" s="420">
        <f t="shared" si="2"/>
        <v>0.1012274900255203</v>
      </c>
      <c r="T25" s="420">
        <f t="shared" si="3"/>
        <v>-0.33662416912250276</v>
      </c>
      <c r="U25" s="420">
        <f t="shared" si="4"/>
        <v>-0.37837797474510243</v>
      </c>
      <c r="V25" s="420">
        <f t="shared" si="5"/>
        <v>-0.38064484380259717</v>
      </c>
      <c r="W25" s="420">
        <f t="shared" si="6"/>
        <v>-0.54360213298509086</v>
      </c>
      <c r="X25" s="420">
        <f t="shared" si="7"/>
        <v>-0.3569914268813516</v>
      </c>
    </row>
    <row r="26" spans="1:24">
      <c r="A26" t="s">
        <v>24</v>
      </c>
      <c r="B26" s="255">
        <v>317549.92119999998</v>
      </c>
      <c r="C26" s="256">
        <v>50.609499999999997</v>
      </c>
      <c r="D26" s="257">
        <v>41713.365599999997</v>
      </c>
      <c r="E26" s="258">
        <v>4114.2766000000001</v>
      </c>
      <c r="F26" s="258">
        <v>3932.8739</v>
      </c>
      <c r="G26" s="259">
        <v>106.2396</v>
      </c>
      <c r="H26" s="260">
        <v>45637.443500000001</v>
      </c>
      <c r="J26" s="54">
        <v>281742.9118</v>
      </c>
      <c r="K26" s="57">
        <v>56.718499999999999</v>
      </c>
      <c r="L26" s="60">
        <v>27988.076300000001</v>
      </c>
      <c r="M26" s="63">
        <v>2628.2035000000001</v>
      </c>
      <c r="N26" s="63">
        <v>2502.3465999999999</v>
      </c>
      <c r="O26" s="66">
        <v>46.144799999999996</v>
      </c>
      <c r="P26" s="69">
        <v>29851.070199999998</v>
      </c>
      <c r="R26" s="420">
        <f t="shared" si="1"/>
        <v>-0.11276025282792601</v>
      </c>
      <c r="S26" s="420">
        <f t="shared" si="2"/>
        <v>0.12070856262164223</v>
      </c>
      <c r="T26" s="420">
        <f t="shared" si="3"/>
        <v>-0.32903816564731947</v>
      </c>
      <c r="U26" s="420">
        <f t="shared" si="4"/>
        <v>-0.36119912307305735</v>
      </c>
      <c r="V26" s="420">
        <f t="shared" si="5"/>
        <v>-0.36373586755476706</v>
      </c>
      <c r="W26" s="420">
        <f t="shared" si="6"/>
        <v>-0.56565348514113378</v>
      </c>
      <c r="X26" s="420">
        <f t="shared" si="7"/>
        <v>-0.34590836140942038</v>
      </c>
    </row>
    <row r="27" spans="1:24">
      <c r="A27" t="s">
        <v>25</v>
      </c>
      <c r="B27" s="255">
        <v>61087.624499999998</v>
      </c>
      <c r="C27" s="256">
        <v>16.590299999999999</v>
      </c>
      <c r="D27" s="257">
        <v>15290.985000000001</v>
      </c>
      <c r="E27" s="258">
        <v>1521.7971</v>
      </c>
      <c r="F27" s="258">
        <v>1462.2358999999999</v>
      </c>
      <c r="G27" s="259">
        <v>35.092599999999997</v>
      </c>
      <c r="H27" s="260">
        <v>11148.8302</v>
      </c>
      <c r="J27" s="54">
        <v>53127.013500000001</v>
      </c>
      <c r="K27" s="57">
        <v>18.706199999999999</v>
      </c>
      <c r="L27" s="60">
        <v>10546.906199999999</v>
      </c>
      <c r="M27" s="63">
        <v>932.5634</v>
      </c>
      <c r="N27" s="63">
        <v>893.71090000000004</v>
      </c>
      <c r="O27" s="66">
        <v>13.313599999999999</v>
      </c>
      <c r="P27" s="69">
        <v>7648.4363000000003</v>
      </c>
      <c r="R27" s="420">
        <f t="shared" si="1"/>
        <v>-0.13031462698308063</v>
      </c>
      <c r="S27" s="420">
        <f t="shared" si="2"/>
        <v>0.12753838086110558</v>
      </c>
      <c r="T27" s="420">
        <f t="shared" si="3"/>
        <v>-0.31025331592438293</v>
      </c>
      <c r="U27" s="420">
        <f t="shared" si="4"/>
        <v>-0.38719596718905563</v>
      </c>
      <c r="V27" s="420">
        <f t="shared" si="5"/>
        <v>-0.38880525365298441</v>
      </c>
      <c r="W27" s="420">
        <f t="shared" si="6"/>
        <v>-0.62061517242951503</v>
      </c>
      <c r="X27" s="420">
        <f t="shared" si="7"/>
        <v>-0.31396961270429968</v>
      </c>
    </row>
    <row r="28" spans="1:24">
      <c r="A28" t="s">
        <v>26</v>
      </c>
      <c r="B28" s="255">
        <v>106087.00870000001</v>
      </c>
      <c r="C28" s="256">
        <v>32.136200000000002</v>
      </c>
      <c r="D28" s="257">
        <v>31707.868999999999</v>
      </c>
      <c r="E28" s="258">
        <v>2905.5839000000001</v>
      </c>
      <c r="F28" s="258">
        <v>2803.2251999999999</v>
      </c>
      <c r="G28" s="259">
        <v>71.469099999999997</v>
      </c>
      <c r="H28" s="260">
        <v>13327.188</v>
      </c>
      <c r="J28" s="54">
        <v>90031.914900000003</v>
      </c>
      <c r="K28" s="57">
        <v>36.433100000000003</v>
      </c>
      <c r="L28" s="60">
        <v>21297.418000000001</v>
      </c>
      <c r="M28" s="63">
        <v>1749.4964</v>
      </c>
      <c r="N28" s="63">
        <v>1684.2841000000001</v>
      </c>
      <c r="O28" s="66">
        <v>27.650700000000001</v>
      </c>
      <c r="P28" s="69">
        <v>9004.7968999999994</v>
      </c>
      <c r="R28" s="420">
        <f t="shared" si="1"/>
        <v>-0.15133892449924458</v>
      </c>
      <c r="S28" s="420">
        <f t="shared" si="2"/>
        <v>0.13370902595826514</v>
      </c>
      <c r="T28" s="420">
        <f t="shared" si="3"/>
        <v>-0.3283238933527825</v>
      </c>
      <c r="U28" s="420">
        <f t="shared" si="4"/>
        <v>-0.39788474185859857</v>
      </c>
      <c r="V28" s="420">
        <f t="shared" si="5"/>
        <v>-0.39916204377728903</v>
      </c>
      <c r="W28" s="420">
        <f t="shared" si="6"/>
        <v>-0.6131097215439959</v>
      </c>
      <c r="X28" s="420">
        <f t="shared" si="7"/>
        <v>-0.32432881565113364</v>
      </c>
    </row>
    <row r="29" spans="1:24">
      <c r="A29" t="s">
        <v>27</v>
      </c>
      <c r="B29" s="255">
        <v>142699.14259999999</v>
      </c>
      <c r="C29" s="256">
        <v>20.185600000000001</v>
      </c>
      <c r="D29" s="257">
        <v>14586.187099999999</v>
      </c>
      <c r="E29" s="258">
        <v>1599.2148</v>
      </c>
      <c r="F29" s="258">
        <v>1524.9727</v>
      </c>
      <c r="G29" s="259">
        <v>40.735199999999999</v>
      </c>
      <c r="H29" s="260">
        <v>15417.7027</v>
      </c>
      <c r="J29" s="54">
        <v>119705.0022</v>
      </c>
      <c r="K29" s="57">
        <v>22.894100000000002</v>
      </c>
      <c r="L29" s="60">
        <v>9217.5249000000003</v>
      </c>
      <c r="M29" s="63">
        <v>1089.0840000000001</v>
      </c>
      <c r="N29" s="63">
        <v>1031.5867000000001</v>
      </c>
      <c r="O29" s="66">
        <v>15.717000000000001</v>
      </c>
      <c r="P29" s="69">
        <v>10932.106599999999</v>
      </c>
      <c r="R29" s="420">
        <f t="shared" si="1"/>
        <v>-0.16113720083416949</v>
      </c>
      <c r="S29" s="420">
        <f t="shared" si="2"/>
        <v>0.13417981135066587</v>
      </c>
      <c r="T29" s="420">
        <f t="shared" si="3"/>
        <v>-0.36806481112531453</v>
      </c>
      <c r="U29" s="420">
        <f t="shared" si="4"/>
        <v>-0.31898829350503755</v>
      </c>
      <c r="V29" s="420">
        <f t="shared" si="5"/>
        <v>-0.32353759513203084</v>
      </c>
      <c r="W29" s="420">
        <f t="shared" si="6"/>
        <v>-0.61416661756908031</v>
      </c>
      <c r="X29" s="420">
        <f t="shared" si="7"/>
        <v>-0.29093803319997869</v>
      </c>
    </row>
    <row r="30" spans="1:24">
      <c r="A30" t="s">
        <v>28</v>
      </c>
      <c r="B30" s="255">
        <v>83447.891799999998</v>
      </c>
      <c r="C30" s="256">
        <v>10.410600000000001</v>
      </c>
      <c r="D30" s="257">
        <v>6524.1638000000003</v>
      </c>
      <c r="E30" s="258">
        <v>762.09199999999998</v>
      </c>
      <c r="F30" s="258">
        <v>718.0924</v>
      </c>
      <c r="G30" s="259">
        <v>19.9434</v>
      </c>
      <c r="H30" s="260">
        <v>15253.150900000001</v>
      </c>
      <c r="J30" s="54">
        <v>74447.587100000004</v>
      </c>
      <c r="K30" s="57">
        <v>11.5344</v>
      </c>
      <c r="L30" s="60">
        <v>4546.1417000000001</v>
      </c>
      <c r="M30" s="63">
        <v>546.11369999999999</v>
      </c>
      <c r="N30" s="63">
        <v>512.00400000000002</v>
      </c>
      <c r="O30" s="66">
        <v>10.0845</v>
      </c>
      <c r="P30" s="69">
        <v>10628.236000000001</v>
      </c>
      <c r="R30" s="420">
        <f t="shared" si="1"/>
        <v>-0.10785538742633632</v>
      </c>
      <c r="S30" s="420">
        <f t="shared" si="2"/>
        <v>0.10794766872226377</v>
      </c>
      <c r="T30" s="420">
        <f t="shared" si="3"/>
        <v>-0.3031840034427094</v>
      </c>
      <c r="U30" s="420">
        <f t="shared" si="4"/>
        <v>-0.28340187273977419</v>
      </c>
      <c r="V30" s="420">
        <f t="shared" si="5"/>
        <v>-0.28699426424788782</v>
      </c>
      <c r="W30" s="420">
        <f t="shared" si="6"/>
        <v>-0.49434399350160957</v>
      </c>
      <c r="X30" s="420">
        <f t="shared" si="7"/>
        <v>-0.30321045994503337</v>
      </c>
    </row>
    <row r="31" spans="1:24">
      <c r="A31" t="s">
        <v>29</v>
      </c>
      <c r="B31" s="255">
        <v>384539.68670000002</v>
      </c>
      <c r="C31" s="256">
        <v>42.538600000000002</v>
      </c>
      <c r="D31" s="257">
        <v>30158.977500000001</v>
      </c>
      <c r="E31" s="258">
        <v>3058.0151999999998</v>
      </c>
      <c r="F31" s="258">
        <v>2903.3973000000001</v>
      </c>
      <c r="G31" s="259">
        <v>87.294200000000004</v>
      </c>
      <c r="H31" s="260">
        <v>38974.043599999997</v>
      </c>
      <c r="J31" s="54">
        <v>364202.43890000001</v>
      </c>
      <c r="K31" s="57">
        <v>48.134900000000002</v>
      </c>
      <c r="L31" s="60">
        <v>19503.1011</v>
      </c>
      <c r="M31" s="63">
        <v>2233.0967999999998</v>
      </c>
      <c r="N31" s="63">
        <v>2107.0043000000001</v>
      </c>
      <c r="O31" s="66">
        <v>43.328499999999998</v>
      </c>
      <c r="P31" s="69">
        <v>26831.172699999999</v>
      </c>
      <c r="R31" s="420">
        <f t="shared" si="1"/>
        <v>-5.288725326253825E-2</v>
      </c>
      <c r="S31" s="420">
        <f t="shared" si="2"/>
        <v>0.13155816129350753</v>
      </c>
      <c r="T31" s="420">
        <f t="shared" si="3"/>
        <v>-0.35332353028215235</v>
      </c>
      <c r="U31" s="420">
        <f t="shared" si="4"/>
        <v>-0.26975614771306566</v>
      </c>
      <c r="V31" s="420">
        <f t="shared" si="5"/>
        <v>-0.2742969417240968</v>
      </c>
      <c r="W31" s="420">
        <f t="shared" si="6"/>
        <v>-0.50364972701508237</v>
      </c>
      <c r="X31" s="420">
        <f t="shared" si="7"/>
        <v>-0.31156302447406303</v>
      </c>
    </row>
    <row r="32" spans="1:24">
      <c r="A32" t="s">
        <v>30</v>
      </c>
      <c r="B32" s="255">
        <v>78604.828500000003</v>
      </c>
      <c r="C32" s="256">
        <v>10.3546</v>
      </c>
      <c r="D32" s="257">
        <v>7490.1486999999997</v>
      </c>
      <c r="E32" s="258">
        <v>800.20299999999997</v>
      </c>
      <c r="F32" s="258">
        <v>761.73540000000003</v>
      </c>
      <c r="G32" s="259">
        <v>20.7379</v>
      </c>
      <c r="H32" s="260">
        <v>10362.944799999999</v>
      </c>
      <c r="J32" s="54">
        <v>70805.574800000002</v>
      </c>
      <c r="K32" s="57">
        <v>11.628299999999999</v>
      </c>
      <c r="L32" s="60">
        <v>4900.2717000000002</v>
      </c>
      <c r="M32" s="63">
        <v>536.54330000000004</v>
      </c>
      <c r="N32" s="63">
        <v>507.98579999999998</v>
      </c>
      <c r="O32" s="66">
        <v>8.5188000000000006</v>
      </c>
      <c r="P32" s="69">
        <v>7160.7542999999996</v>
      </c>
      <c r="R32" s="420">
        <f t="shared" si="1"/>
        <v>-9.9221051032507515E-2</v>
      </c>
      <c r="S32" s="420">
        <f t="shared" si="2"/>
        <v>0.12300813165163307</v>
      </c>
      <c r="T32" s="420">
        <f t="shared" si="3"/>
        <v>-0.34577110598618682</v>
      </c>
      <c r="U32" s="420">
        <f t="shared" si="4"/>
        <v>-0.32949101665452385</v>
      </c>
      <c r="V32" s="420">
        <f t="shared" si="5"/>
        <v>-0.33312039850058173</v>
      </c>
      <c r="W32" s="420">
        <f t="shared" si="6"/>
        <v>-0.58921588010357839</v>
      </c>
      <c r="X32" s="420">
        <f t="shared" si="7"/>
        <v>-0.30900391363659485</v>
      </c>
    </row>
    <row r="33" spans="1:24">
      <c r="A33" t="s">
        <v>31</v>
      </c>
      <c r="B33" s="255">
        <v>782249.18059999996</v>
      </c>
      <c r="C33" s="256">
        <v>91.735600000000005</v>
      </c>
      <c r="D33" s="257">
        <v>62379.830600000001</v>
      </c>
      <c r="E33" s="258">
        <v>6454.9961000000003</v>
      </c>
      <c r="F33" s="258">
        <v>6121.3226000000004</v>
      </c>
      <c r="G33" s="259">
        <v>179.6104</v>
      </c>
      <c r="H33" s="260">
        <v>109160.8366</v>
      </c>
      <c r="J33" s="54">
        <v>716477.36750000005</v>
      </c>
      <c r="K33" s="57">
        <v>102.5873</v>
      </c>
      <c r="L33" s="60">
        <v>42606.519</v>
      </c>
      <c r="M33" s="63">
        <v>4442.5213000000003</v>
      </c>
      <c r="N33" s="63">
        <v>4192.0078999999996</v>
      </c>
      <c r="O33" s="66">
        <v>83.200999999999993</v>
      </c>
      <c r="P33" s="69">
        <v>71975.090500000006</v>
      </c>
      <c r="R33" s="420">
        <f t="shared" si="1"/>
        <v>-8.4080386060042506E-2</v>
      </c>
      <c r="S33" s="420">
        <f t="shared" si="2"/>
        <v>0.11829322531274655</v>
      </c>
      <c r="T33" s="420">
        <f t="shared" si="3"/>
        <v>-0.31698245105526146</v>
      </c>
      <c r="U33" s="420">
        <f t="shared" si="4"/>
        <v>-0.3117701031608679</v>
      </c>
      <c r="V33" s="420">
        <f t="shared" si="5"/>
        <v>-0.31517938623264208</v>
      </c>
      <c r="W33" s="420">
        <f t="shared" si="6"/>
        <v>-0.53676958572554823</v>
      </c>
      <c r="X33" s="420">
        <f t="shared" si="7"/>
        <v>-0.34065098123295245</v>
      </c>
    </row>
    <row r="34" spans="1:24">
      <c r="A34" t="s">
        <v>32</v>
      </c>
      <c r="B34" s="255">
        <v>463827.99160000001</v>
      </c>
      <c r="C34" s="256">
        <v>62.064599999999999</v>
      </c>
      <c r="D34" s="257">
        <v>46692.845099999999</v>
      </c>
      <c r="E34" s="258">
        <v>4779.5141000000003</v>
      </c>
      <c r="F34" s="258">
        <v>4548.6643999999997</v>
      </c>
      <c r="G34" s="259">
        <v>130.1592</v>
      </c>
      <c r="H34" s="260">
        <v>62549.436300000001</v>
      </c>
      <c r="J34" s="54">
        <v>416263.24410000001</v>
      </c>
      <c r="K34" s="57">
        <v>69.484399999999994</v>
      </c>
      <c r="L34" s="60">
        <v>29642.864600000001</v>
      </c>
      <c r="M34" s="63">
        <v>3193.8665000000001</v>
      </c>
      <c r="N34" s="63">
        <v>3022.8162000000002</v>
      </c>
      <c r="O34" s="66">
        <v>59.075899999999997</v>
      </c>
      <c r="P34" s="69">
        <v>41480.896200000003</v>
      </c>
      <c r="R34" s="420">
        <f t="shared" si="1"/>
        <v>-0.1025482471118718</v>
      </c>
      <c r="S34" s="420">
        <f t="shared" si="2"/>
        <v>0.11954963054623723</v>
      </c>
      <c r="T34" s="420">
        <f t="shared" si="3"/>
        <v>-0.36515188705003537</v>
      </c>
      <c r="U34" s="420">
        <f t="shared" si="4"/>
        <v>-0.33175916355179286</v>
      </c>
      <c r="V34" s="420">
        <f t="shared" si="5"/>
        <v>-0.33544972014202667</v>
      </c>
      <c r="W34" s="420">
        <f t="shared" si="6"/>
        <v>-0.54612582130191345</v>
      </c>
      <c r="X34" s="420">
        <f t="shared" si="7"/>
        <v>-0.33683021536678498</v>
      </c>
    </row>
    <row r="35" spans="1:24">
      <c r="A35" t="s">
        <v>33</v>
      </c>
      <c r="B35" s="255">
        <v>62581.783000000003</v>
      </c>
      <c r="C35" s="256">
        <v>30.059100000000001</v>
      </c>
      <c r="D35" s="257">
        <v>30890.386699999999</v>
      </c>
      <c r="E35" s="258">
        <v>2808.4942000000001</v>
      </c>
      <c r="F35" s="258">
        <v>2714.3027999999999</v>
      </c>
      <c r="G35" s="259">
        <v>66.685299999999998</v>
      </c>
      <c r="H35" s="260">
        <v>10498.297</v>
      </c>
      <c r="J35" s="54">
        <v>52821.368699999999</v>
      </c>
      <c r="K35" s="57">
        <v>34.070999999999998</v>
      </c>
      <c r="L35" s="60">
        <v>21141.811900000001</v>
      </c>
      <c r="M35" s="63">
        <v>1663.1702</v>
      </c>
      <c r="N35" s="63">
        <v>1605.3655000000001</v>
      </c>
      <c r="O35" s="66">
        <v>24.651</v>
      </c>
      <c r="P35" s="69">
        <v>7191.0819000000001</v>
      </c>
      <c r="R35" s="420">
        <f t="shared" si="1"/>
        <v>-0.15596254743972385</v>
      </c>
      <c r="S35" s="420">
        <f t="shared" si="2"/>
        <v>0.13346706987235138</v>
      </c>
      <c r="T35" s="420">
        <f t="shared" si="3"/>
        <v>-0.31558603958816739</v>
      </c>
      <c r="U35" s="420">
        <f t="shared" si="4"/>
        <v>-0.40780714448333205</v>
      </c>
      <c r="V35" s="420">
        <f t="shared" si="5"/>
        <v>-0.40855327563306493</v>
      </c>
      <c r="W35" s="420">
        <f t="shared" si="6"/>
        <v>-0.63033832043943727</v>
      </c>
      <c r="X35" s="420">
        <f t="shared" si="7"/>
        <v>-0.31502396055284015</v>
      </c>
    </row>
    <row r="36" spans="1:24">
      <c r="A36" t="s">
        <v>34</v>
      </c>
      <c r="B36" s="255">
        <v>600841.02670000005</v>
      </c>
      <c r="C36" s="256">
        <v>80.460499999999996</v>
      </c>
      <c r="D36" s="257">
        <v>61640.572999999997</v>
      </c>
      <c r="E36" s="258">
        <v>5902.5325000000003</v>
      </c>
      <c r="F36" s="258">
        <v>5620.3334999999997</v>
      </c>
      <c r="G36" s="259">
        <v>170.40770000000001</v>
      </c>
      <c r="H36" s="260">
        <v>69465.059599999993</v>
      </c>
      <c r="J36" s="54">
        <v>521705.90289999999</v>
      </c>
      <c r="K36" s="57">
        <v>86.555700000000002</v>
      </c>
      <c r="L36" s="60">
        <v>36352.924700000003</v>
      </c>
      <c r="M36" s="63">
        <v>3753.5282999999999</v>
      </c>
      <c r="N36" s="63">
        <v>3548.4661999999998</v>
      </c>
      <c r="O36" s="66">
        <v>73.2881</v>
      </c>
      <c r="P36" s="69">
        <v>46328.281999999999</v>
      </c>
      <c r="R36" s="420">
        <f t="shared" si="1"/>
        <v>-0.13170725746647829</v>
      </c>
      <c r="S36" s="420">
        <f t="shared" si="2"/>
        <v>7.5753941374960457E-2</v>
      </c>
      <c r="T36" s="420">
        <f t="shared" si="3"/>
        <v>-0.41024356311548232</v>
      </c>
      <c r="U36" s="420">
        <f t="shared" si="4"/>
        <v>-0.36408172254875348</v>
      </c>
      <c r="V36" s="420">
        <f t="shared" si="5"/>
        <v>-0.36863778635200206</v>
      </c>
      <c r="W36" s="420">
        <f t="shared" si="6"/>
        <v>-0.5699249505744165</v>
      </c>
      <c r="X36" s="420">
        <f t="shared" si="7"/>
        <v>-0.33307072265147808</v>
      </c>
    </row>
    <row r="37" spans="1:24">
      <c r="A37" t="s">
        <v>35</v>
      </c>
      <c r="B37" s="255">
        <v>198847.32930000001</v>
      </c>
      <c r="C37" s="256">
        <v>30.262</v>
      </c>
      <c r="D37" s="257">
        <v>24499.160899999999</v>
      </c>
      <c r="E37" s="258">
        <v>2411.1352999999999</v>
      </c>
      <c r="F37" s="258">
        <v>2304.0209</v>
      </c>
      <c r="G37" s="259">
        <v>62.906199999999998</v>
      </c>
      <c r="H37" s="260">
        <v>28203.498299999999</v>
      </c>
      <c r="J37" s="54">
        <v>174706.024</v>
      </c>
      <c r="K37" s="57">
        <v>33.804400000000001</v>
      </c>
      <c r="L37" s="60">
        <v>16513.825099999998</v>
      </c>
      <c r="M37" s="63">
        <v>1558.5519999999999</v>
      </c>
      <c r="N37" s="63">
        <v>1482.8726999999999</v>
      </c>
      <c r="O37" s="66">
        <v>26.896100000000001</v>
      </c>
      <c r="P37" s="69">
        <v>18688.3596</v>
      </c>
      <c r="R37" s="420">
        <f t="shared" si="1"/>
        <v>-0.12140623354100037</v>
      </c>
      <c r="S37" s="420">
        <f t="shared" si="2"/>
        <v>0.11705769612054724</v>
      </c>
      <c r="T37" s="420">
        <f t="shared" si="3"/>
        <v>-0.32594323669264941</v>
      </c>
      <c r="U37" s="420">
        <f t="shared" si="4"/>
        <v>-0.3536024295277001</v>
      </c>
      <c r="V37" s="420">
        <f t="shared" si="5"/>
        <v>-0.35639789552256235</v>
      </c>
      <c r="W37" s="420">
        <f t="shared" si="6"/>
        <v>-0.5724411902165446</v>
      </c>
      <c r="X37" s="420">
        <f t="shared" si="7"/>
        <v>-0.33737441358471476</v>
      </c>
    </row>
    <row r="38" spans="1:24">
      <c r="A38" t="s">
        <v>36</v>
      </c>
      <c r="B38" s="255">
        <v>204202.37479999999</v>
      </c>
      <c r="C38" s="256">
        <v>27.786000000000001</v>
      </c>
      <c r="D38" s="257">
        <v>20462.071199999998</v>
      </c>
      <c r="E38" s="258">
        <v>2202.9333000000001</v>
      </c>
      <c r="F38" s="258">
        <v>2094.1138999999998</v>
      </c>
      <c r="G38" s="259">
        <v>56.400799999999997</v>
      </c>
      <c r="H38" s="260">
        <v>29380.004300000001</v>
      </c>
      <c r="J38" s="54">
        <v>181179.17050000001</v>
      </c>
      <c r="K38" s="57">
        <v>31.033100000000001</v>
      </c>
      <c r="L38" s="60">
        <v>13436.657800000001</v>
      </c>
      <c r="M38" s="63">
        <v>1468.8343</v>
      </c>
      <c r="N38" s="63">
        <v>1388.8135</v>
      </c>
      <c r="O38" s="66">
        <v>24.684899999999999</v>
      </c>
      <c r="P38" s="69">
        <v>19846.3894</v>
      </c>
      <c r="R38" s="420">
        <f t="shared" si="1"/>
        <v>-0.11274699582974676</v>
      </c>
      <c r="S38" s="420">
        <f t="shared" si="2"/>
        <v>0.11686100914129416</v>
      </c>
      <c r="T38" s="420">
        <f t="shared" si="3"/>
        <v>-0.3433383322407752</v>
      </c>
      <c r="U38" s="420">
        <f t="shared" si="4"/>
        <v>-0.33323705261525627</v>
      </c>
      <c r="V38" s="420">
        <f t="shared" si="5"/>
        <v>-0.33680135545635792</v>
      </c>
      <c r="W38" s="420">
        <f t="shared" si="6"/>
        <v>-0.56233067616062182</v>
      </c>
      <c r="X38" s="420">
        <f t="shared" si="7"/>
        <v>-0.32449331193596864</v>
      </c>
    </row>
    <row r="39" spans="1:24">
      <c r="A39" t="s">
        <v>37</v>
      </c>
      <c r="B39" s="255">
        <v>555907.56270000001</v>
      </c>
      <c r="C39" s="256">
        <v>64.269900000000007</v>
      </c>
      <c r="D39" s="257">
        <v>45922.007400000002</v>
      </c>
      <c r="E39" s="258">
        <v>5003.4129000000003</v>
      </c>
      <c r="F39" s="258">
        <v>4746.4584000000004</v>
      </c>
      <c r="G39" s="259">
        <v>133.26150000000001</v>
      </c>
      <c r="H39" s="260">
        <v>71939.063599999994</v>
      </c>
      <c r="J39" s="54">
        <v>505995.23060000001</v>
      </c>
      <c r="K39" s="57">
        <v>72.158199999999994</v>
      </c>
      <c r="L39" s="60">
        <v>29509.2788</v>
      </c>
      <c r="M39" s="63">
        <v>3495.2062000000001</v>
      </c>
      <c r="N39" s="63">
        <v>3297.0513000000001</v>
      </c>
      <c r="O39" s="66">
        <v>62.3964</v>
      </c>
      <c r="P39" s="69">
        <v>49619.933900000004</v>
      </c>
      <c r="R39" s="420">
        <f t="shared" si="1"/>
        <v>-8.9785308653797885E-2</v>
      </c>
      <c r="S39" s="420">
        <f t="shared" si="2"/>
        <v>0.1227370822111126</v>
      </c>
      <c r="T39" s="420">
        <f t="shared" si="3"/>
        <v>-0.35740442391897703</v>
      </c>
      <c r="U39" s="420">
        <f t="shared" si="4"/>
        <v>-0.30143558609764148</v>
      </c>
      <c r="V39" s="420">
        <f t="shared" si="5"/>
        <v>-0.30536601774493594</v>
      </c>
      <c r="W39" s="420">
        <f t="shared" si="6"/>
        <v>-0.53177474364313781</v>
      </c>
      <c r="X39" s="420">
        <f t="shared" si="7"/>
        <v>-0.31025048955460677</v>
      </c>
    </row>
    <row r="40" spans="1:24">
      <c r="A40" t="s">
        <v>38</v>
      </c>
      <c r="B40" s="255">
        <v>43450.6613</v>
      </c>
      <c r="C40" s="256">
        <v>4.8116000000000003</v>
      </c>
      <c r="D40" s="257">
        <v>3499.355</v>
      </c>
      <c r="E40" s="258">
        <v>319.02620000000002</v>
      </c>
      <c r="F40" s="258">
        <v>302.79079999999999</v>
      </c>
      <c r="G40" s="259">
        <v>9.9670000000000005</v>
      </c>
      <c r="H40" s="260">
        <v>5252.8813</v>
      </c>
      <c r="J40" s="54">
        <v>39548.355000000003</v>
      </c>
      <c r="K40" s="57">
        <v>5.3348000000000004</v>
      </c>
      <c r="L40" s="60">
        <v>2299.2073</v>
      </c>
      <c r="M40" s="63">
        <v>216.34790000000001</v>
      </c>
      <c r="N40" s="63">
        <v>204.32570000000001</v>
      </c>
      <c r="O40" s="66">
        <v>4.9927999999999999</v>
      </c>
      <c r="P40" s="69">
        <v>3251.9911000000002</v>
      </c>
      <c r="R40" s="420">
        <f t="shared" si="1"/>
        <v>-8.9810055434069919E-2</v>
      </c>
      <c r="S40" s="420">
        <f t="shared" si="2"/>
        <v>0.10873721838889353</v>
      </c>
      <c r="T40" s="420">
        <f t="shared" si="3"/>
        <v>-0.34296254595489739</v>
      </c>
      <c r="U40" s="420">
        <f t="shared" si="4"/>
        <v>-0.32184911458682702</v>
      </c>
      <c r="V40" s="420">
        <f t="shared" si="5"/>
        <v>-0.32519184862948275</v>
      </c>
      <c r="W40" s="420">
        <f t="shared" si="6"/>
        <v>-0.49906692083876797</v>
      </c>
      <c r="X40" s="420">
        <f t="shared" si="7"/>
        <v>-0.38091289060729389</v>
      </c>
    </row>
    <row r="41" spans="1:24">
      <c r="A41" t="s">
        <v>39</v>
      </c>
      <c r="B41" s="255">
        <v>234358.77340000001</v>
      </c>
      <c r="C41" s="256">
        <v>31.277200000000001</v>
      </c>
      <c r="D41" s="257">
        <v>23064.4568</v>
      </c>
      <c r="E41" s="258">
        <v>2335.3429000000001</v>
      </c>
      <c r="F41" s="258">
        <v>2220.5347000000002</v>
      </c>
      <c r="G41" s="259">
        <v>64.719200000000001</v>
      </c>
      <c r="H41" s="260">
        <v>34806.543599999997</v>
      </c>
      <c r="J41" s="54">
        <v>208893.05790000001</v>
      </c>
      <c r="K41" s="57">
        <v>34.783299999999997</v>
      </c>
      <c r="L41" s="60">
        <v>14806.4779</v>
      </c>
      <c r="M41" s="63">
        <v>1551.1378</v>
      </c>
      <c r="N41" s="63">
        <v>1466.8984</v>
      </c>
      <c r="O41" s="66">
        <v>29.781500000000001</v>
      </c>
      <c r="P41" s="69">
        <v>22678.543600000001</v>
      </c>
      <c r="R41" s="420">
        <f t="shared" si="1"/>
        <v>-0.10866124246407236</v>
      </c>
      <c r="S41" s="420">
        <f t="shared" si="2"/>
        <v>0.11209763022265408</v>
      </c>
      <c r="T41" s="420">
        <f t="shared" si="3"/>
        <v>-0.35803916700088945</v>
      </c>
      <c r="U41" s="420">
        <f t="shared" si="4"/>
        <v>-0.33579869577182869</v>
      </c>
      <c r="V41" s="420">
        <f t="shared" si="5"/>
        <v>-0.3393940657626292</v>
      </c>
      <c r="W41" s="420">
        <f t="shared" si="6"/>
        <v>-0.5398351648351648</v>
      </c>
      <c r="X41" s="420">
        <f t="shared" si="7"/>
        <v>-0.34844022834832694</v>
      </c>
    </row>
    <row r="42" spans="1:24">
      <c r="A42" t="s">
        <v>40</v>
      </c>
      <c r="B42" s="255">
        <v>56247.386599999998</v>
      </c>
      <c r="C42" s="256">
        <v>21.992699999999999</v>
      </c>
      <c r="D42" s="257">
        <v>22001.834800000001</v>
      </c>
      <c r="E42" s="258">
        <v>2029.7195999999999</v>
      </c>
      <c r="F42" s="258">
        <v>1958.7781</v>
      </c>
      <c r="G42" s="259">
        <v>48.460700000000003</v>
      </c>
      <c r="H42" s="260">
        <v>9658.8078999999998</v>
      </c>
      <c r="J42" s="54">
        <v>48251.472500000003</v>
      </c>
      <c r="K42" s="57">
        <v>24.893599999999999</v>
      </c>
      <c r="L42" s="60">
        <v>15017.293</v>
      </c>
      <c r="M42" s="63">
        <v>1211.1806999999999</v>
      </c>
      <c r="N42" s="63">
        <v>1166.9211</v>
      </c>
      <c r="O42" s="66">
        <v>18.325900000000001</v>
      </c>
      <c r="P42" s="69">
        <v>6565.3845000000001</v>
      </c>
      <c r="R42" s="420">
        <f t="shared" si="1"/>
        <v>-0.14215618863970464</v>
      </c>
      <c r="S42" s="420">
        <f t="shared" si="2"/>
        <v>0.13190285867583335</v>
      </c>
      <c r="T42" s="420">
        <f t="shared" si="3"/>
        <v>-0.3174526971723286</v>
      </c>
      <c r="U42" s="420">
        <f t="shared" si="4"/>
        <v>-0.40327683685963323</v>
      </c>
      <c r="V42" s="420">
        <f t="shared" si="5"/>
        <v>-0.40426069701310219</v>
      </c>
      <c r="W42" s="420">
        <f t="shared" si="6"/>
        <v>-0.62183996516765128</v>
      </c>
      <c r="X42" s="420">
        <f t="shared" si="7"/>
        <v>-0.32026968876769979</v>
      </c>
    </row>
    <row r="43" spans="1:24">
      <c r="A43" t="s">
        <v>41</v>
      </c>
      <c r="B43" s="255">
        <v>295147.68400000001</v>
      </c>
      <c r="C43" s="256">
        <v>40.351900000000001</v>
      </c>
      <c r="D43" s="257">
        <v>31034.941599999998</v>
      </c>
      <c r="E43" s="258">
        <v>3179.1887999999999</v>
      </c>
      <c r="F43" s="258">
        <v>3025.1997999999999</v>
      </c>
      <c r="G43" s="259">
        <v>85.234300000000005</v>
      </c>
      <c r="H43" s="260">
        <v>44661.539199999999</v>
      </c>
      <c r="J43" s="54">
        <v>262272.75589999999</v>
      </c>
      <c r="K43" s="57">
        <v>45.087800000000001</v>
      </c>
      <c r="L43" s="60">
        <v>20003.6237</v>
      </c>
      <c r="M43" s="63">
        <v>2070.0472</v>
      </c>
      <c r="N43" s="63">
        <v>1960.8737000000001</v>
      </c>
      <c r="O43" s="66">
        <v>39.590899999999998</v>
      </c>
      <c r="P43" s="69">
        <v>29200.128199999999</v>
      </c>
      <c r="R43" s="420">
        <f t="shared" si="1"/>
        <v>-0.11138467242724499</v>
      </c>
      <c r="S43" s="420">
        <f t="shared" si="2"/>
        <v>0.1173649815745975</v>
      </c>
      <c r="T43" s="420">
        <f t="shared" si="3"/>
        <v>-0.35544832151383843</v>
      </c>
      <c r="U43" s="420">
        <f t="shared" si="4"/>
        <v>-0.3488756628734978</v>
      </c>
      <c r="V43" s="420">
        <f t="shared" si="5"/>
        <v>-0.35182010127066643</v>
      </c>
      <c r="W43" s="420">
        <f t="shared" si="6"/>
        <v>-0.53550507248842316</v>
      </c>
      <c r="X43" s="420">
        <f t="shared" si="7"/>
        <v>-0.34619073316667065</v>
      </c>
    </row>
    <row r="44" spans="1:24">
      <c r="A44" t="s">
        <v>42</v>
      </c>
      <c r="B44" s="255">
        <v>811482.32140000002</v>
      </c>
      <c r="C44" s="256">
        <v>717.78229999999996</v>
      </c>
      <c r="D44" s="257">
        <v>132680.61629999999</v>
      </c>
      <c r="E44" s="258">
        <v>13158.0293</v>
      </c>
      <c r="F44" s="258">
        <v>12641.896699999999</v>
      </c>
      <c r="G44" s="259">
        <v>180.93600000000001</v>
      </c>
      <c r="H44" s="260">
        <v>100827.89569999999</v>
      </c>
      <c r="J44" s="419">
        <v>700321.22378100001</v>
      </c>
      <c r="K44" s="419">
        <v>794.01925214799996</v>
      </c>
      <c r="L44" s="419">
        <v>81010.484633300002</v>
      </c>
      <c r="M44" s="419">
        <v>7844.9639729399996</v>
      </c>
      <c r="N44" s="419">
        <v>7507.14721921</v>
      </c>
      <c r="O44" s="419">
        <v>91.8170133765</v>
      </c>
      <c r="P44" s="419">
        <v>65362.6938906</v>
      </c>
      <c r="R44" s="420">
        <f t="shared" si="1"/>
        <v>-0.1369852363847196</v>
      </c>
      <c r="S44" s="420">
        <f t="shared" si="2"/>
        <v>0.10621180286557638</v>
      </c>
      <c r="T44" s="420">
        <f t="shared" si="3"/>
        <v>-0.38943240623687092</v>
      </c>
      <c r="U44" s="420">
        <f t="shared" si="4"/>
        <v>-0.40378883538889826</v>
      </c>
      <c r="V44" s="420">
        <f t="shared" si="5"/>
        <v>-0.40616923256381299</v>
      </c>
      <c r="W44" s="420">
        <f t="shared" si="6"/>
        <v>-0.49254425113576072</v>
      </c>
      <c r="X44" s="420">
        <f t="shared" si="7"/>
        <v>-0.35173997794144179</v>
      </c>
    </row>
    <row r="45" spans="1:24">
      <c r="A45" t="s">
        <v>43</v>
      </c>
      <c r="B45" s="255">
        <v>119711.12390000001</v>
      </c>
      <c r="C45" s="256">
        <v>16.724599999999999</v>
      </c>
      <c r="D45" s="257">
        <v>11644.253699999999</v>
      </c>
      <c r="E45" s="258">
        <v>1373.1650999999999</v>
      </c>
      <c r="F45" s="258">
        <v>1302.1611</v>
      </c>
      <c r="G45" s="259">
        <v>33.383400000000002</v>
      </c>
      <c r="H45" s="260">
        <v>21677.267100000001</v>
      </c>
      <c r="J45" s="54">
        <v>105713.292</v>
      </c>
      <c r="K45" s="57">
        <v>18.751799999999999</v>
      </c>
      <c r="L45" s="60">
        <v>7732.8028999999997</v>
      </c>
      <c r="M45" s="63">
        <v>909.24239999999998</v>
      </c>
      <c r="N45" s="63">
        <v>858.47280000000001</v>
      </c>
      <c r="O45" s="66">
        <v>14.617900000000001</v>
      </c>
      <c r="P45" s="69">
        <v>14815.125599999999</v>
      </c>
      <c r="R45" s="420">
        <f t="shared" si="1"/>
        <v>-0.11693008505786824</v>
      </c>
      <c r="S45" s="420">
        <f t="shared" si="2"/>
        <v>0.12121067170515293</v>
      </c>
      <c r="T45" s="420">
        <f t="shared" si="3"/>
        <v>-0.33591253684209921</v>
      </c>
      <c r="U45" s="420">
        <f t="shared" si="4"/>
        <v>-0.33784917778641477</v>
      </c>
      <c r="V45" s="420">
        <f t="shared" si="5"/>
        <v>-0.34073226423366509</v>
      </c>
      <c r="W45" s="420">
        <f t="shared" si="6"/>
        <v>-0.56212069471653581</v>
      </c>
      <c r="X45" s="420">
        <f t="shared" si="7"/>
        <v>-0.31655934617330067</v>
      </c>
    </row>
    <row r="46" spans="1:24">
      <c r="A46" t="s">
        <v>44</v>
      </c>
      <c r="B46" s="255">
        <v>41122.9136</v>
      </c>
      <c r="C46" s="256">
        <v>5.4775</v>
      </c>
      <c r="D46" s="257">
        <v>3229.1089999999999</v>
      </c>
      <c r="E46" s="258">
        <v>440.78899999999999</v>
      </c>
      <c r="F46" s="258">
        <v>415.23379999999997</v>
      </c>
      <c r="G46" s="259">
        <v>10.297000000000001</v>
      </c>
      <c r="H46" s="260">
        <v>9182.3901999999998</v>
      </c>
      <c r="J46" s="54">
        <v>35971.503599999996</v>
      </c>
      <c r="K46" s="57">
        <v>6.0754999999999999</v>
      </c>
      <c r="L46" s="60">
        <v>2258.0634</v>
      </c>
      <c r="M46" s="63">
        <v>310.18419999999998</v>
      </c>
      <c r="N46" s="63">
        <v>290.77339999999998</v>
      </c>
      <c r="O46" s="66">
        <v>4.7104999999999997</v>
      </c>
      <c r="P46" s="69">
        <v>6421.3346000000001</v>
      </c>
      <c r="R46" s="420">
        <f t="shared" si="1"/>
        <v>-0.12526860450860669</v>
      </c>
      <c r="S46" s="420">
        <f t="shared" si="2"/>
        <v>0.10917389319945228</v>
      </c>
      <c r="T46" s="420">
        <f t="shared" si="3"/>
        <v>-0.30071626569434479</v>
      </c>
      <c r="U46" s="420">
        <f t="shared" si="4"/>
        <v>-0.29629777512596733</v>
      </c>
      <c r="V46" s="420">
        <f t="shared" si="5"/>
        <v>-0.29973571515613612</v>
      </c>
      <c r="W46" s="420">
        <f t="shared" si="6"/>
        <v>-0.54253666116344568</v>
      </c>
      <c r="X46" s="420">
        <f t="shared" si="7"/>
        <v>-0.30069029303503131</v>
      </c>
    </row>
    <row r="47" spans="1:24">
      <c r="A47" t="s">
        <v>45</v>
      </c>
      <c r="B47" s="255">
        <v>365095.12199999997</v>
      </c>
      <c r="C47" s="256">
        <v>47.598199999999999</v>
      </c>
      <c r="D47" s="257">
        <v>34612.525300000001</v>
      </c>
      <c r="E47" s="258">
        <v>3659.1475999999998</v>
      </c>
      <c r="F47" s="258">
        <v>3478.9641999999999</v>
      </c>
      <c r="G47" s="259">
        <v>96.607299999999995</v>
      </c>
      <c r="H47" s="260">
        <v>45565.827400000002</v>
      </c>
      <c r="J47" s="54">
        <v>337510.00109999999</v>
      </c>
      <c r="K47" s="57">
        <v>53.357799999999997</v>
      </c>
      <c r="L47" s="60">
        <v>22249.088</v>
      </c>
      <c r="M47" s="63">
        <v>2537.9191000000001</v>
      </c>
      <c r="N47" s="63">
        <v>2397.7961</v>
      </c>
      <c r="O47" s="66">
        <v>42.108899999999998</v>
      </c>
      <c r="P47" s="69">
        <v>31045.1495</v>
      </c>
      <c r="R47" s="420">
        <f t="shared" si="1"/>
        <v>-7.5555983188403106E-2</v>
      </c>
      <c r="S47" s="420">
        <f t="shared" si="2"/>
        <v>0.12100457580328666</v>
      </c>
      <c r="T47" s="420">
        <f t="shared" si="3"/>
        <v>-0.35719547166354837</v>
      </c>
      <c r="U47" s="420">
        <f t="shared" si="4"/>
        <v>-0.30641794826751451</v>
      </c>
      <c r="V47" s="420">
        <f t="shared" si="5"/>
        <v>-0.31077298812100451</v>
      </c>
      <c r="W47" s="420">
        <f t="shared" si="6"/>
        <v>-0.56412300105685598</v>
      </c>
      <c r="X47" s="420">
        <f t="shared" si="7"/>
        <v>-0.31867473342533886</v>
      </c>
    </row>
    <row r="48" spans="1:24">
      <c r="A48" t="s">
        <v>46</v>
      </c>
      <c r="B48" s="255">
        <v>327662.78810000001</v>
      </c>
      <c r="C48" s="256">
        <v>45.213799999999999</v>
      </c>
      <c r="D48" s="257">
        <v>33492.903200000001</v>
      </c>
      <c r="E48" s="258">
        <v>3485.1722</v>
      </c>
      <c r="F48" s="258">
        <v>3316.1947</v>
      </c>
      <c r="G48" s="259">
        <v>91.473200000000006</v>
      </c>
      <c r="H48" s="260">
        <v>45627.3223</v>
      </c>
      <c r="J48" s="54">
        <v>289676.72409999999</v>
      </c>
      <c r="K48" s="57">
        <v>50.554000000000002</v>
      </c>
      <c r="L48" s="60">
        <v>22246.068599999999</v>
      </c>
      <c r="M48" s="63">
        <v>2328.3656999999998</v>
      </c>
      <c r="N48" s="63">
        <v>2203.6489999999999</v>
      </c>
      <c r="O48" s="66">
        <v>40.016500000000001</v>
      </c>
      <c r="P48" s="69">
        <v>30574.987400000002</v>
      </c>
      <c r="R48" s="420">
        <f t="shared" si="1"/>
        <v>-0.11593035699985248</v>
      </c>
      <c r="S48" s="420">
        <f t="shared" si="2"/>
        <v>0.11810995757932319</v>
      </c>
      <c r="T48" s="420">
        <f t="shared" si="3"/>
        <v>-0.33579754292545178</v>
      </c>
      <c r="U48" s="420">
        <f t="shared" si="4"/>
        <v>-0.3319223365778024</v>
      </c>
      <c r="V48" s="420">
        <f t="shared" si="5"/>
        <v>-0.33548865511424891</v>
      </c>
      <c r="W48" s="420">
        <f t="shared" si="6"/>
        <v>-0.56253306979530615</v>
      </c>
      <c r="X48" s="420">
        <f t="shared" si="7"/>
        <v>-0.32989739790187067</v>
      </c>
    </row>
    <row r="49" spans="1:24">
      <c r="A49" t="s">
        <v>47</v>
      </c>
      <c r="B49" s="255">
        <v>85148.073300000004</v>
      </c>
      <c r="C49" s="256">
        <v>9.7447999999999997</v>
      </c>
      <c r="D49" s="257">
        <v>6467.6929</v>
      </c>
      <c r="E49" s="258">
        <v>856.5607</v>
      </c>
      <c r="F49" s="258">
        <v>808.43780000000004</v>
      </c>
      <c r="G49" s="259">
        <v>18.909199999999998</v>
      </c>
      <c r="H49" s="260">
        <v>15349.197700000001</v>
      </c>
      <c r="J49" s="54">
        <v>78936.636400000003</v>
      </c>
      <c r="K49" s="57">
        <v>10.818199999999999</v>
      </c>
      <c r="L49" s="60">
        <v>4352.9386999999997</v>
      </c>
      <c r="M49" s="63">
        <v>574.34810000000004</v>
      </c>
      <c r="N49" s="63">
        <v>540.11929999999995</v>
      </c>
      <c r="O49" s="66">
        <v>8.5258000000000003</v>
      </c>
      <c r="P49" s="69">
        <v>10371.334000000001</v>
      </c>
      <c r="R49" s="420">
        <f t="shared" si="1"/>
        <v>-7.2948648856861448E-2</v>
      </c>
      <c r="S49" s="420">
        <f t="shared" si="2"/>
        <v>0.11015105492159916</v>
      </c>
      <c r="T49" s="420">
        <f t="shared" si="3"/>
        <v>-0.32697195625970432</v>
      </c>
      <c r="U49" s="420">
        <f t="shared" si="4"/>
        <v>-0.32947180509215512</v>
      </c>
      <c r="V49" s="420">
        <f t="shared" si="5"/>
        <v>-0.33189751889384694</v>
      </c>
      <c r="W49" s="420">
        <f t="shared" si="6"/>
        <v>-0.54911894739068812</v>
      </c>
      <c r="X49" s="420">
        <f t="shared" si="7"/>
        <v>-0.32430774541395085</v>
      </c>
    </row>
    <row r="50" spans="1:24">
      <c r="A50" t="s">
        <v>48</v>
      </c>
      <c r="B50" s="255">
        <v>378724.48729999998</v>
      </c>
      <c r="C50" s="256">
        <v>59.094299999999997</v>
      </c>
      <c r="D50" s="257">
        <v>40656.728600000002</v>
      </c>
      <c r="E50" s="258">
        <v>4433.3122000000003</v>
      </c>
      <c r="F50" s="258">
        <v>4198.1044000000002</v>
      </c>
      <c r="G50" s="259">
        <v>115.5879</v>
      </c>
      <c r="H50" s="260">
        <v>85318.767200000002</v>
      </c>
      <c r="J50" s="54">
        <v>316632.42599999998</v>
      </c>
      <c r="K50" s="57">
        <v>63.2562</v>
      </c>
      <c r="L50" s="60">
        <v>26802.791000000001</v>
      </c>
      <c r="M50" s="63">
        <v>2723.9342000000001</v>
      </c>
      <c r="N50" s="63">
        <v>2568.1001000000001</v>
      </c>
      <c r="O50" s="66">
        <v>50.259599999999999</v>
      </c>
      <c r="P50" s="69">
        <v>52793.045100000003</v>
      </c>
      <c r="R50" s="420">
        <f t="shared" si="1"/>
        <v>-0.16395047952316549</v>
      </c>
      <c r="S50" s="420">
        <f t="shared" si="2"/>
        <v>7.042811235601408E-2</v>
      </c>
      <c r="T50" s="420">
        <f t="shared" si="3"/>
        <v>-0.34075386970509969</v>
      </c>
      <c r="U50" s="420">
        <f t="shared" si="4"/>
        <v>-0.38557582297046439</v>
      </c>
      <c r="V50" s="420">
        <f t="shared" si="5"/>
        <v>-0.38827150177589675</v>
      </c>
      <c r="W50" s="420">
        <f t="shared" si="6"/>
        <v>-0.56518286083577962</v>
      </c>
      <c r="X50" s="420">
        <f t="shared" si="7"/>
        <v>-0.38122587992574741</v>
      </c>
    </row>
    <row r="51" spans="1:24">
      <c r="A51" t="s">
        <v>49</v>
      </c>
      <c r="B51" s="255">
        <v>38196.4208</v>
      </c>
      <c r="C51" s="256">
        <v>6.3021000000000003</v>
      </c>
      <c r="D51" s="257">
        <v>4362.6457</v>
      </c>
      <c r="E51" s="258">
        <v>523.55550000000005</v>
      </c>
      <c r="F51" s="258">
        <v>496.94200000000001</v>
      </c>
      <c r="G51" s="259">
        <v>12.0488</v>
      </c>
      <c r="H51" s="260">
        <v>8297.4225000000006</v>
      </c>
      <c r="J51" s="54">
        <v>33740.654000000002</v>
      </c>
      <c r="K51" s="57">
        <v>7.0122999999999998</v>
      </c>
      <c r="L51" s="60">
        <v>3064.9940000000001</v>
      </c>
      <c r="M51" s="63">
        <v>343.95749999999998</v>
      </c>
      <c r="N51" s="63">
        <v>325.1397</v>
      </c>
      <c r="O51" s="66">
        <v>4.8432000000000004</v>
      </c>
      <c r="P51" s="69">
        <v>5771.3851999999997</v>
      </c>
      <c r="R51" s="420">
        <f t="shared" si="1"/>
        <v>-0.11665404000366436</v>
      </c>
      <c r="S51" s="420">
        <f t="shared" si="2"/>
        <v>0.11269259453198131</v>
      </c>
      <c r="T51" s="420">
        <f t="shared" si="3"/>
        <v>-0.29744604289089988</v>
      </c>
      <c r="U51" s="420">
        <f t="shared" si="4"/>
        <v>-0.3430352656022142</v>
      </c>
      <c r="V51" s="420">
        <f t="shared" si="5"/>
        <v>-0.34571901751109785</v>
      </c>
      <c r="W51" s="420">
        <f t="shared" si="6"/>
        <v>-0.59803465905318365</v>
      </c>
      <c r="X51" s="420">
        <f t="shared" si="7"/>
        <v>-0.30443638370831433</v>
      </c>
    </row>
    <row r="52" spans="1:24">
      <c r="R52" s="5"/>
      <c r="S52" s="5"/>
      <c r="T52" s="5"/>
      <c r="U52" s="5"/>
      <c r="V52" s="5"/>
      <c r="W52" s="5"/>
      <c r="X52" s="5"/>
    </row>
    <row r="53" spans="1:24">
      <c r="A53" s="2" t="s">
        <v>56</v>
      </c>
      <c r="B53" s="1">
        <f t="shared" ref="B53:H53" si="8">SUM(B3:B52)</f>
        <v>13993701.223999999</v>
      </c>
      <c r="C53" s="1">
        <f t="shared" si="8"/>
        <v>2615.3636999999994</v>
      </c>
      <c r="D53" s="1">
        <f t="shared" si="8"/>
        <v>1620550.7353999999</v>
      </c>
      <c r="E53" s="1">
        <f t="shared" si="8"/>
        <v>161816.71339999998</v>
      </c>
      <c r="F53" s="1">
        <f t="shared" si="8"/>
        <v>154055.1471</v>
      </c>
      <c r="G53" s="1">
        <f t="shared" si="8"/>
        <v>4011.4319000000005</v>
      </c>
      <c r="H53" s="1">
        <f t="shared" si="8"/>
        <v>2049725.5661000002</v>
      </c>
      <c r="J53" s="69">
        <f t="shared" ref="J53:P53" si="9">SUM(J3:J52)</f>
        <v>12409683.613980994</v>
      </c>
      <c r="K53" s="69">
        <f t="shared" si="9"/>
        <v>2885.9055521480004</v>
      </c>
      <c r="L53" s="69">
        <f t="shared" si="9"/>
        <v>1067277.8374333</v>
      </c>
      <c r="M53" s="69">
        <f t="shared" si="9"/>
        <v>106582.36137293999</v>
      </c>
      <c r="N53" s="69">
        <f t="shared" si="9"/>
        <v>100522.17541921003</v>
      </c>
      <c r="O53" s="69">
        <f t="shared" si="9"/>
        <v>1861.3605133764997</v>
      </c>
      <c r="P53" s="69">
        <f t="shared" si="9"/>
        <v>1374906.1749905997</v>
      </c>
      <c r="R53" s="420">
        <f>(J53-B53)/B53</f>
        <v>-0.11319504287417005</v>
      </c>
      <c r="S53" s="420">
        <f t="shared" ref="S53:S55" si="10">(K53-C53)/C53</f>
        <v>0.10344330012227403</v>
      </c>
      <c r="T53" s="420">
        <f t="shared" ref="T53:T55" si="11">(L53-D53)/D53</f>
        <v>-0.34141041429976321</v>
      </c>
      <c r="U53" s="420">
        <f t="shared" ref="U53:U55" si="12">(M53-E53)/E53</f>
        <v>-0.34133898079195563</v>
      </c>
      <c r="V53" s="420">
        <f t="shared" ref="V53:V55" si="13">(N53-F53)/F53</f>
        <v>-0.34749226292348895</v>
      </c>
      <c r="W53" s="420">
        <f t="shared" ref="W53:W55" si="14">(O53-G53)/G53</f>
        <v>-0.53598601203313478</v>
      </c>
      <c r="X53" s="420">
        <f t="shared" ref="X53:X55" si="15">(P53-H53)/H53</f>
        <v>-0.32922426410154748</v>
      </c>
    </row>
    <row r="54" spans="1:24">
      <c r="A54" s="2" t="s">
        <v>57</v>
      </c>
      <c r="B54" s="1">
        <f t="shared" ref="B54:D54" si="16">B3+B4+B5+B6+B7+B8+B9+B10+B11+B12+B13+B14+B15+B16+B17+B18+B19+B20+B21+B22+B23+B24+B25+B26+B27+B28+B29+B30+B31+B32+B33+B34+B35+B36+B37+B38+B39+B40+B41+B42+B43+B44+B45+B46+B47+B48+B49+B50+B51</f>
        <v>13993701.223999999</v>
      </c>
      <c r="C54" s="1">
        <f t="shared" si="16"/>
        <v>2615.3636999999994</v>
      </c>
      <c r="D54" s="1">
        <f t="shared" si="16"/>
        <v>1620550.7353999999</v>
      </c>
      <c r="E54" s="1">
        <f t="shared" ref="E54:H54" si="17">E3+E4+E5+E6+E7+E8+E9+E10+E11+E12+E13+E14+E15+E16+E17+E18+E19+E20+E21+E22+E23+E24+E25+E26+E27+E28+E29+E30+E31+E32+E33+E34+E35+E36+E37+E38+E39+E40+E41+E42+E43+E44+E45+E46+E47+E48+E49+E50+E51</f>
        <v>161816.71339999998</v>
      </c>
      <c r="F54" s="1">
        <f t="shared" si="17"/>
        <v>154055.1471</v>
      </c>
      <c r="G54" s="1">
        <f t="shared" si="17"/>
        <v>4011.4319000000005</v>
      </c>
      <c r="H54" s="1">
        <f t="shared" si="17"/>
        <v>2049725.5661000002</v>
      </c>
      <c r="J54" s="69">
        <f t="shared" ref="J54:P54" si="18">J3+J4+J5+J6+J7+J8+J9+J10+J11+J12+J13+J14+J15+J16+J17+J18+J19+J20+J21+J22+J23+J24+J25+J26+J27+J28+J29+J30+J31+J32+J33+J34+J35+J36+J37+J38+J39+J40+J41+J42+J43+J44+J45+J46+J47+J48+J49+J50+J51</f>
        <v>12409683.613980994</v>
      </c>
      <c r="K54" s="69">
        <f t="shared" si="18"/>
        <v>2885.9055521480004</v>
      </c>
      <c r="L54" s="69">
        <f t="shared" si="18"/>
        <v>1067277.8374333</v>
      </c>
      <c r="M54" s="69">
        <f t="shared" si="18"/>
        <v>106582.36137293999</v>
      </c>
      <c r="N54" s="69">
        <f t="shared" si="18"/>
        <v>100522.17541921003</v>
      </c>
      <c r="O54" s="69">
        <f t="shared" si="18"/>
        <v>1861.3605133764997</v>
      </c>
      <c r="P54" s="69">
        <f t="shared" si="18"/>
        <v>1374906.1749905997</v>
      </c>
      <c r="R54" s="420">
        <f t="shared" ref="R54:R55" si="19">(J54-B54)/B54</f>
        <v>-0.11319504287417005</v>
      </c>
      <c r="S54" s="420">
        <f t="shared" si="10"/>
        <v>0.10344330012227403</v>
      </c>
      <c r="T54" s="420">
        <f t="shared" si="11"/>
        <v>-0.34141041429976321</v>
      </c>
      <c r="U54" s="420">
        <f t="shared" si="12"/>
        <v>-0.34133898079195563</v>
      </c>
      <c r="V54" s="420">
        <f t="shared" si="13"/>
        <v>-0.34749226292348895</v>
      </c>
      <c r="W54" s="420">
        <f t="shared" si="14"/>
        <v>-0.53598601203313478</v>
      </c>
      <c r="X54" s="420">
        <f t="shared" si="15"/>
        <v>-0.32922426410154748</v>
      </c>
    </row>
    <row r="55" spans="1:24">
      <c r="A55" s="2" t="s">
        <v>58</v>
      </c>
      <c r="B55" s="1">
        <f t="shared" ref="B55:D55" si="20">B3+B5+B8+B9+B11+B12+B14+B15+B16+B17+B18+B19+B20+B21+B22+B23+B24+B25+B26+B28+B30+B31+B33+B34+B35+B36+B37+B39+B40+B41+B42+B43+B44+B46+B47+B49+B50</f>
        <v>11517779.095799997</v>
      </c>
      <c r="C55" s="1">
        <f t="shared" si="20"/>
        <v>2289.3857999999996</v>
      </c>
      <c r="D55" s="1">
        <f t="shared" si="20"/>
        <v>1329067.2659000002</v>
      </c>
      <c r="E55" s="1">
        <f t="shared" ref="E55:H55" si="21">E3+E5+E8+E9+E11+E12+E14+E15+E16+E17+E18+E19+E20+E21+E22+E23+E24+E25+E26+E28+E30+E31+E33+E34+E35+E36+E37+E39+E40+E41+E42+E43+E44+E46+E47+E49+E50</f>
        <v>134159.24719999998</v>
      </c>
      <c r="F55" s="1">
        <f t="shared" si="21"/>
        <v>127917.11079999999</v>
      </c>
      <c r="G55" s="1">
        <f t="shared" si="21"/>
        <v>3412.2052000000008</v>
      </c>
      <c r="H55" s="1">
        <f t="shared" si="21"/>
        <v>1697395.1590999998</v>
      </c>
      <c r="J55" s="69">
        <f t="shared" ref="J55:P55" si="22">J3+J5+J8+J9+J11+J12+J14+J15+J16+J17+J18+J19+J20+J21+J22+J23+J24+J25+J26+J28+J30+J31+J33+J34+J35+J36+J37+J39+J40+J41+J42+J43+J44+J46+J47+J49+J50</f>
        <v>10265174.545181002</v>
      </c>
      <c r="K55" s="69">
        <f t="shared" si="22"/>
        <v>2545.1181521479998</v>
      </c>
      <c r="L55" s="69">
        <f t="shared" si="22"/>
        <v>864105.81873329997</v>
      </c>
      <c r="M55" s="69">
        <f t="shared" si="22"/>
        <v>86806.589172939988</v>
      </c>
      <c r="N55" s="69">
        <f t="shared" si="22"/>
        <v>82348.505119210022</v>
      </c>
      <c r="O55" s="69">
        <f t="shared" si="22"/>
        <v>1511.6250133765</v>
      </c>
      <c r="P55" s="69">
        <f t="shared" si="22"/>
        <v>1127974.7541906</v>
      </c>
      <c r="R55" s="420">
        <f t="shared" si="19"/>
        <v>-0.10875400024608582</v>
      </c>
      <c r="S55" s="420">
        <f t="shared" si="10"/>
        <v>0.11170347616727609</v>
      </c>
      <c r="T55" s="420">
        <f t="shared" si="11"/>
        <v>-0.34984041748394412</v>
      </c>
      <c r="U55" s="420">
        <f t="shared" si="12"/>
        <v>-0.35295858478147452</v>
      </c>
      <c r="V55" s="420">
        <f t="shared" si="13"/>
        <v>-0.35623541991999069</v>
      </c>
      <c r="W55" s="420">
        <f t="shared" si="14"/>
        <v>-0.55699469264729462</v>
      </c>
      <c r="X55" s="420">
        <f t="shared" si="15"/>
        <v>-0.33546720211651854</v>
      </c>
    </row>
  </sheetData>
  <conditionalFormatting sqref="R1:X1048576">
    <cfRule type="colorScale" priority="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U55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/>
  <cols>
    <col min="1" max="1" width="19.28515625" customWidth="1"/>
    <col min="2" max="2" width="10.5703125" customWidth="1"/>
    <col min="3" max="3" width="9.7109375" customWidth="1"/>
    <col min="4" max="4" width="10.5703125" customWidth="1"/>
    <col min="5" max="6" width="11.7109375" customWidth="1"/>
    <col min="7" max="7" width="9.85546875" customWidth="1"/>
    <col min="14" max="14" width="9.85546875" bestFit="1" customWidth="1"/>
  </cols>
  <sheetData>
    <row r="1" spans="1:21">
      <c r="A1" s="261"/>
      <c r="B1" s="263" t="s">
        <v>118</v>
      </c>
      <c r="I1" s="263" t="s">
        <v>115</v>
      </c>
      <c r="P1" s="263" t="s">
        <v>61</v>
      </c>
    </row>
    <row r="2" spans="1:21">
      <c r="A2" s="262" t="s">
        <v>0</v>
      </c>
      <c r="B2" s="263" t="s">
        <v>62</v>
      </c>
      <c r="C2" s="263" t="s">
        <v>64</v>
      </c>
      <c r="D2" s="263" t="s">
        <v>59</v>
      </c>
      <c r="E2" s="263" t="s">
        <v>60</v>
      </c>
      <c r="F2" s="263" t="s">
        <v>65</v>
      </c>
      <c r="G2" s="263" t="s">
        <v>66</v>
      </c>
      <c r="I2" s="263" t="s">
        <v>62</v>
      </c>
      <c r="J2" s="263" t="s">
        <v>64</v>
      </c>
      <c r="K2" s="263" t="s">
        <v>59</v>
      </c>
      <c r="L2" s="263" t="s">
        <v>60</v>
      </c>
      <c r="M2" s="263" t="s">
        <v>65</v>
      </c>
      <c r="N2" s="263" t="s">
        <v>66</v>
      </c>
      <c r="P2" s="284" t="s">
        <v>62</v>
      </c>
      <c r="Q2" s="284" t="s">
        <v>64</v>
      </c>
      <c r="R2" s="284" t="s">
        <v>59</v>
      </c>
      <c r="S2" s="284" t="s">
        <v>60</v>
      </c>
      <c r="T2" s="284" t="s">
        <v>65</v>
      </c>
      <c r="U2" s="284" t="s">
        <v>66</v>
      </c>
    </row>
    <row r="3" spans="1:21">
      <c r="A3" s="261" t="s">
        <v>1</v>
      </c>
      <c r="B3" s="265">
        <v>13582.2929</v>
      </c>
      <c r="C3" s="267">
        <v>10812.415499999999</v>
      </c>
      <c r="D3" s="269">
        <v>275.34719999999999</v>
      </c>
      <c r="E3" s="269">
        <v>275.0933</v>
      </c>
      <c r="F3" s="271">
        <v>17.201599999999999</v>
      </c>
      <c r="G3" s="273">
        <v>21805.414700000001</v>
      </c>
      <c r="I3" s="275">
        <v>16979.4218</v>
      </c>
      <c r="J3" s="277">
        <v>13544.783100000001</v>
      </c>
      <c r="K3" s="279">
        <v>347.29939999999999</v>
      </c>
      <c r="L3" s="279">
        <v>346.95209999999997</v>
      </c>
      <c r="M3" s="281">
        <v>25.052</v>
      </c>
      <c r="N3" s="283">
        <v>25521.870699999999</v>
      </c>
      <c r="P3" s="5">
        <f>(I3-B3)/B3</f>
        <v>0.25011453699397102</v>
      </c>
      <c r="Q3" s="5">
        <f t="shared" ref="Q3:Q55" si="0">(J3-C3)/C3</f>
        <v>0.25270649282762042</v>
      </c>
      <c r="R3" s="5">
        <f t="shared" ref="R3:R55" si="1">(K3-D3)/D3</f>
        <v>0.26131444227506223</v>
      </c>
      <c r="S3" s="5">
        <f t="shared" ref="S3:S55" si="2">(L3-E3)/E3</f>
        <v>0.26121610377279264</v>
      </c>
      <c r="T3" s="5">
        <f t="shared" ref="T3:T55" si="3">(M3-F3)/F3</f>
        <v>0.45637615105571577</v>
      </c>
      <c r="U3" s="5">
        <f t="shared" ref="U3:U55" si="4">(N3-G3)/G3</f>
        <v>0.17043729968593527</v>
      </c>
    </row>
    <row r="4" spans="1:21">
      <c r="A4" s="261" t="s">
        <v>2</v>
      </c>
      <c r="B4" s="265">
        <v>19.4512</v>
      </c>
      <c r="C4" s="267">
        <v>14.7067</v>
      </c>
      <c r="D4" s="269">
        <v>0.3624</v>
      </c>
      <c r="E4" s="269">
        <v>0.3624</v>
      </c>
      <c r="F4" s="271">
        <v>4.24E-2</v>
      </c>
      <c r="G4" s="273">
        <v>65.421400000000006</v>
      </c>
      <c r="I4" s="275">
        <v>23.084399999999999</v>
      </c>
      <c r="J4" s="277">
        <v>17.6206</v>
      </c>
      <c r="K4" s="279">
        <v>0.46329999999999999</v>
      </c>
      <c r="L4" s="279">
        <v>0.46329999999999999</v>
      </c>
      <c r="M4" s="281">
        <v>6.4100000000000004E-2</v>
      </c>
      <c r="N4" s="283">
        <v>75.882000000000005</v>
      </c>
      <c r="P4" s="5">
        <f t="shared" ref="P4:P55" si="5">(I4-B4)/B4</f>
        <v>0.18678539113268069</v>
      </c>
      <c r="Q4" s="5">
        <f t="shared" si="0"/>
        <v>0.1981341837393841</v>
      </c>
      <c r="R4" s="5">
        <f t="shared" si="1"/>
        <v>0.27842163355408384</v>
      </c>
      <c r="S4" s="5">
        <f t="shared" si="2"/>
        <v>0.27842163355408384</v>
      </c>
      <c r="T4" s="5">
        <f t="shared" si="3"/>
        <v>0.51179245283018882</v>
      </c>
      <c r="U4" s="5">
        <f t="shared" si="4"/>
        <v>0.15989569162384171</v>
      </c>
    </row>
    <row r="5" spans="1:21">
      <c r="A5" s="261" t="s">
        <v>3</v>
      </c>
      <c r="B5" s="265">
        <v>8345.1661000000004</v>
      </c>
      <c r="C5" s="267">
        <v>11418.9249</v>
      </c>
      <c r="D5" s="269">
        <v>502.24189999999999</v>
      </c>
      <c r="E5" s="269">
        <v>499.01960000000003</v>
      </c>
      <c r="F5" s="271">
        <v>25.754000000000001</v>
      </c>
      <c r="G5" s="273">
        <v>8926.4758999999995</v>
      </c>
      <c r="I5" s="275">
        <v>7731.5635000000002</v>
      </c>
      <c r="J5" s="277">
        <v>10637.673500000001</v>
      </c>
      <c r="K5" s="279">
        <v>471.0763</v>
      </c>
      <c r="L5" s="279">
        <v>467.99900000000002</v>
      </c>
      <c r="M5" s="281">
        <v>23.432700000000001</v>
      </c>
      <c r="N5" s="283">
        <v>8050.1216999999997</v>
      </c>
      <c r="P5" s="5">
        <f t="shared" si="5"/>
        <v>-7.3527907371430293E-2</v>
      </c>
      <c r="Q5" s="5">
        <f t="shared" si="0"/>
        <v>-6.8417246530800738E-2</v>
      </c>
      <c r="R5" s="5">
        <f t="shared" si="1"/>
        <v>-6.2052966906982442E-2</v>
      </c>
      <c r="S5" s="5">
        <f t="shared" si="2"/>
        <v>-6.2163089385667419E-2</v>
      </c>
      <c r="T5" s="5">
        <f t="shared" si="3"/>
        <v>-9.0133571484041344E-2</v>
      </c>
      <c r="U5" s="5">
        <f t="shared" si="4"/>
        <v>-9.8174711926349328E-2</v>
      </c>
    </row>
    <row r="6" spans="1:21">
      <c r="A6" s="261" t="s">
        <v>4</v>
      </c>
      <c r="B6" s="265">
        <v>385.36270000000002</v>
      </c>
      <c r="C6" s="267">
        <v>2282.4901</v>
      </c>
      <c r="D6" s="269">
        <v>6.3981000000000003</v>
      </c>
      <c r="E6" s="269">
        <v>5.8837000000000002</v>
      </c>
      <c r="F6" s="271">
        <v>1.5955999999999999</v>
      </c>
      <c r="G6" s="273">
        <v>14278.296899999999</v>
      </c>
      <c r="I6" s="275">
        <v>361.72969999999998</v>
      </c>
      <c r="J6" s="277">
        <v>2156.1768000000002</v>
      </c>
      <c r="K6" s="279">
        <v>6.3532999999999999</v>
      </c>
      <c r="L6" s="279">
        <v>5.8425000000000002</v>
      </c>
      <c r="M6" s="281">
        <v>1.5844</v>
      </c>
      <c r="N6" s="283">
        <v>12668.9835</v>
      </c>
      <c r="P6" s="5">
        <f t="shared" si="5"/>
        <v>-6.1326641109790948E-2</v>
      </c>
      <c r="Q6" s="5">
        <f t="shared" si="0"/>
        <v>-5.5340130500456407E-2</v>
      </c>
      <c r="R6" s="5">
        <f t="shared" si="1"/>
        <v>-7.0020787421266302E-3</v>
      </c>
      <c r="S6" s="5">
        <f t="shared" si="2"/>
        <v>-7.0023964512126559E-3</v>
      </c>
      <c r="T6" s="5">
        <f t="shared" si="3"/>
        <v>-7.0193030834794917E-3</v>
      </c>
      <c r="U6" s="5">
        <f t="shared" si="4"/>
        <v>-0.11271045918648737</v>
      </c>
    </row>
    <row r="7" spans="1:21">
      <c r="A7" s="261" t="s">
        <v>5</v>
      </c>
      <c r="B7" s="265">
        <v>12981.002399999999</v>
      </c>
      <c r="C7" s="267">
        <v>28444.757799999999</v>
      </c>
      <c r="D7" s="269">
        <v>5125.1469999999999</v>
      </c>
      <c r="E7" s="269">
        <v>1040.4748</v>
      </c>
      <c r="F7" s="271">
        <v>1417.6320000000001</v>
      </c>
      <c r="G7" s="273">
        <v>200593.9797</v>
      </c>
      <c r="I7" s="275">
        <v>16354.9722</v>
      </c>
      <c r="J7" s="277">
        <v>35760.102400000003</v>
      </c>
      <c r="K7" s="279">
        <v>6488.2978999999996</v>
      </c>
      <c r="L7" s="279">
        <v>1408.7846</v>
      </c>
      <c r="M7" s="281">
        <v>1596.3828000000001</v>
      </c>
      <c r="N7" s="283">
        <v>163017.5906</v>
      </c>
      <c r="P7" s="5">
        <f t="shared" si="5"/>
        <v>0.25991596766055608</v>
      </c>
      <c r="Q7" s="5">
        <f t="shared" si="0"/>
        <v>0.2571772504246812</v>
      </c>
      <c r="R7" s="5">
        <f t="shared" si="1"/>
        <v>0.26597303452954613</v>
      </c>
      <c r="S7" s="5">
        <f t="shared" si="2"/>
        <v>0.35398243186668243</v>
      </c>
      <c r="T7" s="5">
        <f t="shared" si="3"/>
        <v>0.12609111532471051</v>
      </c>
      <c r="U7" s="5">
        <f t="shared" si="4"/>
        <v>-0.18732560745939475</v>
      </c>
    </row>
    <row r="8" spans="1:21">
      <c r="A8" s="261" t="s">
        <v>6</v>
      </c>
      <c r="B8" s="264"/>
      <c r="C8" s="266"/>
      <c r="D8" s="268"/>
      <c r="E8" s="268"/>
      <c r="F8" s="270"/>
      <c r="G8" s="272"/>
      <c r="I8" s="274"/>
      <c r="J8" s="276"/>
      <c r="K8" s="278"/>
      <c r="L8" s="278"/>
      <c r="M8" s="280"/>
      <c r="N8" s="282"/>
      <c r="P8" s="5"/>
      <c r="Q8" s="5"/>
      <c r="R8" s="5"/>
      <c r="S8" s="5"/>
      <c r="T8" s="5"/>
      <c r="U8" s="5"/>
    </row>
    <row r="9" spans="1:21">
      <c r="A9" s="261" t="s">
        <v>7</v>
      </c>
      <c r="B9" s="264"/>
      <c r="C9" s="266"/>
      <c r="D9" s="268"/>
      <c r="E9" s="268"/>
      <c r="F9" s="270"/>
      <c r="G9" s="272"/>
      <c r="I9" s="274"/>
      <c r="J9" s="276"/>
      <c r="K9" s="278"/>
      <c r="L9" s="278"/>
      <c r="M9" s="280"/>
      <c r="N9" s="282"/>
      <c r="P9" s="5"/>
      <c r="Q9" s="5"/>
      <c r="R9" s="5"/>
      <c r="S9" s="5"/>
      <c r="T9" s="5"/>
      <c r="U9" s="5"/>
    </row>
    <row r="10" spans="1:21">
      <c r="A10" s="261" t="s">
        <v>8</v>
      </c>
      <c r="B10" s="264"/>
      <c r="C10" s="266"/>
      <c r="D10" s="268"/>
      <c r="E10" s="268"/>
      <c r="F10" s="270"/>
      <c r="G10" s="272"/>
      <c r="I10" s="274"/>
      <c r="J10" s="276"/>
      <c r="K10" s="278"/>
      <c r="L10" s="278"/>
      <c r="M10" s="280"/>
      <c r="N10" s="282"/>
      <c r="P10" s="5"/>
      <c r="Q10" s="5"/>
      <c r="R10" s="5"/>
      <c r="S10" s="5"/>
      <c r="T10" s="5"/>
      <c r="U10" s="5"/>
    </row>
    <row r="11" spans="1:21">
      <c r="A11" s="261" t="s">
        <v>9</v>
      </c>
      <c r="B11" s="265">
        <v>78.842799999999997</v>
      </c>
      <c r="C11" s="267">
        <v>67.089600000000004</v>
      </c>
      <c r="D11" s="269">
        <v>1.9462999999999999</v>
      </c>
      <c r="E11" s="269">
        <v>1.9323999999999999</v>
      </c>
      <c r="F11" s="271">
        <v>1.3742000000000001</v>
      </c>
      <c r="G11" s="273">
        <v>3036.1808000000001</v>
      </c>
      <c r="I11" s="275">
        <v>103.30459999999999</v>
      </c>
      <c r="J11" s="277">
        <v>89.551299999999998</v>
      </c>
      <c r="K11" s="279">
        <v>2.7513000000000001</v>
      </c>
      <c r="L11" s="279">
        <v>2.7322000000000002</v>
      </c>
      <c r="M11" s="281">
        <v>2.4983</v>
      </c>
      <c r="N11" s="283">
        <v>3588.9214999999999</v>
      </c>
      <c r="P11" s="5">
        <f t="shared" si="5"/>
        <v>0.3102604169309055</v>
      </c>
      <c r="Q11" s="5">
        <f t="shared" si="0"/>
        <v>0.33480151916243339</v>
      </c>
      <c r="R11" s="5">
        <f t="shared" si="1"/>
        <v>0.41360530236859694</v>
      </c>
      <c r="S11" s="5">
        <f t="shared" si="2"/>
        <v>0.41388946387911424</v>
      </c>
      <c r="T11" s="5">
        <f t="shared" si="3"/>
        <v>0.81800320186290187</v>
      </c>
      <c r="U11" s="5">
        <f t="shared" si="4"/>
        <v>0.18205131262275284</v>
      </c>
    </row>
    <row r="12" spans="1:21">
      <c r="A12" s="261" t="s">
        <v>10</v>
      </c>
      <c r="B12" s="265">
        <v>0</v>
      </c>
      <c r="C12" s="267">
        <v>0</v>
      </c>
      <c r="D12" s="269">
        <v>0</v>
      </c>
      <c r="E12" s="269">
        <v>0</v>
      </c>
      <c r="F12" s="271">
        <v>0</v>
      </c>
      <c r="G12" s="273">
        <v>1.7287999999999999</v>
      </c>
      <c r="I12" s="275">
        <v>0</v>
      </c>
      <c r="J12" s="277">
        <v>0</v>
      </c>
      <c r="K12" s="279">
        <v>0</v>
      </c>
      <c r="L12" s="279">
        <v>0</v>
      </c>
      <c r="M12" s="281">
        <v>0</v>
      </c>
      <c r="N12" s="283">
        <v>2.5219</v>
      </c>
      <c r="P12" s="5"/>
      <c r="Q12" s="5"/>
      <c r="R12" s="5"/>
      <c r="S12" s="5"/>
      <c r="T12" s="5"/>
      <c r="U12" s="5">
        <f t="shared" si="4"/>
        <v>0.45875751966682105</v>
      </c>
    </row>
    <row r="13" spans="1:21">
      <c r="A13" s="261" t="s">
        <v>11</v>
      </c>
      <c r="B13" s="264"/>
      <c r="C13" s="266"/>
      <c r="D13" s="268"/>
      <c r="E13" s="268"/>
      <c r="F13" s="270"/>
      <c r="G13" s="272"/>
      <c r="I13" s="274"/>
      <c r="J13" s="276"/>
      <c r="K13" s="278"/>
      <c r="L13" s="278"/>
      <c r="M13" s="280"/>
      <c r="N13" s="282"/>
      <c r="P13" s="5"/>
      <c r="Q13" s="5"/>
      <c r="R13" s="5"/>
      <c r="S13" s="5"/>
      <c r="T13" s="5"/>
      <c r="U13" s="5"/>
    </row>
    <row r="14" spans="1:21">
      <c r="A14" s="261" t="s">
        <v>12</v>
      </c>
      <c r="B14" s="265">
        <v>11576.108899999999</v>
      </c>
      <c r="C14" s="267">
        <v>8495.1923000000006</v>
      </c>
      <c r="D14" s="269">
        <v>187.47399999999999</v>
      </c>
      <c r="E14" s="269">
        <v>187.0205</v>
      </c>
      <c r="F14" s="271">
        <v>21.2514</v>
      </c>
      <c r="G14" s="273">
        <v>27030.201499999999</v>
      </c>
      <c r="I14" s="275">
        <v>17765.235400000001</v>
      </c>
      <c r="J14" s="277">
        <v>12842.1088</v>
      </c>
      <c r="K14" s="279">
        <v>256.25529999999998</v>
      </c>
      <c r="L14" s="279">
        <v>255.54239999999999</v>
      </c>
      <c r="M14" s="281">
        <v>26.993400000000001</v>
      </c>
      <c r="N14" s="283">
        <v>30588.2461</v>
      </c>
      <c r="P14" s="5">
        <f t="shared" si="5"/>
        <v>0.53464653394889905</v>
      </c>
      <c r="Q14" s="5">
        <f t="shared" si="0"/>
        <v>0.51169135982948843</v>
      </c>
      <c r="R14" s="5">
        <f t="shared" si="1"/>
        <v>0.36688447464715102</v>
      </c>
      <c r="S14" s="5">
        <f t="shared" si="2"/>
        <v>0.36638710729572421</v>
      </c>
      <c r="T14" s="5">
        <f t="shared" si="3"/>
        <v>0.27019396369180387</v>
      </c>
      <c r="U14" s="5">
        <f t="shared" si="4"/>
        <v>0.13163218927539261</v>
      </c>
    </row>
    <row r="15" spans="1:21">
      <c r="A15" s="261" t="s">
        <v>13</v>
      </c>
      <c r="B15" s="265">
        <v>7876.8487999999998</v>
      </c>
      <c r="C15" s="267">
        <v>6187.4141</v>
      </c>
      <c r="D15" s="269">
        <v>161.68899999999999</v>
      </c>
      <c r="E15" s="269">
        <v>161.64359999999999</v>
      </c>
      <c r="F15" s="271">
        <v>14.035</v>
      </c>
      <c r="G15" s="273">
        <v>9684.7109999999993</v>
      </c>
      <c r="I15" s="275">
        <v>12342.178400000001</v>
      </c>
      <c r="J15" s="277">
        <v>9644.9953000000005</v>
      </c>
      <c r="K15" s="279">
        <v>244.09540000000001</v>
      </c>
      <c r="L15" s="279">
        <v>244.024</v>
      </c>
      <c r="M15" s="281">
        <v>20.9452</v>
      </c>
      <c r="N15" s="283">
        <v>11553.831700000001</v>
      </c>
      <c r="P15" s="5">
        <f t="shared" si="5"/>
        <v>0.56689289249782238</v>
      </c>
      <c r="Q15" s="5">
        <f t="shared" si="0"/>
        <v>0.55880875986625822</v>
      </c>
      <c r="R15" s="5">
        <f t="shared" si="1"/>
        <v>0.5096599026526234</v>
      </c>
      <c r="S15" s="5">
        <f t="shared" si="2"/>
        <v>0.50964220049541098</v>
      </c>
      <c r="T15" s="5">
        <f t="shared" si="3"/>
        <v>0.4923548272176701</v>
      </c>
      <c r="U15" s="5">
        <f t="shared" si="4"/>
        <v>0.19299705484242136</v>
      </c>
    </row>
    <row r="16" spans="1:21">
      <c r="A16" s="261" t="s">
        <v>14</v>
      </c>
      <c r="B16" s="264"/>
      <c r="C16" s="266"/>
      <c r="D16" s="268"/>
      <c r="E16" s="268"/>
      <c r="F16" s="270"/>
      <c r="G16" s="272"/>
      <c r="I16" s="274"/>
      <c r="J16" s="276"/>
      <c r="K16" s="278"/>
      <c r="L16" s="278"/>
      <c r="M16" s="280"/>
      <c r="N16" s="282"/>
      <c r="P16" s="5"/>
      <c r="Q16" s="5"/>
      <c r="R16" s="5"/>
      <c r="S16" s="5"/>
      <c r="T16" s="5"/>
      <c r="U16" s="5"/>
    </row>
    <row r="17" spans="1:21">
      <c r="A17" s="261" t="s">
        <v>15</v>
      </c>
      <c r="B17" s="265">
        <v>74716.006599999993</v>
      </c>
      <c r="C17" s="267">
        <v>56387.396500000003</v>
      </c>
      <c r="D17" s="269">
        <v>1627.0404000000001</v>
      </c>
      <c r="E17" s="269">
        <v>1621.9751000000001</v>
      </c>
      <c r="F17" s="271">
        <v>151.42949999999999</v>
      </c>
      <c r="G17" s="273">
        <v>93309.732199999999</v>
      </c>
      <c r="I17" s="275">
        <v>70266.271599999993</v>
      </c>
      <c r="J17" s="277">
        <v>53459.707399999999</v>
      </c>
      <c r="K17" s="279">
        <v>1597.2691</v>
      </c>
      <c r="L17" s="279">
        <v>1592.625</v>
      </c>
      <c r="M17" s="281">
        <v>157.0438</v>
      </c>
      <c r="N17" s="283">
        <v>94884.141199999998</v>
      </c>
      <c r="P17" s="5">
        <f t="shared" si="5"/>
        <v>-5.9555310869625636E-2</v>
      </c>
      <c r="Q17" s="5">
        <f t="shared" si="0"/>
        <v>-5.192098379644116E-2</v>
      </c>
      <c r="R17" s="5">
        <f t="shared" si="1"/>
        <v>-1.8297824688311433E-2</v>
      </c>
      <c r="S17" s="5">
        <f t="shared" si="2"/>
        <v>-1.8095283953496025E-2</v>
      </c>
      <c r="T17" s="5">
        <f t="shared" si="3"/>
        <v>3.7075338688960964E-2</v>
      </c>
      <c r="U17" s="5">
        <f t="shared" si="4"/>
        <v>1.6872934504038792E-2</v>
      </c>
    </row>
    <row r="18" spans="1:21">
      <c r="A18" s="261" t="s">
        <v>16</v>
      </c>
      <c r="B18" s="265">
        <v>30484.955699999999</v>
      </c>
      <c r="C18" s="267">
        <v>24051.3135</v>
      </c>
      <c r="D18" s="269">
        <v>603.18020000000001</v>
      </c>
      <c r="E18" s="269">
        <v>602.80759999999998</v>
      </c>
      <c r="F18" s="271">
        <v>101.5035</v>
      </c>
      <c r="G18" s="273">
        <v>24393.17</v>
      </c>
      <c r="I18" s="275">
        <v>48442.984799999998</v>
      </c>
      <c r="J18" s="277">
        <v>38164.879099999998</v>
      </c>
      <c r="K18" s="279">
        <v>949.3021</v>
      </c>
      <c r="L18" s="279">
        <v>948.7165</v>
      </c>
      <c r="M18" s="281">
        <v>161.244</v>
      </c>
      <c r="N18" s="283">
        <v>31417.633600000001</v>
      </c>
      <c r="P18" s="5">
        <f t="shared" si="5"/>
        <v>0.58907840564780611</v>
      </c>
      <c r="Q18" s="5">
        <f t="shared" si="0"/>
        <v>0.58681059560426907</v>
      </c>
      <c r="R18" s="5">
        <f t="shared" si="1"/>
        <v>0.57382835179271463</v>
      </c>
      <c r="S18" s="5">
        <f t="shared" si="2"/>
        <v>0.57382969292357966</v>
      </c>
      <c r="T18" s="5">
        <f t="shared" si="3"/>
        <v>0.58855605964326352</v>
      </c>
      <c r="U18" s="5">
        <f t="shared" si="4"/>
        <v>0.28796846002385107</v>
      </c>
    </row>
    <row r="19" spans="1:21">
      <c r="A19" s="261" t="s">
        <v>17</v>
      </c>
      <c r="B19" s="265">
        <v>55586.563699999999</v>
      </c>
      <c r="C19" s="267">
        <v>45871.010499999997</v>
      </c>
      <c r="D19" s="269">
        <v>1363.05</v>
      </c>
      <c r="E19" s="269">
        <v>1359.7736</v>
      </c>
      <c r="F19" s="271">
        <v>496.63369999999998</v>
      </c>
      <c r="G19" s="273">
        <v>112558.6237</v>
      </c>
      <c r="I19" s="275">
        <v>72071.209799999997</v>
      </c>
      <c r="J19" s="277">
        <v>60440.263599999998</v>
      </c>
      <c r="K19" s="279">
        <v>1911.7641000000001</v>
      </c>
      <c r="L19" s="279">
        <v>1907.2819</v>
      </c>
      <c r="M19" s="281">
        <v>750.37289999999996</v>
      </c>
      <c r="N19" s="283">
        <v>136791.77340000001</v>
      </c>
      <c r="P19" s="5">
        <f t="shared" si="5"/>
        <v>0.29655810690093076</v>
      </c>
      <c r="Q19" s="5">
        <f t="shared" si="0"/>
        <v>0.31761351976320651</v>
      </c>
      <c r="R19" s="5">
        <f t="shared" si="1"/>
        <v>0.40256344228018059</v>
      </c>
      <c r="S19" s="5">
        <f t="shared" si="2"/>
        <v>0.40264666117947867</v>
      </c>
      <c r="T19" s="5">
        <f t="shared" si="3"/>
        <v>0.51091820792668718</v>
      </c>
      <c r="U19" s="5">
        <f t="shared" si="4"/>
        <v>0.21529358571927892</v>
      </c>
    </row>
    <row r="20" spans="1:21">
      <c r="A20" s="261" t="s">
        <v>18</v>
      </c>
      <c r="B20" s="264"/>
      <c r="C20" s="266"/>
      <c r="D20" s="268"/>
      <c r="E20" s="268"/>
      <c r="F20" s="270"/>
      <c r="G20" s="272"/>
      <c r="I20" s="274"/>
      <c r="J20" s="276"/>
      <c r="K20" s="278"/>
      <c r="L20" s="278"/>
      <c r="M20" s="280"/>
      <c r="N20" s="282"/>
      <c r="P20" s="5"/>
      <c r="Q20" s="5"/>
      <c r="R20" s="5"/>
      <c r="S20" s="5"/>
      <c r="T20" s="5"/>
      <c r="U20" s="5"/>
    </row>
    <row r="21" spans="1:21">
      <c r="A21" s="261" t="s">
        <v>19</v>
      </c>
      <c r="B21" s="265">
        <v>15.125999999999999</v>
      </c>
      <c r="C21" s="267">
        <v>11.9009</v>
      </c>
      <c r="D21" s="269">
        <v>0.29720000000000002</v>
      </c>
      <c r="E21" s="269">
        <v>0.29720000000000002</v>
      </c>
      <c r="F21" s="271">
        <v>1.2200000000000001E-2</v>
      </c>
      <c r="G21" s="273">
        <v>7.8120000000000003</v>
      </c>
      <c r="I21" s="275">
        <v>24.140999999999998</v>
      </c>
      <c r="J21" s="277">
        <v>18.9937</v>
      </c>
      <c r="K21" s="279">
        <v>0.47439999999999999</v>
      </c>
      <c r="L21" s="279">
        <v>0.47439999999999999</v>
      </c>
      <c r="M21" s="281">
        <v>1.95E-2</v>
      </c>
      <c r="N21" s="283">
        <v>11.104699999999999</v>
      </c>
      <c r="P21" s="5">
        <f t="shared" si="5"/>
        <v>0.59599365331217768</v>
      </c>
      <c r="Q21" s="5">
        <f t="shared" si="0"/>
        <v>0.59598853868194845</v>
      </c>
      <c r="R21" s="5">
        <f t="shared" si="1"/>
        <v>0.5962314939434723</v>
      </c>
      <c r="S21" s="5">
        <f t="shared" si="2"/>
        <v>0.5962314939434723</v>
      </c>
      <c r="T21" s="5">
        <f t="shared" si="3"/>
        <v>0.59836065573770481</v>
      </c>
      <c r="U21" s="5">
        <f t="shared" si="4"/>
        <v>0.42149257552483343</v>
      </c>
    </row>
    <row r="22" spans="1:21">
      <c r="A22" s="261" t="s">
        <v>20</v>
      </c>
      <c r="B22" s="264"/>
      <c r="C22" s="266"/>
      <c r="D22" s="268"/>
      <c r="E22" s="268"/>
      <c r="F22" s="270"/>
      <c r="G22" s="272"/>
      <c r="I22" s="274"/>
      <c r="J22" s="276"/>
      <c r="K22" s="278"/>
      <c r="L22" s="278"/>
      <c r="M22" s="280"/>
      <c r="N22" s="282"/>
      <c r="P22" s="5"/>
      <c r="Q22" s="5"/>
      <c r="R22" s="5"/>
      <c r="S22" s="5"/>
      <c r="T22" s="5"/>
      <c r="U22" s="5"/>
    </row>
    <row r="23" spans="1:21">
      <c r="A23" s="261" t="s">
        <v>21</v>
      </c>
      <c r="B23" s="265">
        <v>21837.772700000001</v>
      </c>
      <c r="C23" s="267">
        <v>17235.032299999999</v>
      </c>
      <c r="D23" s="269">
        <v>458.85070000000002</v>
      </c>
      <c r="E23" s="269">
        <v>458.75279999999998</v>
      </c>
      <c r="F23" s="271">
        <v>60.067100000000003</v>
      </c>
      <c r="G23" s="273">
        <v>27734.243299999998</v>
      </c>
      <c r="I23" s="275">
        <v>34650.072999999997</v>
      </c>
      <c r="J23" s="277">
        <v>27298.220300000001</v>
      </c>
      <c r="K23" s="279">
        <v>719.22199999999998</v>
      </c>
      <c r="L23" s="279">
        <v>719.06820000000005</v>
      </c>
      <c r="M23" s="281">
        <v>93.588999999999999</v>
      </c>
      <c r="N23" s="283">
        <v>34723.336499999998</v>
      </c>
      <c r="P23" s="5">
        <f t="shared" si="5"/>
        <v>0.58670362019108269</v>
      </c>
      <c r="Q23" s="5">
        <f t="shared" si="0"/>
        <v>0.58387984570240714</v>
      </c>
      <c r="R23" s="5">
        <f t="shared" si="1"/>
        <v>0.56744230748694502</v>
      </c>
      <c r="S23" s="5">
        <f t="shared" si="2"/>
        <v>0.56744155022051113</v>
      </c>
      <c r="T23" s="5">
        <f t="shared" si="3"/>
        <v>0.55807422033026388</v>
      </c>
      <c r="U23" s="5">
        <f t="shared" si="4"/>
        <v>0.25200230359268538</v>
      </c>
    </row>
    <row r="24" spans="1:21">
      <c r="A24" s="261" t="s">
        <v>22</v>
      </c>
      <c r="B24" s="265">
        <v>0</v>
      </c>
      <c r="C24" s="267">
        <v>0</v>
      </c>
      <c r="D24" s="269">
        <v>0</v>
      </c>
      <c r="E24" s="269">
        <v>0</v>
      </c>
      <c r="F24" s="271">
        <v>0</v>
      </c>
      <c r="G24" s="273">
        <v>0</v>
      </c>
      <c r="I24" s="275">
        <v>0</v>
      </c>
      <c r="J24" s="277">
        <v>0</v>
      </c>
      <c r="K24" s="279">
        <v>0</v>
      </c>
      <c r="L24" s="279">
        <v>0</v>
      </c>
      <c r="M24" s="281">
        <v>0</v>
      </c>
      <c r="N24" s="283">
        <v>0</v>
      </c>
      <c r="P24" s="5"/>
      <c r="Q24" s="5"/>
      <c r="R24" s="5"/>
      <c r="S24" s="5"/>
      <c r="T24" s="5"/>
      <c r="U24" s="5"/>
    </row>
    <row r="25" spans="1:21">
      <c r="A25" s="261" t="s">
        <v>23</v>
      </c>
      <c r="B25" s="265">
        <v>4098.5415999999996</v>
      </c>
      <c r="C25" s="267">
        <v>3389.3825999999999</v>
      </c>
      <c r="D25" s="269">
        <v>96.153099999999995</v>
      </c>
      <c r="E25" s="269">
        <v>95.871899999999997</v>
      </c>
      <c r="F25" s="271">
        <v>24.695399999999999</v>
      </c>
      <c r="G25" s="273">
        <v>24402.734</v>
      </c>
      <c r="I25" s="275">
        <v>5273.2781000000004</v>
      </c>
      <c r="J25" s="277">
        <v>4411.4025000000001</v>
      </c>
      <c r="K25" s="279">
        <v>131.59209999999999</v>
      </c>
      <c r="L25" s="279">
        <v>131.20750000000001</v>
      </c>
      <c r="M25" s="281">
        <v>43.613999999999997</v>
      </c>
      <c r="N25" s="283">
        <v>30179.277999999998</v>
      </c>
      <c r="P25" s="5">
        <f t="shared" si="5"/>
        <v>0.28662305147762829</v>
      </c>
      <c r="Q25" s="5">
        <f t="shared" si="0"/>
        <v>0.30153571331840801</v>
      </c>
      <c r="R25" s="5">
        <f t="shared" si="1"/>
        <v>0.36856846009125027</v>
      </c>
      <c r="S25" s="5">
        <f t="shared" si="2"/>
        <v>0.36857097856619109</v>
      </c>
      <c r="T25" s="5">
        <f t="shared" si="3"/>
        <v>0.76607789304890783</v>
      </c>
      <c r="U25" s="5">
        <f t="shared" si="4"/>
        <v>0.23671708260230179</v>
      </c>
    </row>
    <row r="26" spans="1:21">
      <c r="A26" s="261" t="s">
        <v>24</v>
      </c>
      <c r="B26" s="265">
        <v>23.459900000000001</v>
      </c>
      <c r="C26" s="267">
        <v>16.707599999999999</v>
      </c>
      <c r="D26" s="269">
        <v>0.37019999999999997</v>
      </c>
      <c r="E26" s="269">
        <v>0.37019999999999997</v>
      </c>
      <c r="F26" s="271">
        <v>1.5686</v>
      </c>
      <c r="G26" s="273">
        <v>57.4283</v>
      </c>
      <c r="I26" s="275">
        <v>23.000299999999999</v>
      </c>
      <c r="J26" s="277">
        <v>16.663900000000002</v>
      </c>
      <c r="K26" s="279">
        <v>0.4073</v>
      </c>
      <c r="L26" s="279">
        <v>0.4073</v>
      </c>
      <c r="M26" s="281">
        <v>1.6993</v>
      </c>
      <c r="N26" s="283">
        <v>61.074599999999997</v>
      </c>
      <c r="P26" s="5">
        <f t="shared" si="5"/>
        <v>-1.9590876346446566E-2</v>
      </c>
      <c r="Q26" s="5">
        <f t="shared" si="0"/>
        <v>-2.615576144987768E-3</v>
      </c>
      <c r="R26" s="5">
        <f t="shared" si="1"/>
        <v>0.10021609940572671</v>
      </c>
      <c r="S26" s="5">
        <f t="shared" si="2"/>
        <v>0.10021609940572671</v>
      </c>
      <c r="T26" s="5">
        <f t="shared" si="3"/>
        <v>8.3322708147392607E-2</v>
      </c>
      <c r="U26" s="5">
        <f t="shared" si="4"/>
        <v>6.3493086161352449E-2</v>
      </c>
    </row>
    <row r="27" spans="1:21">
      <c r="A27" s="261" t="s">
        <v>25</v>
      </c>
      <c r="B27" s="265">
        <v>16357.986800000001</v>
      </c>
      <c r="C27" s="267">
        <v>13017.3159</v>
      </c>
      <c r="D27" s="269">
        <v>329.87580000000003</v>
      </c>
      <c r="E27" s="269">
        <v>329.40350000000001</v>
      </c>
      <c r="F27" s="271">
        <v>59.347799999999999</v>
      </c>
      <c r="G27" s="273">
        <v>36426.302100000001</v>
      </c>
      <c r="I27" s="275">
        <v>18599.220099999999</v>
      </c>
      <c r="J27" s="277">
        <v>14884.1235</v>
      </c>
      <c r="K27" s="279">
        <v>388.39690000000002</v>
      </c>
      <c r="L27" s="279">
        <v>387.80970000000002</v>
      </c>
      <c r="M27" s="281">
        <v>77.511499999999998</v>
      </c>
      <c r="N27" s="283">
        <v>42210.930800000002</v>
      </c>
      <c r="P27" s="5">
        <f t="shared" si="5"/>
        <v>0.13701156061575975</v>
      </c>
      <c r="Q27" s="5">
        <f t="shared" si="0"/>
        <v>0.14340956417904863</v>
      </c>
      <c r="R27" s="5">
        <f t="shared" si="1"/>
        <v>0.17740343486851715</v>
      </c>
      <c r="S27" s="5">
        <f t="shared" si="2"/>
        <v>0.17730898427005182</v>
      </c>
      <c r="T27" s="5">
        <f t="shared" si="3"/>
        <v>0.30605515284475582</v>
      </c>
      <c r="U27" s="5">
        <f t="shared" si="4"/>
        <v>0.15880362173793097</v>
      </c>
    </row>
    <row r="28" spans="1:21">
      <c r="A28" s="261" t="s">
        <v>26</v>
      </c>
      <c r="B28" s="265">
        <v>1133.9184</v>
      </c>
      <c r="C28" s="267">
        <v>895.7364</v>
      </c>
      <c r="D28" s="269">
        <v>23.756499999999999</v>
      </c>
      <c r="E28" s="269">
        <v>23.703199999999999</v>
      </c>
      <c r="F28" s="271">
        <v>0.47120000000000001</v>
      </c>
      <c r="G28" s="273">
        <v>2373.3683999999998</v>
      </c>
      <c r="I28" s="275">
        <v>1070.6016999999999</v>
      </c>
      <c r="J28" s="277">
        <v>859.02599999999995</v>
      </c>
      <c r="K28" s="279">
        <v>24.626300000000001</v>
      </c>
      <c r="L28" s="279">
        <v>24.575399999999998</v>
      </c>
      <c r="M28" s="281">
        <v>0.42430000000000001</v>
      </c>
      <c r="N28" s="283">
        <v>2486.5583000000001</v>
      </c>
      <c r="P28" s="5">
        <f t="shared" si="5"/>
        <v>-5.5838850485184895E-2</v>
      </c>
      <c r="Q28" s="5">
        <f t="shared" si="0"/>
        <v>-4.0983485766571563E-2</v>
      </c>
      <c r="R28" s="5">
        <f t="shared" si="1"/>
        <v>3.6613137457117063E-2</v>
      </c>
      <c r="S28" s="5">
        <f t="shared" si="2"/>
        <v>3.6796719430287873E-2</v>
      </c>
      <c r="T28" s="5">
        <f t="shared" si="3"/>
        <v>-9.953310696095076E-2</v>
      </c>
      <c r="U28" s="5">
        <f t="shared" si="4"/>
        <v>4.769166893770066E-2</v>
      </c>
    </row>
    <row r="29" spans="1:21">
      <c r="A29" s="261" t="s">
        <v>27</v>
      </c>
      <c r="B29" s="265">
        <v>8.4589999999999996</v>
      </c>
      <c r="C29" s="267">
        <v>19.0045</v>
      </c>
      <c r="D29" s="269">
        <v>0.95199999999999996</v>
      </c>
      <c r="E29" s="269">
        <v>0.93210000000000004</v>
      </c>
      <c r="F29" s="271">
        <v>0.05</v>
      </c>
      <c r="G29" s="273">
        <v>439.28210000000001</v>
      </c>
      <c r="I29" s="275">
        <v>11.7081</v>
      </c>
      <c r="J29" s="277">
        <v>25.106200000000001</v>
      </c>
      <c r="K29" s="279">
        <v>1.3099000000000001</v>
      </c>
      <c r="L29" s="279">
        <v>1.2853000000000001</v>
      </c>
      <c r="M29" s="281">
        <v>6.13E-2</v>
      </c>
      <c r="N29" s="283">
        <v>551.05240000000003</v>
      </c>
      <c r="P29" s="5">
        <f t="shared" si="5"/>
        <v>0.38409977538716167</v>
      </c>
      <c r="Q29" s="5">
        <f t="shared" si="0"/>
        <v>0.32106606330079723</v>
      </c>
      <c r="R29" s="5">
        <f t="shared" si="1"/>
        <v>0.37594537815126061</v>
      </c>
      <c r="S29" s="5">
        <f t="shared" si="2"/>
        <v>0.37892929943139153</v>
      </c>
      <c r="T29" s="5">
        <f t="shared" si="3"/>
        <v>0.22599999999999995</v>
      </c>
      <c r="U29" s="5">
        <f t="shared" si="4"/>
        <v>0.25443854871391303</v>
      </c>
    </row>
    <row r="30" spans="1:21">
      <c r="A30" s="261" t="s">
        <v>28</v>
      </c>
      <c r="B30" s="264"/>
      <c r="C30" s="266"/>
      <c r="D30" s="268"/>
      <c r="E30" s="268"/>
      <c r="F30" s="270"/>
      <c r="G30" s="272"/>
      <c r="I30" s="274"/>
      <c r="J30" s="276"/>
      <c r="K30" s="278"/>
      <c r="L30" s="278"/>
      <c r="M30" s="280"/>
      <c r="N30" s="282"/>
      <c r="P30" s="5"/>
      <c r="Q30" s="5"/>
      <c r="R30" s="5"/>
      <c r="S30" s="5"/>
      <c r="T30" s="5"/>
      <c r="U30" s="5"/>
    </row>
    <row r="31" spans="1:21">
      <c r="A31" s="261" t="s">
        <v>29</v>
      </c>
      <c r="B31" s="264"/>
      <c r="C31" s="266"/>
      <c r="D31" s="268"/>
      <c r="E31" s="268"/>
      <c r="F31" s="270"/>
      <c r="G31" s="272"/>
      <c r="I31" s="274"/>
      <c r="J31" s="276"/>
      <c r="K31" s="278"/>
      <c r="L31" s="278"/>
      <c r="M31" s="280"/>
      <c r="N31" s="282"/>
      <c r="P31" s="5"/>
      <c r="Q31" s="5"/>
      <c r="R31" s="5"/>
      <c r="S31" s="5"/>
      <c r="T31" s="5"/>
      <c r="U31" s="5"/>
    </row>
    <row r="32" spans="1:21">
      <c r="A32" s="261" t="s">
        <v>30</v>
      </c>
      <c r="B32" s="265">
        <v>54005.336900000002</v>
      </c>
      <c r="C32" s="267">
        <v>41509.996700000003</v>
      </c>
      <c r="D32" s="269">
        <v>815.1703</v>
      </c>
      <c r="E32" s="269">
        <v>812.84059999999999</v>
      </c>
      <c r="F32" s="271">
        <v>457.66250000000002</v>
      </c>
      <c r="G32" s="273">
        <v>137481.52650000001</v>
      </c>
      <c r="I32" s="275">
        <v>59348.994500000001</v>
      </c>
      <c r="J32" s="277">
        <v>45977.495699999999</v>
      </c>
      <c r="K32" s="279">
        <v>941.45150000000001</v>
      </c>
      <c r="L32" s="279">
        <v>938.69989999999996</v>
      </c>
      <c r="M32" s="281">
        <v>629.15250000000003</v>
      </c>
      <c r="N32" s="283">
        <v>146171.59669999999</v>
      </c>
      <c r="P32" s="5">
        <f t="shared" si="5"/>
        <v>9.8946843159124859E-2</v>
      </c>
      <c r="Q32" s="5">
        <f t="shared" si="0"/>
        <v>0.10762465321997956</v>
      </c>
      <c r="R32" s="5">
        <f t="shared" si="1"/>
        <v>0.15491388731900563</v>
      </c>
      <c r="S32" s="5">
        <f t="shared" si="2"/>
        <v>0.15483884540216122</v>
      </c>
      <c r="T32" s="5">
        <f t="shared" si="3"/>
        <v>0.37470843689399941</v>
      </c>
      <c r="U32" s="5">
        <f t="shared" si="4"/>
        <v>6.3209002847375184E-2</v>
      </c>
    </row>
    <row r="33" spans="1:21">
      <c r="A33" s="261" t="s">
        <v>31</v>
      </c>
      <c r="B33" s="265">
        <v>747.02020000000005</v>
      </c>
      <c r="C33" s="267">
        <v>605.13739999999996</v>
      </c>
      <c r="D33" s="269">
        <v>17.202500000000001</v>
      </c>
      <c r="E33" s="269">
        <v>17.152899999999999</v>
      </c>
      <c r="F33" s="271">
        <v>94.954300000000003</v>
      </c>
      <c r="G33" s="273">
        <v>8204.5095999999994</v>
      </c>
      <c r="I33" s="275">
        <v>1170.0155999999999</v>
      </c>
      <c r="J33" s="277">
        <v>941.82280000000003</v>
      </c>
      <c r="K33" s="279">
        <v>25.747499999999999</v>
      </c>
      <c r="L33" s="279">
        <v>25.669499999999999</v>
      </c>
      <c r="M33" s="281">
        <v>140.4716</v>
      </c>
      <c r="N33" s="283">
        <v>11350.4913</v>
      </c>
      <c r="P33" s="5">
        <f t="shared" si="5"/>
        <v>0.56624359020010417</v>
      </c>
      <c r="Q33" s="5">
        <f t="shared" si="0"/>
        <v>0.55637843570732881</v>
      </c>
      <c r="R33" s="5">
        <f t="shared" si="1"/>
        <v>0.49673012643511105</v>
      </c>
      <c r="S33" s="5">
        <f t="shared" si="2"/>
        <v>0.49651079409312715</v>
      </c>
      <c r="T33" s="5">
        <f t="shared" si="3"/>
        <v>0.47936007110789075</v>
      </c>
      <c r="U33" s="5">
        <f t="shared" si="4"/>
        <v>0.38344542859697556</v>
      </c>
    </row>
    <row r="34" spans="1:21">
      <c r="A34" s="261" t="s">
        <v>32</v>
      </c>
      <c r="B34" s="264"/>
      <c r="C34" s="266"/>
      <c r="D34" s="268"/>
      <c r="E34" s="268"/>
      <c r="F34" s="270"/>
      <c r="G34" s="272"/>
      <c r="I34" s="274"/>
      <c r="J34" s="276"/>
      <c r="K34" s="278"/>
      <c r="L34" s="278"/>
      <c r="M34" s="280"/>
      <c r="N34" s="282"/>
      <c r="P34" s="5"/>
      <c r="Q34" s="5"/>
      <c r="R34" s="5"/>
      <c r="S34" s="5"/>
      <c r="T34" s="5"/>
      <c r="U34" s="5"/>
    </row>
    <row r="35" spans="1:21">
      <c r="A35" s="261" t="s">
        <v>33</v>
      </c>
      <c r="B35" s="265">
        <v>3592.2248</v>
      </c>
      <c r="C35" s="267">
        <v>6197.1508999999996</v>
      </c>
      <c r="D35" s="269">
        <v>256.95209999999997</v>
      </c>
      <c r="E35" s="269">
        <v>252.7337</v>
      </c>
      <c r="F35" s="271">
        <v>477.30399999999997</v>
      </c>
      <c r="G35" s="273">
        <v>96755.028300000005</v>
      </c>
      <c r="I35" s="275">
        <v>4648.3635000000004</v>
      </c>
      <c r="J35" s="277">
        <v>7959.1611999999996</v>
      </c>
      <c r="K35" s="279">
        <v>351.27420000000001</v>
      </c>
      <c r="L35" s="279">
        <v>346.0308</v>
      </c>
      <c r="M35" s="281">
        <v>724.13869999999997</v>
      </c>
      <c r="N35" s="283">
        <v>117776.4017</v>
      </c>
      <c r="P35" s="5">
        <f t="shared" si="5"/>
        <v>0.29400685057349429</v>
      </c>
      <c r="Q35" s="5">
        <f t="shared" si="0"/>
        <v>0.28432586658491726</v>
      </c>
      <c r="R35" s="5">
        <f t="shared" si="1"/>
        <v>0.36708047920215497</v>
      </c>
      <c r="S35" s="5">
        <f t="shared" si="2"/>
        <v>0.36915179890928673</v>
      </c>
      <c r="T35" s="5">
        <f t="shared" si="3"/>
        <v>0.51714358144913941</v>
      </c>
      <c r="U35" s="5">
        <f t="shared" si="4"/>
        <v>0.21726388560210877</v>
      </c>
    </row>
    <row r="36" spans="1:21">
      <c r="A36" s="261" t="s">
        <v>34</v>
      </c>
      <c r="B36" s="265">
        <v>151.14830000000001</v>
      </c>
      <c r="C36" s="267">
        <v>318.57749999999999</v>
      </c>
      <c r="D36" s="269">
        <v>11.7841</v>
      </c>
      <c r="E36" s="269">
        <v>11.4437</v>
      </c>
      <c r="F36" s="271">
        <v>335.09109999999998</v>
      </c>
      <c r="G36" s="273">
        <v>10178.3933</v>
      </c>
      <c r="I36" s="275">
        <v>233.22919999999999</v>
      </c>
      <c r="J36" s="277">
        <v>496.57330000000002</v>
      </c>
      <c r="K36" s="279">
        <v>18.5244</v>
      </c>
      <c r="L36" s="279">
        <v>17.9894</v>
      </c>
      <c r="M36" s="281">
        <v>534.61009999999999</v>
      </c>
      <c r="N36" s="283">
        <v>11757.326300000001</v>
      </c>
      <c r="P36" s="5">
        <f t="shared" si="5"/>
        <v>0.54304878056848793</v>
      </c>
      <c r="Q36" s="5">
        <f t="shared" si="0"/>
        <v>0.55872056250049063</v>
      </c>
      <c r="R36" s="5">
        <f t="shared" si="1"/>
        <v>0.57198258670581537</v>
      </c>
      <c r="S36" s="5">
        <f t="shared" si="2"/>
        <v>0.57199157615106999</v>
      </c>
      <c r="T36" s="5">
        <f t="shared" si="3"/>
        <v>0.59541718655016507</v>
      </c>
      <c r="U36" s="5">
        <f t="shared" si="4"/>
        <v>0.15512595686393854</v>
      </c>
    </row>
    <row r="37" spans="1:21">
      <c r="A37" s="261" t="s">
        <v>35</v>
      </c>
      <c r="B37" s="265">
        <v>97428.246799999994</v>
      </c>
      <c r="C37" s="267">
        <v>82506.529899999994</v>
      </c>
      <c r="D37" s="269">
        <v>2891.3391999999999</v>
      </c>
      <c r="E37" s="269">
        <v>2888.3505</v>
      </c>
      <c r="F37" s="271">
        <v>168.92420000000001</v>
      </c>
      <c r="G37" s="273">
        <v>215259.26139999999</v>
      </c>
      <c r="I37" s="275">
        <v>90606.371599999999</v>
      </c>
      <c r="J37" s="277">
        <v>76964.593900000007</v>
      </c>
      <c r="K37" s="279">
        <v>2733.1181000000001</v>
      </c>
      <c r="L37" s="279">
        <v>2730.2638999999999</v>
      </c>
      <c r="M37" s="281">
        <v>165.98099999999999</v>
      </c>
      <c r="N37" s="283">
        <v>205004.32329999999</v>
      </c>
      <c r="P37" s="5">
        <f t="shared" si="5"/>
        <v>-7.0019480223265138E-2</v>
      </c>
      <c r="Q37" s="5">
        <f t="shared" si="0"/>
        <v>-6.716966531881724E-2</v>
      </c>
      <c r="R37" s="5">
        <f t="shared" si="1"/>
        <v>-5.4722427586496855E-2</v>
      </c>
      <c r="S37" s="5">
        <f t="shared" si="2"/>
        <v>-5.4732484855975788E-2</v>
      </c>
      <c r="T37" s="5">
        <f t="shared" si="3"/>
        <v>-1.7423199281097784E-2</v>
      </c>
      <c r="U37" s="5">
        <f t="shared" si="4"/>
        <v>-4.7639939082314439E-2</v>
      </c>
    </row>
    <row r="38" spans="1:21">
      <c r="A38" s="261" t="s">
        <v>36</v>
      </c>
      <c r="B38" s="265">
        <v>51.855499999999999</v>
      </c>
      <c r="C38" s="267">
        <v>40.802799999999998</v>
      </c>
      <c r="D38" s="269">
        <v>1.0190999999999999</v>
      </c>
      <c r="E38" s="269">
        <v>1.0190999999999999</v>
      </c>
      <c r="F38" s="271">
        <v>4.1799999999999997E-2</v>
      </c>
      <c r="G38" s="273">
        <v>42.4251</v>
      </c>
      <c r="I38" s="275">
        <v>51.493499999999997</v>
      </c>
      <c r="J38" s="277">
        <v>40.516300000000001</v>
      </c>
      <c r="K38" s="279">
        <v>1.012</v>
      </c>
      <c r="L38" s="279">
        <v>1.012</v>
      </c>
      <c r="M38" s="281">
        <v>4.1500000000000002E-2</v>
      </c>
      <c r="N38" s="283">
        <v>42.128799999999998</v>
      </c>
      <c r="P38" s="5">
        <f t="shared" si="5"/>
        <v>-6.9809374126177911E-3</v>
      </c>
      <c r="Q38" s="5">
        <f t="shared" si="0"/>
        <v>-7.0215769506013475E-3</v>
      </c>
      <c r="R38" s="5">
        <f t="shared" si="1"/>
        <v>-6.9669316063191884E-3</v>
      </c>
      <c r="S38" s="5">
        <f t="shared" si="2"/>
        <v>-6.9669316063191884E-3</v>
      </c>
      <c r="T38" s="5">
        <f t="shared" si="3"/>
        <v>-7.1770334928228409E-3</v>
      </c>
      <c r="U38" s="5">
        <f t="shared" si="4"/>
        <v>-6.9840731076650907E-3</v>
      </c>
    </row>
    <row r="39" spans="1:21">
      <c r="A39" s="261" t="s">
        <v>37</v>
      </c>
      <c r="B39" s="265">
        <v>34197.998599999999</v>
      </c>
      <c r="C39" s="267">
        <v>40562.779600000002</v>
      </c>
      <c r="D39" s="269">
        <v>1355.377</v>
      </c>
      <c r="E39" s="269">
        <v>1295.867</v>
      </c>
      <c r="F39" s="271">
        <v>1951.7388000000001</v>
      </c>
      <c r="G39" s="273">
        <v>18618.072400000001</v>
      </c>
      <c r="I39" s="275">
        <v>54305.783000000003</v>
      </c>
      <c r="J39" s="277">
        <v>64241.534699999997</v>
      </c>
      <c r="K39" s="279">
        <v>2158.6264000000001</v>
      </c>
      <c r="L39" s="279">
        <v>2065.0590999999999</v>
      </c>
      <c r="M39" s="281">
        <v>3099.6350000000002</v>
      </c>
      <c r="N39" s="283">
        <v>25312.000599999999</v>
      </c>
      <c r="P39" s="5">
        <f t="shared" si="5"/>
        <v>0.58798132122269886</v>
      </c>
      <c r="Q39" s="5">
        <f t="shared" si="0"/>
        <v>0.58375573206526488</v>
      </c>
      <c r="R39" s="5">
        <f t="shared" si="1"/>
        <v>0.59263909598584019</v>
      </c>
      <c r="S39" s="5">
        <f t="shared" si="2"/>
        <v>0.59357333738724727</v>
      </c>
      <c r="T39" s="5">
        <f t="shared" si="3"/>
        <v>0.58814027778717115</v>
      </c>
      <c r="U39" s="5">
        <f t="shared" si="4"/>
        <v>0.35953927217513659</v>
      </c>
    </row>
    <row r="40" spans="1:21">
      <c r="A40" s="261" t="s">
        <v>38</v>
      </c>
      <c r="B40" s="264"/>
      <c r="C40" s="266"/>
      <c r="D40" s="268"/>
      <c r="E40" s="268"/>
      <c r="F40" s="270"/>
      <c r="G40" s="272"/>
      <c r="I40" s="274"/>
      <c r="J40" s="276"/>
      <c r="K40" s="278"/>
      <c r="L40" s="278"/>
      <c r="M40" s="280"/>
      <c r="N40" s="282"/>
      <c r="P40" s="5"/>
      <c r="Q40" s="5"/>
      <c r="R40" s="5"/>
      <c r="S40" s="5"/>
      <c r="T40" s="5"/>
      <c r="U40" s="5"/>
    </row>
    <row r="41" spans="1:21">
      <c r="A41" s="261" t="s">
        <v>39</v>
      </c>
      <c r="B41" s="264"/>
      <c r="C41" s="266"/>
      <c r="D41" s="268"/>
      <c r="E41" s="268"/>
      <c r="F41" s="270"/>
      <c r="G41" s="272"/>
      <c r="I41" s="274"/>
      <c r="J41" s="276"/>
      <c r="K41" s="278"/>
      <c r="L41" s="278"/>
      <c r="M41" s="280"/>
      <c r="N41" s="282"/>
      <c r="P41" s="5"/>
      <c r="Q41" s="5"/>
      <c r="R41" s="5"/>
      <c r="S41" s="5"/>
      <c r="T41" s="5"/>
      <c r="U41" s="5"/>
    </row>
    <row r="42" spans="1:21">
      <c r="A42" s="261" t="s">
        <v>40</v>
      </c>
      <c r="B42" s="265">
        <v>306.98820000000001</v>
      </c>
      <c r="C42" s="267">
        <v>256.4513</v>
      </c>
      <c r="D42" s="269">
        <v>6.7723000000000004</v>
      </c>
      <c r="E42" s="269">
        <v>6.7411000000000003</v>
      </c>
      <c r="F42" s="271">
        <v>1.7555000000000001</v>
      </c>
      <c r="G42" s="273">
        <v>1443.828</v>
      </c>
      <c r="I42" s="275">
        <v>359.1651</v>
      </c>
      <c r="J42" s="277">
        <v>303.327</v>
      </c>
      <c r="K42" s="279">
        <v>8.3998000000000008</v>
      </c>
      <c r="L42" s="279">
        <v>8.3610000000000007</v>
      </c>
      <c r="M42" s="281">
        <v>2.7519999999999998</v>
      </c>
      <c r="N42" s="283">
        <v>1712.4622999999999</v>
      </c>
      <c r="P42" s="5">
        <f t="shared" si="5"/>
        <v>0.16996386180315723</v>
      </c>
      <c r="Q42" s="5">
        <f t="shared" si="0"/>
        <v>0.18278597144955006</v>
      </c>
      <c r="R42" s="5">
        <f t="shared" si="1"/>
        <v>0.24031717437207453</v>
      </c>
      <c r="S42" s="5">
        <f t="shared" si="2"/>
        <v>0.2403020278589548</v>
      </c>
      <c r="T42" s="5">
        <f t="shared" si="3"/>
        <v>0.56764454571347178</v>
      </c>
      <c r="U42" s="5">
        <f t="shared" si="4"/>
        <v>0.18605699570863007</v>
      </c>
    </row>
    <row r="43" spans="1:21">
      <c r="A43" s="261" t="s">
        <v>41</v>
      </c>
      <c r="B43" s="265">
        <v>2006.9685999999999</v>
      </c>
      <c r="C43" s="267">
        <v>1547.921</v>
      </c>
      <c r="D43" s="269">
        <v>38.438299999999998</v>
      </c>
      <c r="E43" s="269">
        <v>38.4343</v>
      </c>
      <c r="F43" s="271">
        <v>1.5553999999999999</v>
      </c>
      <c r="G43" s="273">
        <v>2692.8542000000002</v>
      </c>
      <c r="I43" s="275">
        <v>3165.5738000000001</v>
      </c>
      <c r="J43" s="277">
        <v>2431.6621</v>
      </c>
      <c r="K43" s="279">
        <v>58.876399999999997</v>
      </c>
      <c r="L43" s="279">
        <v>58.870100000000001</v>
      </c>
      <c r="M43" s="281">
        <v>2.3776999999999999</v>
      </c>
      <c r="N43" s="283">
        <v>3170.2422999999999</v>
      </c>
      <c r="P43" s="5">
        <f t="shared" si="5"/>
        <v>0.57729114446533958</v>
      </c>
      <c r="Q43" s="5">
        <f t="shared" si="0"/>
        <v>0.5709213196280688</v>
      </c>
      <c r="R43" s="5">
        <f t="shared" si="1"/>
        <v>0.53171186030599682</v>
      </c>
      <c r="S43" s="5">
        <f t="shared" si="2"/>
        <v>0.53170735514891643</v>
      </c>
      <c r="T43" s="5">
        <f t="shared" si="3"/>
        <v>0.52867429600102878</v>
      </c>
      <c r="U43" s="5">
        <f t="shared" si="4"/>
        <v>0.17727959426841589</v>
      </c>
    </row>
    <row r="44" spans="1:21">
      <c r="A44" s="261" t="s">
        <v>42</v>
      </c>
      <c r="B44" s="265">
        <v>131152.81719999999</v>
      </c>
      <c r="C44" s="267">
        <v>190561.41699999999</v>
      </c>
      <c r="D44" s="269">
        <v>3469.9976000000001</v>
      </c>
      <c r="E44" s="269">
        <v>3438.5850999999998</v>
      </c>
      <c r="F44" s="271">
        <v>8198.1512000000002</v>
      </c>
      <c r="G44" s="273">
        <v>954792.54790000001</v>
      </c>
      <c r="I44" s="275">
        <v>156455.18210000001</v>
      </c>
      <c r="J44" s="277">
        <v>222820.33609999999</v>
      </c>
      <c r="K44" s="279">
        <v>4277.9295000000002</v>
      </c>
      <c r="L44" s="279">
        <v>4239.6689999999999</v>
      </c>
      <c r="M44" s="281">
        <v>12436.270500000001</v>
      </c>
      <c r="N44" s="283">
        <v>1132996.8685000001</v>
      </c>
      <c r="P44" s="5">
        <f t="shared" si="5"/>
        <v>0.19292277085756734</v>
      </c>
      <c r="Q44" s="5">
        <f t="shared" si="0"/>
        <v>0.16928358115641007</v>
      </c>
      <c r="R44" s="5">
        <f t="shared" si="1"/>
        <v>0.23283356161399074</v>
      </c>
      <c r="S44" s="5">
        <f t="shared" si="2"/>
        <v>0.23296904881022143</v>
      </c>
      <c r="T44" s="5">
        <f t="shared" si="3"/>
        <v>0.51696037272403561</v>
      </c>
      <c r="U44" s="5">
        <f t="shared" si="4"/>
        <v>0.18664192655456741</v>
      </c>
    </row>
    <row r="45" spans="1:21">
      <c r="A45" s="261" t="s">
        <v>43</v>
      </c>
      <c r="B45" s="265">
        <v>11914.12</v>
      </c>
      <c r="C45" s="267">
        <v>19108.565399999999</v>
      </c>
      <c r="D45" s="269">
        <v>682.18579999999997</v>
      </c>
      <c r="E45" s="269">
        <v>355.8082</v>
      </c>
      <c r="F45" s="271">
        <v>339.86270000000002</v>
      </c>
      <c r="G45" s="273">
        <v>131323.33619999999</v>
      </c>
      <c r="I45" s="275">
        <v>14557.663399999999</v>
      </c>
      <c r="J45" s="277">
        <v>23638.737499999999</v>
      </c>
      <c r="K45" s="279">
        <v>863.00670000000002</v>
      </c>
      <c r="L45" s="279">
        <v>456.8775</v>
      </c>
      <c r="M45" s="281">
        <v>388.82760000000002</v>
      </c>
      <c r="N45" s="283">
        <v>156656.7444</v>
      </c>
      <c r="P45" s="5">
        <f t="shared" si="5"/>
        <v>0.22188322763242257</v>
      </c>
      <c r="Q45" s="5">
        <f t="shared" si="0"/>
        <v>0.23707546878427618</v>
      </c>
      <c r="R45" s="5">
        <f t="shared" si="1"/>
        <v>0.26506107280450586</v>
      </c>
      <c r="S45" s="5">
        <f t="shared" si="2"/>
        <v>0.28405556701616208</v>
      </c>
      <c r="T45" s="5">
        <f t="shared" si="3"/>
        <v>0.14407259166716441</v>
      </c>
      <c r="U45" s="5">
        <f t="shared" si="4"/>
        <v>0.19290865533158766</v>
      </c>
    </row>
    <row r="46" spans="1:21">
      <c r="A46" s="261" t="s">
        <v>44</v>
      </c>
      <c r="B46" s="264"/>
      <c r="C46" s="266"/>
      <c r="D46" s="268"/>
      <c r="E46" s="268"/>
      <c r="F46" s="270"/>
      <c r="G46" s="272"/>
      <c r="I46" s="274"/>
      <c r="J46" s="276"/>
      <c r="K46" s="278"/>
      <c r="L46" s="278"/>
      <c r="M46" s="280"/>
      <c r="N46" s="282"/>
      <c r="P46" s="5"/>
      <c r="Q46" s="5"/>
      <c r="R46" s="5"/>
      <c r="S46" s="5"/>
      <c r="T46" s="5"/>
      <c r="U46" s="5"/>
    </row>
    <row r="47" spans="1:21">
      <c r="A47" s="261" t="s">
        <v>45</v>
      </c>
      <c r="B47" s="265">
        <v>12172.013800000001</v>
      </c>
      <c r="C47" s="267">
        <v>9577.1877999999997</v>
      </c>
      <c r="D47" s="269">
        <v>239.2106</v>
      </c>
      <c r="E47" s="269">
        <v>239.2106</v>
      </c>
      <c r="F47" s="271">
        <v>9.8092000000000006</v>
      </c>
      <c r="G47" s="273">
        <v>6542.5744999999997</v>
      </c>
      <c r="I47" s="275">
        <v>19426.4774</v>
      </c>
      <c r="J47" s="277">
        <v>15285.1333</v>
      </c>
      <c r="K47" s="279">
        <v>381.7765</v>
      </c>
      <c r="L47" s="279">
        <v>381.7765</v>
      </c>
      <c r="M47" s="281">
        <v>15.654999999999999</v>
      </c>
      <c r="N47" s="283">
        <v>9373.3564000000006</v>
      </c>
      <c r="P47" s="5">
        <f t="shared" si="5"/>
        <v>0.59599534795137998</v>
      </c>
      <c r="Q47" s="5">
        <f t="shared" si="0"/>
        <v>0.5959938991694409</v>
      </c>
      <c r="R47" s="5">
        <f t="shared" si="1"/>
        <v>0.59598487692435032</v>
      </c>
      <c r="S47" s="5">
        <f t="shared" si="2"/>
        <v>0.59598487692435032</v>
      </c>
      <c r="T47" s="5">
        <f t="shared" si="3"/>
        <v>0.59595074012151839</v>
      </c>
      <c r="U47" s="5">
        <f t="shared" si="4"/>
        <v>0.43267094627657676</v>
      </c>
    </row>
    <row r="48" spans="1:21">
      <c r="A48" s="261" t="s">
        <v>46</v>
      </c>
      <c r="B48" s="264"/>
      <c r="C48" s="266"/>
      <c r="D48" s="268"/>
      <c r="E48" s="268"/>
      <c r="F48" s="270"/>
      <c r="G48" s="272"/>
      <c r="I48" s="274"/>
      <c r="J48" s="276"/>
      <c r="K48" s="278"/>
      <c r="L48" s="278"/>
      <c r="M48" s="280"/>
      <c r="N48" s="282"/>
      <c r="P48" s="5"/>
      <c r="Q48" s="5"/>
      <c r="R48" s="5"/>
      <c r="S48" s="5"/>
      <c r="T48" s="5"/>
      <c r="U48" s="5"/>
    </row>
    <row r="49" spans="1:21">
      <c r="A49" s="261" t="s">
        <v>47</v>
      </c>
      <c r="B49" s="265">
        <v>34354.358800000002</v>
      </c>
      <c r="C49" s="267">
        <v>30207.136299999998</v>
      </c>
      <c r="D49" s="269">
        <v>1102.3866</v>
      </c>
      <c r="E49" s="269">
        <v>1100.8747000000001</v>
      </c>
      <c r="F49" s="271">
        <v>2638.4886000000001</v>
      </c>
      <c r="G49" s="273">
        <v>42587.328300000001</v>
      </c>
      <c r="I49" s="275">
        <v>54794.548600000002</v>
      </c>
      <c r="J49" s="277">
        <v>48148.496500000001</v>
      </c>
      <c r="K49" s="279">
        <v>1757.6494</v>
      </c>
      <c r="L49" s="279">
        <v>1755.2727</v>
      </c>
      <c r="M49" s="281">
        <v>4209.5865000000003</v>
      </c>
      <c r="N49" s="283">
        <v>58983.6682</v>
      </c>
      <c r="P49" s="5">
        <f t="shared" si="5"/>
        <v>0.5949809722543854</v>
      </c>
      <c r="Q49" s="5">
        <f t="shared" si="0"/>
        <v>0.593944424980133</v>
      </c>
      <c r="R49" s="5">
        <f t="shared" si="1"/>
        <v>0.59440381441501555</v>
      </c>
      <c r="S49" s="5">
        <f t="shared" si="2"/>
        <v>0.59443458914988223</v>
      </c>
      <c r="T49" s="5">
        <f t="shared" si="3"/>
        <v>0.59545373817419567</v>
      </c>
      <c r="U49" s="5">
        <f t="shared" si="4"/>
        <v>0.38500513073979331</v>
      </c>
    </row>
    <row r="50" spans="1:21">
      <c r="A50" s="261" t="s">
        <v>48</v>
      </c>
      <c r="B50" s="264"/>
      <c r="C50" s="266"/>
      <c r="D50" s="268"/>
      <c r="E50" s="268"/>
      <c r="F50" s="270"/>
      <c r="G50" s="272"/>
      <c r="I50" s="274"/>
      <c r="J50" s="276"/>
      <c r="K50" s="278"/>
      <c r="L50" s="278"/>
      <c r="M50" s="280"/>
      <c r="N50" s="282"/>
      <c r="P50" s="5"/>
      <c r="Q50" s="5"/>
      <c r="R50" s="5"/>
      <c r="S50" s="5"/>
      <c r="T50" s="5"/>
      <c r="U50" s="5"/>
    </row>
    <row r="51" spans="1:21">
      <c r="A51" s="261" t="s">
        <v>49</v>
      </c>
      <c r="B51" s="265">
        <v>992.18820000000005</v>
      </c>
      <c r="C51" s="267">
        <v>1600.0323000000001</v>
      </c>
      <c r="D51" s="269">
        <v>105.0338</v>
      </c>
      <c r="E51" s="269">
        <v>76.237799999999993</v>
      </c>
      <c r="F51" s="271">
        <v>125.2423</v>
      </c>
      <c r="G51" s="273">
        <v>40147.24</v>
      </c>
      <c r="I51" s="275">
        <v>1190.1251</v>
      </c>
      <c r="J51" s="277">
        <v>1968.9549999999999</v>
      </c>
      <c r="K51" s="279">
        <v>130.55709999999999</v>
      </c>
      <c r="L51" s="279">
        <v>94.763599999999997</v>
      </c>
      <c r="M51" s="281">
        <v>155.67769999999999</v>
      </c>
      <c r="N51" s="283">
        <v>46310.008099999999</v>
      </c>
      <c r="P51" s="5">
        <f t="shared" si="5"/>
        <v>0.1994953175214137</v>
      </c>
      <c r="Q51" s="5">
        <f t="shared" si="0"/>
        <v>0.23057203282708719</v>
      </c>
      <c r="R51" s="5">
        <f t="shared" si="1"/>
        <v>0.24300082449649535</v>
      </c>
      <c r="S51" s="5">
        <f t="shared" si="2"/>
        <v>0.24300019150605087</v>
      </c>
      <c r="T51" s="5">
        <f t="shared" si="3"/>
        <v>0.24301214525763251</v>
      </c>
      <c r="U51" s="5">
        <f t="shared" si="4"/>
        <v>0.15350415371019283</v>
      </c>
    </row>
    <row r="52" spans="1:21">
      <c r="P52" s="5"/>
      <c r="Q52" s="5"/>
      <c r="R52" s="5"/>
      <c r="S52" s="5"/>
      <c r="T52" s="5"/>
      <c r="U52" s="5"/>
    </row>
    <row r="53" spans="1:21">
      <c r="A53" s="262" t="s">
        <v>56</v>
      </c>
      <c r="B53" s="273">
        <f t="shared" ref="B53" si="6">SUM(B3:B52)</f>
        <v>642181.15210000006</v>
      </c>
      <c r="C53" s="273">
        <f t="shared" ref="C53" si="7">SUM(C3:C52)</f>
        <v>653217.47759999998</v>
      </c>
      <c r="D53" s="273">
        <f t="shared" ref="D53" si="8">SUM(D3:D52)</f>
        <v>21757.0013</v>
      </c>
      <c r="E53" s="273">
        <f t="shared" ref="E53" si="9">SUM(E3:E52)</f>
        <v>17200.6168</v>
      </c>
      <c r="F53" s="273">
        <f t="shared" ref="F53" si="10">SUM(F3:F52)</f>
        <v>17195.246800000001</v>
      </c>
      <c r="G53" s="273">
        <f t="shared" ref="G53" si="11">SUM(G3:G52)</f>
        <v>2273194.0325000002</v>
      </c>
      <c r="I53" s="283">
        <f t="shared" ref="I53" si="12">SUM(I3:I52)</f>
        <v>782406.96489999979</v>
      </c>
      <c r="J53" s="283">
        <f t="shared" ref="J53" si="13">SUM(J3:J52)</f>
        <v>795489.74340000004</v>
      </c>
      <c r="K53" s="283">
        <f t="shared" ref="K53" si="14">SUM(K3:K52)</f>
        <v>27248.905899999998</v>
      </c>
      <c r="L53" s="283">
        <f t="shared" ref="L53" si="15">SUM(L3:L52)</f>
        <v>21566.106299999999</v>
      </c>
      <c r="M53" s="283">
        <f t="shared" ref="M53" si="16">SUM(M3:M52)</f>
        <v>25487.709900000002</v>
      </c>
      <c r="N53" s="283">
        <f t="shared" ref="N53" si="17">SUM(N3:N52)</f>
        <v>2555002.4721000008</v>
      </c>
      <c r="P53" s="5">
        <f t="shared" si="5"/>
        <v>0.21835865525085332</v>
      </c>
      <c r="Q53" s="5">
        <f t="shared" si="0"/>
        <v>0.21780229506829113</v>
      </c>
      <c r="R53" s="5">
        <f t="shared" si="1"/>
        <v>0.25242010717717789</v>
      </c>
      <c r="S53" s="5">
        <f t="shared" si="2"/>
        <v>0.25379842774010286</v>
      </c>
      <c r="T53" s="5">
        <f t="shared" si="3"/>
        <v>0.48225321779039543</v>
      </c>
      <c r="U53" s="5">
        <f t="shared" si="4"/>
        <v>0.12397025312004491</v>
      </c>
    </row>
    <row r="54" spans="1:21">
      <c r="A54" s="262" t="s">
        <v>57</v>
      </c>
      <c r="B54" s="273">
        <f t="shared" ref="B54:G54" si="18">B3+B4+B5+B6+B7+B8+B9+B10+B11+B12+B13+B14+B15+B16+B17+B18+B19+B20+B21+B22+B23+B24+B25+B26+B27+B28+B29+B30+B31+B32+B33+B34+B35+B36+B37+B38+B39+B40+B41+B42+B43+B44+B45+B46+B47+B48+B49+B50+B51</f>
        <v>642181.15210000006</v>
      </c>
      <c r="C54" s="273">
        <f t="shared" si="18"/>
        <v>653217.47759999998</v>
      </c>
      <c r="D54" s="273">
        <f t="shared" si="18"/>
        <v>21757.0013</v>
      </c>
      <c r="E54" s="273">
        <f t="shared" si="18"/>
        <v>17200.6168</v>
      </c>
      <c r="F54" s="273">
        <f t="shared" si="18"/>
        <v>17195.246800000001</v>
      </c>
      <c r="G54" s="273">
        <f t="shared" si="18"/>
        <v>2273194.0325000002</v>
      </c>
      <c r="I54" s="283">
        <f t="shared" ref="I54:N54" si="19">I3+I4+I5+I6+I7+I8+I9+I10+I11+I12+I13+I14+I15+I16+I17+I18+I19+I20+I21+I22+I23+I24+I25+I26+I27+I28+I29+I30+I31+I32+I33+I34+I35+I36+I37+I38+I39+I40+I41+I42+I43+I44+I45+I46+I47+I48+I49+I50+I51</f>
        <v>782406.96489999979</v>
      </c>
      <c r="J54" s="283">
        <f t="shared" si="19"/>
        <v>795489.74340000004</v>
      </c>
      <c r="K54" s="283">
        <f t="shared" si="19"/>
        <v>27248.905899999998</v>
      </c>
      <c r="L54" s="283">
        <f t="shared" si="19"/>
        <v>21566.106299999999</v>
      </c>
      <c r="M54" s="283">
        <f t="shared" si="19"/>
        <v>25487.709900000002</v>
      </c>
      <c r="N54" s="283">
        <f t="shared" si="19"/>
        <v>2555002.4721000008</v>
      </c>
      <c r="P54" s="5">
        <f t="shared" si="5"/>
        <v>0.21835865525085332</v>
      </c>
      <c r="Q54" s="5">
        <f t="shared" si="0"/>
        <v>0.21780229506829113</v>
      </c>
      <c r="R54" s="5">
        <f t="shared" si="1"/>
        <v>0.25242010717717789</v>
      </c>
      <c r="S54" s="5">
        <f t="shared" si="2"/>
        <v>0.25379842774010286</v>
      </c>
      <c r="T54" s="5">
        <f t="shared" si="3"/>
        <v>0.48225321779039543</v>
      </c>
      <c r="U54" s="5">
        <f t="shared" si="4"/>
        <v>0.12397025312004491</v>
      </c>
    </row>
    <row r="55" spans="1:21">
      <c r="A55" s="262" t="s">
        <v>58</v>
      </c>
      <c r="B55" s="273">
        <f t="shared" ref="B55:G55" si="20">B3+B5+B8+B9+B11+B12+B14+B15+B16+B17+B18+B19+B20+B21+B22+B23+B24+B25+B26+B28+B30+B31+B33+B34+B35+B36+B37+B39+B40+B41+B42+B43+B44+B46+B47+B49+B50</f>
        <v>545465.38939999999</v>
      </c>
      <c r="C55" s="273">
        <f t="shared" si="20"/>
        <v>547179.80539999995</v>
      </c>
      <c r="D55" s="273">
        <f t="shared" si="20"/>
        <v>14690.857000000002</v>
      </c>
      <c r="E55" s="273">
        <f t="shared" si="20"/>
        <v>14577.654600000002</v>
      </c>
      <c r="F55" s="273">
        <f t="shared" si="20"/>
        <v>14793.769700000001</v>
      </c>
      <c r="G55" s="273">
        <f t="shared" si="20"/>
        <v>1712396.2224999999</v>
      </c>
      <c r="I55" s="283">
        <f t="shared" ref="I55:N55" si="21">I3+I5+I8+I9+I11+I12+I14+I15+I16+I17+I18+I19+I20+I21+I22+I23+I24+I25+I26+I28+I30+I31+I33+I34+I35+I36+I37+I39+I40+I41+I42+I43+I44+I46+I47+I49+I50</f>
        <v>671907.97389999987</v>
      </c>
      <c r="J55" s="283">
        <f t="shared" si="21"/>
        <v>671020.9094</v>
      </c>
      <c r="K55" s="283">
        <f t="shared" si="21"/>
        <v>18428.057299999997</v>
      </c>
      <c r="L55" s="283">
        <f t="shared" si="21"/>
        <v>18270.567900000002</v>
      </c>
      <c r="M55" s="283">
        <f t="shared" si="21"/>
        <v>22638.406500000001</v>
      </c>
      <c r="N55" s="283">
        <f t="shared" si="21"/>
        <v>1987297.5547999998</v>
      </c>
      <c r="P55" s="5">
        <f t="shared" si="5"/>
        <v>0.23180679646619551</v>
      </c>
      <c r="Q55" s="5">
        <f t="shared" si="0"/>
        <v>0.22632615966057007</v>
      </c>
      <c r="R55" s="5">
        <f t="shared" si="1"/>
        <v>0.25438953629458066</v>
      </c>
      <c r="S55" s="5">
        <f t="shared" si="2"/>
        <v>0.25332698581018648</v>
      </c>
      <c r="T55" s="5">
        <f t="shared" si="3"/>
        <v>0.53026625120438364</v>
      </c>
      <c r="U55" s="5">
        <f t="shared" si="4"/>
        <v>0.16053605391552417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README</vt:lpstr>
      <vt:lpstr>state totals</vt:lpstr>
      <vt:lpstr>afdust_adj</vt:lpstr>
      <vt:lpstr>ag</vt:lpstr>
      <vt:lpstr>c1c2rail</vt:lpstr>
      <vt:lpstr>c3marine</vt:lpstr>
      <vt:lpstr>nonpt</vt:lpstr>
      <vt:lpstr>nonroad</vt:lpstr>
      <vt:lpstr>np_oilgas</vt:lpstr>
      <vt:lpstr>onroad</vt:lpstr>
      <vt:lpstr>onroad_rfl</vt:lpstr>
      <vt:lpstr>othar</vt:lpstr>
      <vt:lpstr>othon</vt:lpstr>
      <vt:lpstr>othpt</vt:lpstr>
      <vt:lpstr>ptfire</vt:lpstr>
      <vt:lpstr>ptegu</vt:lpstr>
      <vt:lpstr>ptegu_pk</vt:lpstr>
      <vt:lpstr>ptnonipm</vt:lpstr>
      <vt:lpstr>pt_oilgas</vt:lpstr>
      <vt:lpstr>rwc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Beidler, James</dc:creator>
  <cp:lastModifiedBy>Eyth, Alison</cp:lastModifiedBy>
  <dcterms:created xsi:type="dcterms:W3CDTF">2013-12-06T12:41:33Z</dcterms:created>
  <dcterms:modified xsi:type="dcterms:W3CDTF">2014-01-07T01:56:55Z</dcterms:modified>
</cp:coreProperties>
</file>