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1721"/>
  <workbookPr showInkAnnotation="0" autoCompressPictures="0"/>
  <bookViews>
    <workbookView xWindow="2460" yWindow="0" windowWidth="19280" windowHeight="20020" tabRatio="890"/>
  </bookViews>
  <sheets>
    <sheet name="2010 US Surrogates" sheetId="10" r:id="rId1"/>
    <sheet name="Mexico Surrogates" sheetId="16" r:id="rId2"/>
    <sheet name="Surrogate Codes" sheetId="5" r:id="rId3"/>
    <sheet name="Sources of 2010 Shapefiles" sheetId="14" r:id="rId4"/>
    <sheet name="surrogate_specification_all" sheetId="18" r:id="rId5"/>
    <sheet name="shapefile_catalog" sheetId="13" r:id="rId6"/>
    <sheet name="EPA SRGDESC" sheetId="15" r:id="rId7"/>
  </sheets>
  <definedNames>
    <definedName name="_ftn1" localSheetId="1">'Mexico Surrogates'!$F$21</definedName>
    <definedName name="_ftnref1" localSheetId="1">'Mexico Surrogates'!$F$12</definedName>
    <definedName name="_ftnref2" localSheetId="1">'Mexico Surrogates'!$F$13</definedName>
    <definedName name="_xlnm.Print_Titles" localSheetId="2">'Surrogate Codes'!$1:$1</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L104" i="10" l="1"/>
  <c r="K104" i="10"/>
  <c r="L102" i="10"/>
  <c r="K102" i="10"/>
  <c r="M107" i="10"/>
  <c r="N107" i="10"/>
  <c r="L107" i="10"/>
  <c r="K107" i="10"/>
  <c r="K79"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90" i="10"/>
  <c r="C91" i="10"/>
  <c r="C92" i="10"/>
  <c r="C93" i="10"/>
  <c r="C94" i="10"/>
  <c r="C95" i="10"/>
  <c r="C96" i="10"/>
  <c r="C97" i="10"/>
  <c r="C98" i="10"/>
  <c r="C99" i="10"/>
  <c r="C100" i="10"/>
  <c r="C101" i="10"/>
  <c r="C102" i="10"/>
  <c r="C103" i="10"/>
  <c r="C104" i="10"/>
  <c r="C105" i="10"/>
  <c r="C106" i="10"/>
  <c r="C107" i="10"/>
  <c r="C108" i="10"/>
  <c r="C109" i="10"/>
  <c r="C110" i="10"/>
  <c r="C111" i="10"/>
  <c r="C112" i="10"/>
  <c r="C113" i="10"/>
  <c r="C114" i="10"/>
  <c r="C115" i="10"/>
  <c r="C26" i="10"/>
  <c r="C27" i="10"/>
  <c r="C28" i="10"/>
  <c r="C29" i="10"/>
  <c r="C30" i="10"/>
  <c r="C31" i="10"/>
  <c r="C32" i="10"/>
  <c r="C33" i="10"/>
  <c r="C34" i="10"/>
  <c r="C35" i="10"/>
  <c r="C36" i="10"/>
  <c r="C37" i="10"/>
  <c r="C38" i="10"/>
  <c r="C39" i="10"/>
  <c r="C40" i="10"/>
  <c r="C4" i="10"/>
  <c r="C5" i="10"/>
  <c r="C6" i="10"/>
  <c r="C7" i="10"/>
  <c r="C8" i="10"/>
  <c r="C9" i="10"/>
  <c r="C10" i="10"/>
  <c r="C11" i="10"/>
  <c r="C12" i="10"/>
  <c r="C13" i="10"/>
  <c r="C14" i="10"/>
  <c r="C15" i="10"/>
  <c r="C16" i="10"/>
  <c r="C17" i="10"/>
  <c r="C18" i="10"/>
  <c r="C19" i="10"/>
  <c r="C20" i="10"/>
  <c r="C21" i="10"/>
  <c r="C22" i="10"/>
  <c r="C23" i="10"/>
  <c r="C24" i="10"/>
  <c r="C25" i="10"/>
  <c r="A112" i="10"/>
  <c r="A113" i="10"/>
  <c r="A114" i="10"/>
  <c r="A115" i="10"/>
  <c r="A99" i="10"/>
  <c r="A100" i="10"/>
  <c r="A101" i="10"/>
  <c r="A102" i="10"/>
  <c r="A103" i="10"/>
  <c r="A104" i="10"/>
  <c r="A105" i="10"/>
  <c r="A106" i="10"/>
  <c r="A107" i="10"/>
  <c r="A108" i="10"/>
  <c r="A109" i="10"/>
  <c r="A110" i="10"/>
  <c r="A111" i="10"/>
  <c r="A82" i="10"/>
  <c r="A83" i="10"/>
  <c r="A84" i="10"/>
  <c r="A85" i="10"/>
  <c r="A86" i="10"/>
  <c r="A87" i="10"/>
  <c r="A88" i="10"/>
  <c r="A89" i="10"/>
  <c r="A90" i="10"/>
  <c r="A91" i="10"/>
  <c r="A92" i="10"/>
  <c r="A93" i="10"/>
  <c r="A94" i="10"/>
  <c r="A95" i="10"/>
  <c r="A96" i="10"/>
  <c r="A97" i="10"/>
  <c r="A98"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37" i="10"/>
  <c r="A38" i="10"/>
  <c r="A39" i="10"/>
  <c r="A40" i="10"/>
  <c r="A41" i="10"/>
  <c r="A42" i="10"/>
  <c r="A43" i="10"/>
  <c r="A28" i="10"/>
  <c r="A29" i="10"/>
  <c r="A30" i="10"/>
  <c r="A31" i="10"/>
  <c r="A32" i="10"/>
  <c r="A33" i="10"/>
  <c r="A34" i="10"/>
  <c r="A35" i="10"/>
  <c r="A36" i="10"/>
  <c r="A17" i="10"/>
  <c r="A18" i="10"/>
  <c r="A19" i="10"/>
  <c r="A20" i="10"/>
  <c r="A21" i="10"/>
  <c r="A22" i="10"/>
  <c r="A23" i="10"/>
  <c r="A24" i="10"/>
  <c r="A25" i="10"/>
  <c r="A26" i="10"/>
  <c r="A27" i="10"/>
  <c r="A6" i="10"/>
  <c r="A7" i="10"/>
  <c r="A8" i="10"/>
  <c r="A9" i="10"/>
  <c r="A10" i="10"/>
  <c r="A11" i="10"/>
  <c r="A12" i="10"/>
  <c r="A13" i="10"/>
  <c r="A14" i="10"/>
  <c r="A15" i="10"/>
  <c r="A16" i="10"/>
  <c r="A4" i="10"/>
  <c r="A5" i="10"/>
  <c r="A112" i="5"/>
  <c r="B112" i="5"/>
  <c r="A113" i="5"/>
  <c r="B113" i="5"/>
  <c r="A114" i="5"/>
  <c r="B114" i="5"/>
  <c r="A115" i="5"/>
  <c r="B115" i="5"/>
  <c r="A116" i="5"/>
  <c r="B116" i="5"/>
  <c r="A26" i="5"/>
  <c r="B26" i="5"/>
  <c r="A27" i="5"/>
  <c r="B27" i="5"/>
  <c r="A28" i="5"/>
  <c r="B28" i="5"/>
  <c r="A29" i="5"/>
  <c r="B29" i="5"/>
  <c r="A30" i="5"/>
  <c r="B30" i="5"/>
  <c r="A31" i="5"/>
  <c r="B31" i="5"/>
  <c r="A32" i="5"/>
  <c r="B32" i="5"/>
  <c r="A33" i="5"/>
  <c r="B33" i="5"/>
  <c r="A34" i="5"/>
  <c r="B34" i="5"/>
  <c r="A35" i="5"/>
  <c r="B35" i="5"/>
  <c r="A36" i="5"/>
  <c r="B36" i="5"/>
  <c r="A37" i="5"/>
  <c r="B37" i="5"/>
  <c r="A38" i="5"/>
  <c r="B38" i="5"/>
  <c r="A39" i="5"/>
  <c r="B39" i="5"/>
  <c r="A40" i="5"/>
  <c r="B40" i="5"/>
  <c r="A41" i="5"/>
  <c r="B41" i="5"/>
  <c r="A42" i="5"/>
  <c r="B42" i="5"/>
  <c r="A43" i="5"/>
  <c r="B43" i="5"/>
  <c r="A44" i="5"/>
  <c r="B44" i="5"/>
  <c r="A45" i="5"/>
  <c r="B45" i="5"/>
  <c r="A46" i="5"/>
  <c r="B46" i="5"/>
  <c r="A47" i="5"/>
  <c r="B47" i="5"/>
  <c r="A48" i="5"/>
  <c r="B48" i="5"/>
  <c r="A49" i="5"/>
  <c r="B49" i="5"/>
  <c r="A50" i="5"/>
  <c r="B50" i="5"/>
  <c r="A51" i="5"/>
  <c r="B51" i="5"/>
  <c r="A52" i="5"/>
  <c r="B52" i="5"/>
  <c r="A53" i="5"/>
  <c r="B53" i="5"/>
  <c r="A54" i="5"/>
  <c r="B54" i="5"/>
  <c r="A55" i="5"/>
  <c r="B55" i="5"/>
  <c r="A56" i="5"/>
  <c r="B56" i="5"/>
  <c r="A57" i="5"/>
  <c r="B57" i="5"/>
  <c r="A58" i="5"/>
  <c r="B58" i="5"/>
  <c r="A59" i="5"/>
  <c r="B59" i="5"/>
  <c r="A60" i="5"/>
  <c r="B60" i="5"/>
  <c r="A61" i="5"/>
  <c r="B61" i="5"/>
  <c r="A62" i="5"/>
  <c r="B62" i="5"/>
  <c r="A63" i="5"/>
  <c r="B63" i="5"/>
  <c r="A64" i="5"/>
  <c r="B64" i="5"/>
  <c r="A65" i="5"/>
  <c r="B65" i="5"/>
  <c r="A66" i="5"/>
  <c r="B66" i="5"/>
  <c r="A67" i="5"/>
  <c r="B67" i="5"/>
  <c r="A68" i="5"/>
  <c r="B68" i="5"/>
  <c r="A69" i="5"/>
  <c r="B69" i="5"/>
  <c r="A70" i="5"/>
  <c r="B70" i="5"/>
  <c r="A71" i="5"/>
  <c r="B71" i="5"/>
  <c r="A72" i="5"/>
  <c r="B72" i="5"/>
  <c r="A73" i="5"/>
  <c r="B73" i="5"/>
  <c r="A74" i="5"/>
  <c r="B74" i="5"/>
  <c r="A75" i="5"/>
  <c r="B75" i="5"/>
  <c r="A76" i="5"/>
  <c r="B76" i="5"/>
  <c r="A77" i="5"/>
  <c r="B77" i="5"/>
  <c r="A78" i="5"/>
  <c r="B78" i="5"/>
  <c r="A79" i="5"/>
  <c r="B79" i="5"/>
  <c r="A80" i="5"/>
  <c r="B80" i="5"/>
  <c r="A81" i="5"/>
  <c r="B81" i="5"/>
  <c r="A82" i="5"/>
  <c r="B82" i="5"/>
  <c r="A83" i="5"/>
  <c r="B83" i="5"/>
  <c r="A84" i="5"/>
  <c r="B84" i="5"/>
  <c r="A85" i="5"/>
  <c r="B85" i="5"/>
  <c r="A86" i="5"/>
  <c r="B86" i="5"/>
  <c r="A87" i="5"/>
  <c r="B87" i="5"/>
  <c r="A88" i="5"/>
  <c r="B88" i="5"/>
  <c r="A89" i="5"/>
  <c r="B89" i="5"/>
  <c r="A90" i="5"/>
  <c r="B90" i="5"/>
  <c r="A91" i="5"/>
  <c r="B91" i="5"/>
  <c r="A92" i="5"/>
  <c r="B92" i="5"/>
  <c r="A93" i="5"/>
  <c r="B93" i="5"/>
  <c r="A94" i="5"/>
  <c r="B94" i="5"/>
  <c r="A95" i="5"/>
  <c r="B95" i="5"/>
  <c r="A96" i="5"/>
  <c r="B96" i="5"/>
  <c r="A97" i="5"/>
  <c r="B97" i="5"/>
  <c r="A98" i="5"/>
  <c r="B98" i="5"/>
  <c r="A99" i="5"/>
  <c r="B99" i="5"/>
  <c r="A100" i="5"/>
  <c r="B100" i="5"/>
  <c r="A101" i="5"/>
  <c r="B101" i="5"/>
  <c r="A102" i="5"/>
  <c r="B102" i="5"/>
  <c r="A103" i="5"/>
  <c r="B103" i="5"/>
  <c r="A104" i="5"/>
  <c r="B104" i="5"/>
  <c r="A105" i="5"/>
  <c r="B105" i="5"/>
  <c r="A106" i="5"/>
  <c r="B106" i="5"/>
  <c r="A107" i="5"/>
  <c r="B107" i="5"/>
  <c r="A108" i="5"/>
  <c r="B108" i="5"/>
  <c r="A109" i="5"/>
  <c r="B109" i="5"/>
  <c r="A110" i="5"/>
  <c r="B110" i="5"/>
  <c r="A111" i="5"/>
  <c r="B111" i="5"/>
  <c r="A3" i="5"/>
  <c r="B3" i="5"/>
  <c r="A4" i="5"/>
  <c r="B4" i="5"/>
  <c r="A5" i="5"/>
  <c r="B5" i="5"/>
  <c r="A6" i="5"/>
  <c r="B6" i="5"/>
  <c r="A7" i="5"/>
  <c r="B7" i="5"/>
  <c r="A8" i="5"/>
  <c r="B8" i="5"/>
  <c r="A9" i="5"/>
  <c r="B9" i="5"/>
  <c r="A10" i="5"/>
  <c r="B10" i="5"/>
  <c r="A11" i="5"/>
  <c r="B11" i="5"/>
  <c r="A12" i="5"/>
  <c r="B12" i="5"/>
  <c r="A13" i="5"/>
  <c r="B13" i="5"/>
  <c r="A14" i="5"/>
  <c r="B14" i="5"/>
  <c r="A15" i="5"/>
  <c r="B15" i="5"/>
  <c r="A16" i="5"/>
  <c r="B16" i="5"/>
  <c r="A17" i="5"/>
  <c r="B17" i="5"/>
  <c r="A18" i="5"/>
  <c r="B18" i="5"/>
  <c r="A19" i="5"/>
  <c r="B19" i="5"/>
  <c r="A20" i="5"/>
  <c r="B20" i="5"/>
  <c r="A21" i="5"/>
  <c r="B21" i="5"/>
  <c r="A22" i="5"/>
  <c r="B22" i="5"/>
  <c r="A23" i="5"/>
  <c r="B23" i="5"/>
  <c r="A24" i="5"/>
  <c r="B24" i="5"/>
  <c r="A25" i="5"/>
  <c r="B25" i="5"/>
  <c r="A88" i="14"/>
  <c r="B88" i="14"/>
  <c r="A89" i="14"/>
  <c r="B89" i="14"/>
  <c r="A83" i="14"/>
  <c r="B83" i="14"/>
  <c r="A84" i="14"/>
  <c r="B84" i="14"/>
  <c r="A85" i="14"/>
  <c r="B85" i="14"/>
  <c r="A86" i="14"/>
  <c r="B86" i="14"/>
  <c r="A87" i="14"/>
  <c r="B87" i="14"/>
  <c r="A78" i="14"/>
  <c r="B78" i="14"/>
  <c r="A79" i="14"/>
  <c r="B79" i="14"/>
  <c r="A80" i="14"/>
  <c r="B80" i="14"/>
  <c r="A81" i="14"/>
  <c r="B81" i="14"/>
  <c r="A82" i="14"/>
  <c r="B82" i="14"/>
  <c r="A62" i="14"/>
  <c r="B62" i="14"/>
  <c r="A63" i="14"/>
  <c r="B63" i="14"/>
  <c r="A64" i="14"/>
  <c r="B64" i="14"/>
  <c r="A65" i="14"/>
  <c r="B65" i="14"/>
  <c r="A66" i="14"/>
  <c r="B66" i="14"/>
  <c r="A67" i="14"/>
  <c r="B67" i="14"/>
  <c r="A68" i="14"/>
  <c r="B68" i="14"/>
  <c r="A69" i="14"/>
  <c r="B69" i="14"/>
  <c r="A70" i="14"/>
  <c r="B70" i="14"/>
  <c r="A71" i="14"/>
  <c r="B71" i="14"/>
  <c r="A72" i="14"/>
  <c r="B72" i="14"/>
  <c r="A73" i="14"/>
  <c r="B73" i="14"/>
  <c r="A74" i="14"/>
  <c r="B74" i="14"/>
  <c r="A75" i="14"/>
  <c r="B75" i="14"/>
  <c r="A76" i="14"/>
  <c r="B76" i="14"/>
  <c r="A77" i="14"/>
  <c r="B77" i="14"/>
  <c r="A43" i="14"/>
  <c r="B43" i="14"/>
  <c r="A44" i="14"/>
  <c r="B44" i="14"/>
  <c r="A45" i="14"/>
  <c r="B45" i="14"/>
  <c r="A46" i="14"/>
  <c r="B46" i="14"/>
  <c r="A47" i="14"/>
  <c r="B47" i="14"/>
  <c r="A48" i="14"/>
  <c r="B48" i="14"/>
  <c r="A49" i="14"/>
  <c r="B49" i="14"/>
  <c r="A50" i="14"/>
  <c r="B50" i="14"/>
  <c r="A51" i="14"/>
  <c r="B51" i="14"/>
  <c r="A52" i="14"/>
  <c r="B52" i="14"/>
  <c r="A53" i="14"/>
  <c r="B53" i="14"/>
  <c r="A54" i="14"/>
  <c r="B54" i="14"/>
  <c r="A55" i="14"/>
  <c r="B55" i="14"/>
  <c r="A56" i="14"/>
  <c r="B56" i="14"/>
  <c r="A57" i="14"/>
  <c r="B57" i="14"/>
  <c r="A58" i="14"/>
  <c r="B58" i="14"/>
  <c r="A59" i="14"/>
  <c r="B59" i="14"/>
  <c r="A60" i="14"/>
  <c r="B60" i="14"/>
  <c r="A61" i="14"/>
  <c r="B61" i="14"/>
  <c r="A18" i="14"/>
  <c r="B18" i="14"/>
  <c r="A19" i="14"/>
  <c r="B19" i="14"/>
  <c r="A20" i="14"/>
  <c r="B20" i="14"/>
  <c r="A21" i="14"/>
  <c r="B21" i="14"/>
  <c r="A22" i="14"/>
  <c r="B22" i="14"/>
  <c r="A23" i="14"/>
  <c r="B23" i="14"/>
  <c r="A24" i="14"/>
  <c r="B24" i="14"/>
  <c r="A25" i="14"/>
  <c r="B25" i="14"/>
  <c r="A26" i="14"/>
  <c r="B26" i="14"/>
  <c r="A27" i="14"/>
  <c r="B27" i="14"/>
  <c r="A28" i="14"/>
  <c r="B28" i="14"/>
  <c r="A29" i="14"/>
  <c r="B29" i="14"/>
  <c r="A30" i="14"/>
  <c r="B30" i="14"/>
  <c r="A31" i="14"/>
  <c r="B31" i="14"/>
  <c r="A32" i="14"/>
  <c r="B32" i="14"/>
  <c r="A33" i="14"/>
  <c r="B33" i="14"/>
  <c r="A34" i="14"/>
  <c r="B34" i="14"/>
  <c r="A35" i="14"/>
  <c r="B35" i="14"/>
  <c r="A36" i="14"/>
  <c r="B36" i="14"/>
  <c r="A37" i="14"/>
  <c r="B37" i="14"/>
  <c r="A38" i="14"/>
  <c r="B38" i="14"/>
  <c r="A39" i="14"/>
  <c r="B39" i="14"/>
  <c r="A40" i="14"/>
  <c r="B40" i="14"/>
  <c r="A41" i="14"/>
  <c r="B41" i="14"/>
  <c r="A42" i="14"/>
  <c r="B42" i="14"/>
  <c r="A4" i="14"/>
  <c r="B4" i="14"/>
  <c r="A5" i="14"/>
  <c r="B5" i="14"/>
  <c r="A6" i="14"/>
  <c r="B6" i="14"/>
  <c r="A7" i="14"/>
  <c r="B7" i="14"/>
  <c r="A8" i="14"/>
  <c r="B8" i="14"/>
  <c r="A9" i="14"/>
  <c r="B9" i="14"/>
  <c r="A10" i="14"/>
  <c r="B10" i="14"/>
  <c r="A11" i="14"/>
  <c r="B11" i="14"/>
  <c r="A12" i="14"/>
  <c r="B12" i="14"/>
  <c r="A13" i="14"/>
  <c r="B13" i="14"/>
  <c r="A14" i="14"/>
  <c r="B14" i="14"/>
  <c r="A15" i="14"/>
  <c r="B15" i="14"/>
  <c r="A16" i="14"/>
  <c r="B16" i="14"/>
  <c r="A17" i="14"/>
  <c r="B17" i="14"/>
  <c r="A3" i="14"/>
  <c r="B3" i="14"/>
  <c r="P115" i="10"/>
  <c r="D111" i="5"/>
  <c r="Q115" i="10"/>
  <c r="F111" i="5"/>
  <c r="R115" i="10"/>
  <c r="H111" i="5"/>
  <c r="P109" i="10"/>
  <c r="D105" i="5"/>
  <c r="Q109" i="10"/>
  <c r="F105" i="5"/>
  <c r="R109" i="10"/>
  <c r="H105" i="5"/>
  <c r="P110" i="10"/>
  <c r="D106" i="5"/>
  <c r="Q110" i="10"/>
  <c r="F106" i="5"/>
  <c r="R110" i="10"/>
  <c r="H106" i="5"/>
  <c r="P111" i="10"/>
  <c r="D107" i="5"/>
  <c r="Q111" i="10"/>
  <c r="F107" i="5"/>
  <c r="R111" i="10"/>
  <c r="H107" i="5"/>
  <c r="P112" i="10"/>
  <c r="D108" i="5"/>
  <c r="Q112" i="10"/>
  <c r="F108" i="5"/>
  <c r="R112" i="10"/>
  <c r="H108" i="5"/>
  <c r="P113" i="10"/>
  <c r="D109" i="5"/>
  <c r="Q113" i="10"/>
  <c r="F109" i="5"/>
  <c r="R113" i="10"/>
  <c r="H109" i="5"/>
  <c r="P114" i="10"/>
  <c r="D110" i="5"/>
  <c r="Q114" i="10"/>
  <c r="F110" i="5"/>
  <c r="R114" i="10"/>
  <c r="H110" i="5"/>
  <c r="P95" i="10"/>
  <c r="D94" i="5"/>
  <c r="Q95" i="10"/>
  <c r="F94" i="5"/>
  <c r="R95" i="10"/>
  <c r="H94" i="5"/>
  <c r="P96" i="10"/>
  <c r="D95" i="5"/>
  <c r="Q96" i="10"/>
  <c r="F95" i="5"/>
  <c r="R96" i="10"/>
  <c r="H95" i="5"/>
  <c r="P97" i="10"/>
  <c r="D96" i="5"/>
  <c r="Q97" i="10"/>
  <c r="F96" i="5"/>
  <c r="R97" i="10"/>
  <c r="H96" i="5"/>
  <c r="P98" i="10"/>
  <c r="D97" i="5"/>
  <c r="Q98" i="10"/>
  <c r="F97" i="5"/>
  <c r="R98" i="10"/>
  <c r="H97" i="5"/>
  <c r="P99" i="10"/>
  <c r="D98" i="5"/>
  <c r="Q99" i="10"/>
  <c r="F98" i="5"/>
  <c r="R99" i="10"/>
  <c r="H98" i="5"/>
  <c r="P100" i="10"/>
  <c r="D99" i="5"/>
  <c r="Q100" i="10"/>
  <c r="F99" i="5"/>
  <c r="R100" i="10"/>
  <c r="H99" i="5"/>
  <c r="P101" i="10"/>
  <c r="D100" i="5"/>
  <c r="Q101" i="10"/>
  <c r="F100" i="5"/>
  <c r="R101" i="10"/>
  <c r="H100" i="5"/>
  <c r="P103" i="10"/>
  <c r="D101" i="5"/>
  <c r="Q103" i="10"/>
  <c r="F101" i="5"/>
  <c r="R103" i="10"/>
  <c r="H101" i="5"/>
  <c r="P105" i="10"/>
  <c r="D102" i="5"/>
  <c r="Q105" i="10"/>
  <c r="F102" i="5"/>
  <c r="R105" i="10"/>
  <c r="H102" i="5"/>
  <c r="P106" i="10"/>
  <c r="D103" i="5"/>
  <c r="Q106" i="10"/>
  <c r="F103" i="5"/>
  <c r="R106" i="10"/>
  <c r="H103" i="5"/>
  <c r="P108" i="10"/>
  <c r="D104" i="5"/>
  <c r="Q108" i="10"/>
  <c r="F104" i="5"/>
  <c r="R108" i="10"/>
  <c r="H104" i="5"/>
  <c r="C10" i="16"/>
  <c r="L10" i="16"/>
  <c r="M10" i="16"/>
  <c r="N10" i="16"/>
  <c r="O10" i="16"/>
  <c r="P10" i="16"/>
  <c r="Q10" i="16"/>
  <c r="R10" i="16"/>
  <c r="C11" i="16"/>
  <c r="L11" i="16"/>
  <c r="M11" i="16"/>
  <c r="N11" i="16"/>
  <c r="O11" i="16"/>
  <c r="P11" i="16"/>
  <c r="Q11" i="16"/>
  <c r="R11" i="16"/>
  <c r="C12" i="16"/>
  <c r="L12" i="16"/>
  <c r="M12" i="16"/>
  <c r="N12" i="16"/>
  <c r="O12" i="16"/>
  <c r="P12" i="16"/>
  <c r="Q12" i="16"/>
  <c r="R12" i="16"/>
  <c r="C13" i="16"/>
  <c r="L13" i="16"/>
  <c r="M13" i="16"/>
  <c r="N13" i="16"/>
  <c r="O13" i="16"/>
  <c r="P13" i="16"/>
  <c r="Q13" i="16"/>
  <c r="R13" i="16"/>
  <c r="C14" i="16"/>
  <c r="L14" i="16"/>
  <c r="M14" i="16"/>
  <c r="N14" i="16"/>
  <c r="O14" i="16"/>
  <c r="P14" i="16"/>
  <c r="Q14" i="16"/>
  <c r="R14" i="16"/>
  <c r="C15" i="16"/>
  <c r="L15" i="16"/>
  <c r="M15" i="16"/>
  <c r="N15" i="16"/>
  <c r="O15" i="16"/>
  <c r="P15" i="16"/>
  <c r="Q15" i="16"/>
  <c r="R15" i="16"/>
  <c r="C16" i="16"/>
  <c r="L16" i="16"/>
  <c r="M16" i="16"/>
  <c r="N16" i="16"/>
  <c r="O16" i="16"/>
  <c r="P16" i="16"/>
  <c r="Q16" i="16"/>
  <c r="R16" i="16"/>
  <c r="C17" i="16"/>
  <c r="L17" i="16"/>
  <c r="M17" i="16"/>
  <c r="N17" i="16"/>
  <c r="O17" i="16"/>
  <c r="P17" i="16"/>
  <c r="Q17" i="16"/>
  <c r="R17" i="16"/>
  <c r="C18" i="16"/>
  <c r="L18" i="16"/>
  <c r="M18" i="16"/>
  <c r="N18" i="16"/>
  <c r="O18" i="16"/>
  <c r="P18" i="16"/>
  <c r="Q18" i="16"/>
  <c r="R18" i="16"/>
  <c r="C19" i="16"/>
  <c r="L19" i="16"/>
  <c r="M19" i="16"/>
  <c r="N19" i="16"/>
  <c r="O19" i="16"/>
  <c r="P19" i="16"/>
  <c r="Q19" i="16"/>
  <c r="R19" i="16"/>
  <c r="C20" i="16"/>
  <c r="L20" i="16"/>
  <c r="M20" i="16"/>
  <c r="N20" i="16"/>
  <c r="O20" i="16"/>
  <c r="P20" i="16"/>
  <c r="Q20" i="16"/>
  <c r="R20" i="16"/>
  <c r="C21" i="16"/>
  <c r="L21" i="16"/>
  <c r="M21" i="16"/>
  <c r="N21" i="16"/>
  <c r="O21" i="16"/>
  <c r="P21" i="16"/>
  <c r="Q21" i="16"/>
  <c r="R21" i="16"/>
  <c r="C3" i="16"/>
  <c r="L3" i="16"/>
  <c r="M3" i="16"/>
  <c r="N3" i="16"/>
  <c r="O3" i="16"/>
  <c r="P3" i="16"/>
  <c r="Q3" i="16"/>
  <c r="R3" i="16"/>
  <c r="C4" i="16"/>
  <c r="L4" i="16"/>
  <c r="M4" i="16"/>
  <c r="N4" i="16"/>
  <c r="O4" i="16"/>
  <c r="P4" i="16"/>
  <c r="Q4" i="16"/>
  <c r="R4" i="16"/>
  <c r="C5" i="16"/>
  <c r="L5" i="16"/>
  <c r="M5" i="16"/>
  <c r="N5" i="16"/>
  <c r="O5" i="16"/>
  <c r="P5" i="16"/>
  <c r="Q5" i="16"/>
  <c r="R5" i="16"/>
  <c r="C6" i="16"/>
  <c r="L6" i="16"/>
  <c r="M6" i="16"/>
  <c r="N6" i="16"/>
  <c r="O6" i="16"/>
  <c r="P6" i="16"/>
  <c r="Q6" i="16"/>
  <c r="R6" i="16"/>
  <c r="C7" i="16"/>
  <c r="L7" i="16"/>
  <c r="M7" i="16"/>
  <c r="N7" i="16"/>
  <c r="O7" i="16"/>
  <c r="P7" i="16"/>
  <c r="Q7" i="16"/>
  <c r="R7" i="16"/>
  <c r="C8" i="16"/>
  <c r="L8" i="16"/>
  <c r="M8" i="16"/>
  <c r="N8" i="16"/>
  <c r="O8" i="16"/>
  <c r="P8" i="16"/>
  <c r="Q8" i="16"/>
  <c r="R8" i="16"/>
  <c r="C9" i="16"/>
  <c r="L9" i="16"/>
  <c r="M9" i="16"/>
  <c r="N9" i="16"/>
  <c r="O9" i="16"/>
  <c r="P9" i="16"/>
  <c r="Q9" i="16"/>
  <c r="R9" i="16"/>
  <c r="C2" i="16"/>
  <c r="M2" i="16"/>
  <c r="N2" i="16"/>
  <c r="O2" i="16"/>
  <c r="P2" i="16"/>
  <c r="Q2" i="16"/>
  <c r="R2" i="16"/>
  <c r="L2" i="16"/>
  <c r="K3" i="16"/>
  <c r="K4" i="16"/>
  <c r="K5" i="16"/>
  <c r="K6" i="16"/>
  <c r="K7" i="16"/>
  <c r="K8" i="16"/>
  <c r="K9" i="16"/>
  <c r="K10" i="16"/>
  <c r="K11" i="16"/>
  <c r="K12" i="16"/>
  <c r="K13" i="16"/>
  <c r="K14" i="16"/>
  <c r="K15" i="16"/>
  <c r="K16" i="16"/>
  <c r="K17" i="16"/>
  <c r="K18" i="16"/>
  <c r="K19" i="16"/>
  <c r="K20" i="16"/>
  <c r="K21" i="16"/>
  <c r="K2" i="16"/>
  <c r="A3" i="16"/>
  <c r="A4" i="16"/>
  <c r="A5" i="16"/>
  <c r="A6" i="16"/>
  <c r="A7" i="16"/>
  <c r="A8" i="16"/>
  <c r="A9" i="16"/>
  <c r="A10" i="16"/>
  <c r="A11" i="16"/>
  <c r="A12" i="16"/>
  <c r="A13" i="16"/>
  <c r="A14" i="16"/>
  <c r="A15" i="16"/>
  <c r="A16" i="16"/>
  <c r="A17" i="16"/>
  <c r="A18" i="16"/>
  <c r="A19" i="16"/>
  <c r="A20" i="16"/>
  <c r="A21" i="16"/>
  <c r="A2" i="16"/>
  <c r="K4" i="10"/>
  <c r="L4" i="10"/>
  <c r="M4" i="10"/>
  <c r="N4" i="10"/>
  <c r="O4" i="10"/>
  <c r="P4" i="10"/>
  <c r="Q4" i="10"/>
  <c r="R4" i="10"/>
  <c r="K5" i="10"/>
  <c r="L5" i="10"/>
  <c r="M5" i="10"/>
  <c r="N5" i="10"/>
  <c r="O5" i="10"/>
  <c r="P5" i="10"/>
  <c r="Q5" i="10"/>
  <c r="R5" i="10"/>
  <c r="K6" i="10"/>
  <c r="L6" i="10"/>
  <c r="M6" i="10"/>
  <c r="N6" i="10"/>
  <c r="O6" i="10"/>
  <c r="P6" i="10"/>
  <c r="Q6" i="10"/>
  <c r="R6" i="10"/>
  <c r="K7" i="10"/>
  <c r="L7" i="10"/>
  <c r="M7" i="10"/>
  <c r="N7" i="10"/>
  <c r="O7" i="10"/>
  <c r="P7" i="10"/>
  <c r="Q7" i="10"/>
  <c r="R7" i="10"/>
  <c r="K8" i="10"/>
  <c r="L8" i="10"/>
  <c r="M8" i="10"/>
  <c r="N8" i="10"/>
  <c r="O8" i="10"/>
  <c r="P8" i="10"/>
  <c r="Q8" i="10"/>
  <c r="R8" i="10"/>
  <c r="K9" i="10"/>
  <c r="L9" i="10"/>
  <c r="M9" i="10"/>
  <c r="N9" i="10"/>
  <c r="O9" i="10"/>
  <c r="P9" i="10"/>
  <c r="Q9" i="10"/>
  <c r="R9" i="10"/>
  <c r="K10" i="10"/>
  <c r="L10" i="10"/>
  <c r="M10" i="10"/>
  <c r="N10" i="10"/>
  <c r="O10" i="10"/>
  <c r="P10" i="10"/>
  <c r="Q10" i="10"/>
  <c r="R10" i="10"/>
  <c r="K11" i="10"/>
  <c r="L11" i="10"/>
  <c r="M11" i="10"/>
  <c r="N11" i="10"/>
  <c r="O11" i="10"/>
  <c r="P11" i="10"/>
  <c r="Q11" i="10"/>
  <c r="R11" i="10"/>
  <c r="K12" i="10"/>
  <c r="L12" i="10"/>
  <c r="M12" i="10"/>
  <c r="N12" i="10"/>
  <c r="O12" i="10"/>
  <c r="P12" i="10"/>
  <c r="Q12" i="10"/>
  <c r="R12" i="10"/>
  <c r="K13" i="10"/>
  <c r="L13" i="10"/>
  <c r="M13" i="10"/>
  <c r="N13" i="10"/>
  <c r="O13" i="10"/>
  <c r="P13" i="10"/>
  <c r="Q13" i="10"/>
  <c r="R13" i="10"/>
  <c r="K14" i="10"/>
  <c r="L14" i="10"/>
  <c r="M14" i="10"/>
  <c r="N14" i="10"/>
  <c r="O14" i="10"/>
  <c r="P14" i="10"/>
  <c r="Q14" i="10"/>
  <c r="R14" i="10"/>
  <c r="K15" i="10"/>
  <c r="L15" i="10"/>
  <c r="M15" i="10"/>
  <c r="N15" i="10"/>
  <c r="O15" i="10"/>
  <c r="P15" i="10"/>
  <c r="Q15" i="10"/>
  <c r="R15" i="10"/>
  <c r="K16" i="10"/>
  <c r="L16" i="10"/>
  <c r="M16" i="10"/>
  <c r="N16" i="10"/>
  <c r="O16" i="10"/>
  <c r="P16" i="10"/>
  <c r="Q16" i="10"/>
  <c r="R16" i="10"/>
  <c r="K17" i="10"/>
  <c r="L17" i="10"/>
  <c r="M17" i="10"/>
  <c r="N17" i="10"/>
  <c r="O17" i="10"/>
  <c r="P17" i="10"/>
  <c r="Q17" i="10"/>
  <c r="R17" i="10"/>
  <c r="K18" i="10"/>
  <c r="L18" i="10"/>
  <c r="M18" i="10"/>
  <c r="N18" i="10"/>
  <c r="O18" i="10"/>
  <c r="P18" i="10"/>
  <c r="Q18" i="10"/>
  <c r="R18" i="10"/>
  <c r="K19" i="10"/>
  <c r="L19" i="10"/>
  <c r="M19" i="10"/>
  <c r="N19" i="10"/>
  <c r="O19" i="10"/>
  <c r="P19" i="10"/>
  <c r="Q19" i="10"/>
  <c r="R19" i="10"/>
  <c r="K20" i="10"/>
  <c r="L20" i="10"/>
  <c r="M20" i="10"/>
  <c r="N20" i="10"/>
  <c r="O20" i="10"/>
  <c r="P20" i="10"/>
  <c r="Q20" i="10"/>
  <c r="R20" i="10"/>
  <c r="K21" i="10"/>
  <c r="L21" i="10"/>
  <c r="M21" i="10"/>
  <c r="N21" i="10"/>
  <c r="O21" i="10"/>
  <c r="P21" i="10"/>
  <c r="Q21" i="10"/>
  <c r="R21" i="10"/>
  <c r="K22" i="10"/>
  <c r="L22" i="10"/>
  <c r="M22" i="10"/>
  <c r="N22" i="10"/>
  <c r="O22" i="10"/>
  <c r="P22" i="10"/>
  <c r="Q22" i="10"/>
  <c r="R22" i="10"/>
  <c r="K23" i="10"/>
  <c r="L23" i="10"/>
  <c r="M23" i="10"/>
  <c r="N23" i="10"/>
  <c r="O23" i="10"/>
  <c r="P23" i="10"/>
  <c r="Q23" i="10"/>
  <c r="R23" i="10"/>
  <c r="K24" i="10"/>
  <c r="L24" i="10"/>
  <c r="M24" i="10"/>
  <c r="N24" i="10"/>
  <c r="O24" i="10"/>
  <c r="P24" i="10"/>
  <c r="Q24" i="10"/>
  <c r="R24" i="10"/>
  <c r="K25" i="10"/>
  <c r="L25" i="10"/>
  <c r="M25" i="10"/>
  <c r="N25" i="10"/>
  <c r="O25" i="10"/>
  <c r="P25" i="10"/>
  <c r="Q25" i="10"/>
  <c r="R25" i="10"/>
  <c r="K26" i="10"/>
  <c r="L26" i="10"/>
  <c r="M26" i="10"/>
  <c r="N26" i="10"/>
  <c r="O26" i="10"/>
  <c r="P26" i="10"/>
  <c r="Q26" i="10"/>
  <c r="R26" i="10"/>
  <c r="K27" i="10"/>
  <c r="L27" i="10"/>
  <c r="M27" i="10"/>
  <c r="N27" i="10"/>
  <c r="O27" i="10"/>
  <c r="P27" i="10"/>
  <c r="Q27" i="10"/>
  <c r="R27" i="10"/>
  <c r="K28" i="10"/>
  <c r="L28" i="10"/>
  <c r="M28" i="10"/>
  <c r="N28" i="10"/>
  <c r="O28" i="10"/>
  <c r="P28" i="10"/>
  <c r="Q28" i="10"/>
  <c r="R28" i="10"/>
  <c r="K29" i="10"/>
  <c r="L29" i="10"/>
  <c r="M29" i="10"/>
  <c r="N29" i="10"/>
  <c r="O29" i="10"/>
  <c r="P29" i="10"/>
  <c r="Q29" i="10"/>
  <c r="R29" i="10"/>
  <c r="K30" i="10"/>
  <c r="L30" i="10"/>
  <c r="M30" i="10"/>
  <c r="N30" i="10"/>
  <c r="O30" i="10"/>
  <c r="P30" i="10"/>
  <c r="Q30" i="10"/>
  <c r="R30" i="10"/>
  <c r="K31" i="10"/>
  <c r="L31" i="10"/>
  <c r="M31" i="10"/>
  <c r="N31" i="10"/>
  <c r="O31" i="10"/>
  <c r="P31" i="10"/>
  <c r="Q31" i="10"/>
  <c r="R31" i="10"/>
  <c r="K32" i="10"/>
  <c r="L32" i="10"/>
  <c r="M32" i="10"/>
  <c r="N32" i="10"/>
  <c r="O32" i="10"/>
  <c r="P32" i="10"/>
  <c r="Q32" i="10"/>
  <c r="R32" i="10"/>
  <c r="K33" i="10"/>
  <c r="L33" i="10"/>
  <c r="M33" i="10"/>
  <c r="N33" i="10"/>
  <c r="O33" i="10"/>
  <c r="P33" i="10"/>
  <c r="Q33" i="10"/>
  <c r="R33" i="10"/>
  <c r="K34" i="10"/>
  <c r="L34" i="10"/>
  <c r="M34" i="10"/>
  <c r="N34" i="10"/>
  <c r="O34" i="10"/>
  <c r="P34" i="10"/>
  <c r="Q34" i="10"/>
  <c r="R34" i="10"/>
  <c r="K35" i="10"/>
  <c r="L35" i="10"/>
  <c r="M35" i="10"/>
  <c r="N35" i="10"/>
  <c r="O35" i="10"/>
  <c r="P35" i="10"/>
  <c r="Q35" i="10"/>
  <c r="R35" i="10"/>
  <c r="K36" i="10"/>
  <c r="L36" i="10"/>
  <c r="M36" i="10"/>
  <c r="N36" i="10"/>
  <c r="O36" i="10"/>
  <c r="P36" i="10"/>
  <c r="Q36" i="10"/>
  <c r="R36" i="10"/>
  <c r="K37" i="10"/>
  <c r="L37" i="10"/>
  <c r="M37" i="10"/>
  <c r="N37" i="10"/>
  <c r="O37" i="10"/>
  <c r="P37" i="10"/>
  <c r="Q37" i="10"/>
  <c r="R37" i="10"/>
  <c r="K38" i="10"/>
  <c r="L38" i="10"/>
  <c r="M38" i="10"/>
  <c r="N38" i="10"/>
  <c r="O38" i="10"/>
  <c r="P38" i="10"/>
  <c r="Q38" i="10"/>
  <c r="R38" i="10"/>
  <c r="K39" i="10"/>
  <c r="L39" i="10"/>
  <c r="M39" i="10"/>
  <c r="N39" i="10"/>
  <c r="O39" i="10"/>
  <c r="P39" i="10"/>
  <c r="Q39" i="10"/>
  <c r="R39" i="10"/>
  <c r="K40" i="10"/>
  <c r="L40" i="10"/>
  <c r="M40" i="10"/>
  <c r="N40" i="10"/>
  <c r="O40" i="10"/>
  <c r="P40" i="10"/>
  <c r="Q40" i="10"/>
  <c r="R40" i="10"/>
  <c r="K41" i="10"/>
  <c r="L41" i="10"/>
  <c r="M41" i="10"/>
  <c r="N41" i="10"/>
  <c r="O41" i="10"/>
  <c r="P41" i="10"/>
  <c r="Q41" i="10"/>
  <c r="R41" i="10"/>
  <c r="K42" i="10"/>
  <c r="L42" i="10"/>
  <c r="M42" i="10"/>
  <c r="N42" i="10"/>
  <c r="O42" i="10"/>
  <c r="P42" i="10"/>
  <c r="Q42" i="10"/>
  <c r="R42" i="10"/>
  <c r="K43" i="10"/>
  <c r="L43" i="10"/>
  <c r="M43" i="10"/>
  <c r="N43" i="10"/>
  <c r="O43" i="10"/>
  <c r="P43" i="10"/>
  <c r="Q43" i="10"/>
  <c r="R43" i="10"/>
  <c r="K44" i="10"/>
  <c r="L44" i="10"/>
  <c r="M44" i="10"/>
  <c r="N44" i="10"/>
  <c r="O44" i="10"/>
  <c r="P44" i="10"/>
  <c r="Q44" i="10"/>
  <c r="R44" i="10"/>
  <c r="K45" i="10"/>
  <c r="L45" i="10"/>
  <c r="M45" i="10"/>
  <c r="N45" i="10"/>
  <c r="O45" i="10"/>
  <c r="P45" i="10"/>
  <c r="Q45" i="10"/>
  <c r="R45" i="10"/>
  <c r="K46" i="10"/>
  <c r="L46" i="10"/>
  <c r="M46" i="10"/>
  <c r="N46" i="10"/>
  <c r="O46" i="10"/>
  <c r="P46" i="10"/>
  <c r="Q46" i="10"/>
  <c r="R46" i="10"/>
  <c r="K47" i="10"/>
  <c r="L47" i="10"/>
  <c r="M47" i="10"/>
  <c r="N47" i="10"/>
  <c r="O47" i="10"/>
  <c r="P47" i="10"/>
  <c r="Q47" i="10"/>
  <c r="R47" i="10"/>
  <c r="K48" i="10"/>
  <c r="L48" i="10"/>
  <c r="M48" i="10"/>
  <c r="N48" i="10"/>
  <c r="O48" i="10"/>
  <c r="P48" i="10"/>
  <c r="Q48" i="10"/>
  <c r="R48" i="10"/>
  <c r="K49" i="10"/>
  <c r="L49" i="10"/>
  <c r="M49" i="10"/>
  <c r="N49" i="10"/>
  <c r="O49" i="10"/>
  <c r="P49" i="10"/>
  <c r="Q49" i="10"/>
  <c r="R49" i="10"/>
  <c r="K50" i="10"/>
  <c r="L50" i="10"/>
  <c r="M50" i="10"/>
  <c r="N50" i="10"/>
  <c r="O50" i="10"/>
  <c r="P50" i="10"/>
  <c r="Q50" i="10"/>
  <c r="R50" i="10"/>
  <c r="K51" i="10"/>
  <c r="L51" i="10"/>
  <c r="M51" i="10"/>
  <c r="N51" i="10"/>
  <c r="O51" i="10"/>
  <c r="P51" i="10"/>
  <c r="Q51" i="10"/>
  <c r="R51" i="10"/>
  <c r="K52" i="10"/>
  <c r="L52" i="10"/>
  <c r="M52" i="10"/>
  <c r="N52" i="10"/>
  <c r="O52" i="10"/>
  <c r="P52" i="10"/>
  <c r="Q52" i="10"/>
  <c r="R52" i="10"/>
  <c r="K53" i="10"/>
  <c r="L53" i="10"/>
  <c r="M53" i="10"/>
  <c r="N53" i="10"/>
  <c r="O53" i="10"/>
  <c r="P53" i="10"/>
  <c r="Q53" i="10"/>
  <c r="R53" i="10"/>
  <c r="K54" i="10"/>
  <c r="L54" i="10"/>
  <c r="M54" i="10"/>
  <c r="N54" i="10"/>
  <c r="O54" i="10"/>
  <c r="P54" i="10"/>
  <c r="Q54" i="10"/>
  <c r="R54" i="10"/>
  <c r="K55" i="10"/>
  <c r="L55" i="10"/>
  <c r="M55" i="10"/>
  <c r="N55" i="10"/>
  <c r="O55" i="10"/>
  <c r="P55" i="10"/>
  <c r="Q55" i="10"/>
  <c r="R55" i="10"/>
  <c r="K56" i="10"/>
  <c r="L56" i="10"/>
  <c r="M56" i="10"/>
  <c r="N56" i="10"/>
  <c r="O56" i="10"/>
  <c r="P56" i="10"/>
  <c r="Q56" i="10"/>
  <c r="R56" i="10"/>
  <c r="K57" i="10"/>
  <c r="L57" i="10"/>
  <c r="M57" i="10"/>
  <c r="N57" i="10"/>
  <c r="O57" i="10"/>
  <c r="P57" i="10"/>
  <c r="Q57" i="10"/>
  <c r="R57" i="10"/>
  <c r="K58" i="10"/>
  <c r="L58" i="10"/>
  <c r="M58" i="10"/>
  <c r="N58" i="10"/>
  <c r="O58" i="10"/>
  <c r="P58" i="10"/>
  <c r="Q58" i="10"/>
  <c r="R58" i="10"/>
  <c r="K59" i="10"/>
  <c r="L59" i="10"/>
  <c r="M59" i="10"/>
  <c r="N59" i="10"/>
  <c r="O59" i="10"/>
  <c r="P59" i="10"/>
  <c r="Q59" i="10"/>
  <c r="R59" i="10"/>
  <c r="K60" i="10"/>
  <c r="L60" i="10"/>
  <c r="M60" i="10"/>
  <c r="N60" i="10"/>
  <c r="O60" i="10"/>
  <c r="P60" i="10"/>
  <c r="Q60" i="10"/>
  <c r="R60" i="10"/>
  <c r="K61" i="10"/>
  <c r="L61" i="10"/>
  <c r="M61" i="10"/>
  <c r="N61" i="10"/>
  <c r="O61" i="10"/>
  <c r="P61" i="10"/>
  <c r="Q61" i="10"/>
  <c r="R61" i="10"/>
  <c r="K62" i="10"/>
  <c r="L62" i="10"/>
  <c r="M62" i="10"/>
  <c r="N62" i="10"/>
  <c r="O62" i="10"/>
  <c r="P62" i="10"/>
  <c r="Q62" i="10"/>
  <c r="R62" i="10"/>
  <c r="K63" i="10"/>
  <c r="L63" i="10"/>
  <c r="M63" i="10"/>
  <c r="N63" i="10"/>
  <c r="O63" i="10"/>
  <c r="P63" i="10"/>
  <c r="Q63" i="10"/>
  <c r="R63" i="10"/>
  <c r="K64" i="10"/>
  <c r="L64" i="10"/>
  <c r="M64" i="10"/>
  <c r="N64" i="10"/>
  <c r="O64" i="10"/>
  <c r="P64" i="10"/>
  <c r="Q64" i="10"/>
  <c r="R64" i="10"/>
  <c r="K65" i="10"/>
  <c r="L65" i="10"/>
  <c r="M65" i="10"/>
  <c r="N65" i="10"/>
  <c r="O65" i="10"/>
  <c r="P65" i="10"/>
  <c r="Q65" i="10"/>
  <c r="R65" i="10"/>
  <c r="K66" i="10"/>
  <c r="L66" i="10"/>
  <c r="M66" i="10"/>
  <c r="N66" i="10"/>
  <c r="O66" i="10"/>
  <c r="P66" i="10"/>
  <c r="Q66" i="10"/>
  <c r="R66" i="10"/>
  <c r="K67" i="10"/>
  <c r="L67" i="10"/>
  <c r="M67" i="10"/>
  <c r="N67" i="10"/>
  <c r="O67" i="10"/>
  <c r="P67" i="10"/>
  <c r="Q67" i="10"/>
  <c r="R67" i="10"/>
  <c r="K68" i="10"/>
  <c r="L68" i="10"/>
  <c r="M68" i="10"/>
  <c r="N68" i="10"/>
  <c r="O68" i="10"/>
  <c r="P68" i="10"/>
  <c r="Q68" i="10"/>
  <c r="R68" i="10"/>
  <c r="K69" i="10"/>
  <c r="L69" i="10"/>
  <c r="M69" i="10"/>
  <c r="N69" i="10"/>
  <c r="O69" i="10"/>
  <c r="P69" i="10"/>
  <c r="Q69" i="10"/>
  <c r="R69" i="10"/>
  <c r="K70" i="10"/>
  <c r="L70" i="10"/>
  <c r="M70" i="10"/>
  <c r="N70" i="10"/>
  <c r="O70" i="10"/>
  <c r="P70" i="10"/>
  <c r="Q70" i="10"/>
  <c r="R70" i="10"/>
  <c r="K71" i="10"/>
  <c r="L71" i="10"/>
  <c r="M71" i="10"/>
  <c r="N71" i="10"/>
  <c r="O71" i="10"/>
  <c r="P71" i="10"/>
  <c r="Q71" i="10"/>
  <c r="R71" i="10"/>
  <c r="K72" i="10"/>
  <c r="L72" i="10"/>
  <c r="M72" i="10"/>
  <c r="N72" i="10"/>
  <c r="O72" i="10"/>
  <c r="P72" i="10"/>
  <c r="Q72" i="10"/>
  <c r="R72" i="10"/>
  <c r="K73" i="10"/>
  <c r="L73" i="10"/>
  <c r="M73" i="10"/>
  <c r="N73" i="10"/>
  <c r="O73" i="10"/>
  <c r="P73" i="10"/>
  <c r="Q73" i="10"/>
  <c r="R73" i="10"/>
  <c r="K74" i="10"/>
  <c r="L74" i="10"/>
  <c r="M74" i="10"/>
  <c r="N74" i="10"/>
  <c r="O74" i="10"/>
  <c r="P74" i="10"/>
  <c r="Q74" i="10"/>
  <c r="R74" i="10"/>
  <c r="K75" i="10"/>
  <c r="L75" i="10"/>
  <c r="M75" i="10"/>
  <c r="N75" i="10"/>
  <c r="O75" i="10"/>
  <c r="P75" i="10"/>
  <c r="Q75" i="10"/>
  <c r="R75" i="10"/>
  <c r="K76" i="10"/>
  <c r="L76" i="10"/>
  <c r="M76" i="10"/>
  <c r="N76" i="10"/>
  <c r="O76" i="10"/>
  <c r="P76" i="10"/>
  <c r="Q76" i="10"/>
  <c r="R76" i="10"/>
  <c r="K77" i="10"/>
  <c r="L77" i="10"/>
  <c r="M77" i="10"/>
  <c r="N77" i="10"/>
  <c r="O77" i="10"/>
  <c r="P77" i="10"/>
  <c r="Q77" i="10"/>
  <c r="R77" i="10"/>
  <c r="K78" i="10"/>
  <c r="L78" i="10"/>
  <c r="M78" i="10"/>
  <c r="N78" i="10"/>
  <c r="O78" i="10"/>
  <c r="P78" i="10"/>
  <c r="Q78" i="10"/>
  <c r="R78" i="10"/>
  <c r="M79" i="10"/>
  <c r="N79" i="10"/>
  <c r="O79" i="10"/>
  <c r="P79" i="10"/>
  <c r="Q79" i="10"/>
  <c r="R79" i="10"/>
  <c r="K80" i="10"/>
  <c r="L80" i="10"/>
  <c r="M80" i="10"/>
  <c r="N80" i="10"/>
  <c r="O80" i="10"/>
  <c r="P80" i="10"/>
  <c r="Q80" i="10"/>
  <c r="R80" i="10"/>
  <c r="K81" i="10"/>
  <c r="L81" i="10"/>
  <c r="M81" i="10"/>
  <c r="N81" i="10"/>
  <c r="O81" i="10"/>
  <c r="P81" i="10"/>
  <c r="Q81" i="10"/>
  <c r="R81" i="10"/>
  <c r="K82" i="10"/>
  <c r="L82" i="10"/>
  <c r="M82" i="10"/>
  <c r="N82" i="10"/>
  <c r="O82" i="10"/>
  <c r="P82" i="10"/>
  <c r="Q82" i="10"/>
  <c r="R82" i="10"/>
  <c r="K83" i="10"/>
  <c r="L83" i="10"/>
  <c r="M83" i="10"/>
  <c r="N83" i="10"/>
  <c r="O83" i="10"/>
  <c r="P83" i="10"/>
  <c r="Q83" i="10"/>
  <c r="R83" i="10"/>
  <c r="K84" i="10"/>
  <c r="L84" i="10"/>
  <c r="M84" i="10"/>
  <c r="N84" i="10"/>
  <c r="O84" i="10"/>
  <c r="P84" i="10"/>
  <c r="Q84" i="10"/>
  <c r="R84" i="10"/>
  <c r="K85" i="10"/>
  <c r="L85" i="10"/>
  <c r="M85" i="10"/>
  <c r="N85" i="10"/>
  <c r="O85" i="10"/>
  <c r="P85" i="10"/>
  <c r="Q85" i="10"/>
  <c r="R85" i="10"/>
  <c r="K86" i="10"/>
  <c r="L86" i="10"/>
  <c r="M86" i="10"/>
  <c r="N86" i="10"/>
  <c r="O86" i="10"/>
  <c r="P86" i="10"/>
  <c r="Q86" i="10"/>
  <c r="R86" i="10"/>
  <c r="K87" i="10"/>
  <c r="L87" i="10"/>
  <c r="M87" i="10"/>
  <c r="N87" i="10"/>
  <c r="O87" i="10"/>
  <c r="P87" i="10"/>
  <c r="Q87" i="10"/>
  <c r="R87" i="10"/>
  <c r="K88" i="10"/>
  <c r="L88" i="10"/>
  <c r="M88" i="10"/>
  <c r="N88" i="10"/>
  <c r="O88" i="10"/>
  <c r="P88" i="10"/>
  <c r="Q88" i="10"/>
  <c r="R88" i="10"/>
  <c r="K89" i="10"/>
  <c r="L89" i="10"/>
  <c r="M89" i="10"/>
  <c r="N89" i="10"/>
  <c r="O89" i="10"/>
  <c r="P89" i="10"/>
  <c r="Q89" i="10"/>
  <c r="R89" i="10"/>
  <c r="K90" i="10"/>
  <c r="L90" i="10"/>
  <c r="M90" i="10"/>
  <c r="N90" i="10"/>
  <c r="O90" i="10"/>
  <c r="P90" i="10"/>
  <c r="Q90" i="10"/>
  <c r="R90" i="10"/>
  <c r="K91" i="10"/>
  <c r="L91" i="10"/>
  <c r="M91" i="10"/>
  <c r="N91" i="10"/>
  <c r="O91" i="10"/>
  <c r="P91" i="10"/>
  <c r="Q91" i="10"/>
  <c r="R91" i="10"/>
  <c r="K92" i="10"/>
  <c r="L92" i="10"/>
  <c r="M92" i="10"/>
  <c r="N92" i="10"/>
  <c r="O92" i="10"/>
  <c r="P92" i="10"/>
  <c r="Q92" i="10"/>
  <c r="R92" i="10"/>
  <c r="K93" i="10"/>
  <c r="L93" i="10"/>
  <c r="M93" i="10"/>
  <c r="N93" i="10"/>
  <c r="O93" i="10"/>
  <c r="P93" i="10"/>
  <c r="Q93" i="10"/>
  <c r="R93" i="10"/>
  <c r="K94" i="10"/>
  <c r="L94" i="10"/>
  <c r="M94" i="10"/>
  <c r="N94" i="10"/>
  <c r="O94" i="10"/>
  <c r="P94" i="10"/>
  <c r="Q94" i="10"/>
  <c r="R94" i="10"/>
  <c r="K95" i="10"/>
  <c r="L95" i="10"/>
  <c r="M95" i="10"/>
  <c r="N95" i="10"/>
  <c r="O95" i="10"/>
  <c r="K96" i="10"/>
  <c r="L96" i="10"/>
  <c r="M96" i="10"/>
  <c r="N96" i="10"/>
  <c r="O96" i="10"/>
  <c r="K97" i="10"/>
  <c r="L97" i="10"/>
  <c r="M97" i="10"/>
  <c r="N97" i="10"/>
  <c r="O97" i="10"/>
  <c r="K98" i="10"/>
  <c r="L98" i="10"/>
  <c r="M98" i="10"/>
  <c r="N98" i="10"/>
  <c r="O98" i="10"/>
  <c r="K99" i="10"/>
  <c r="L99" i="10"/>
  <c r="M99" i="10"/>
  <c r="N99" i="10"/>
  <c r="O99" i="10"/>
  <c r="K100" i="10"/>
  <c r="L100" i="10"/>
  <c r="M100" i="10"/>
  <c r="N100" i="10"/>
  <c r="O100" i="10"/>
  <c r="K101" i="10"/>
  <c r="L101" i="10"/>
  <c r="M101" i="10"/>
  <c r="N101" i="10"/>
  <c r="O101" i="10"/>
  <c r="K103" i="10"/>
  <c r="L103" i="10"/>
  <c r="M103" i="10"/>
  <c r="N103" i="10"/>
  <c r="O103" i="10"/>
  <c r="K105" i="10"/>
  <c r="L105" i="10"/>
  <c r="M105" i="10"/>
  <c r="N105" i="10"/>
  <c r="O105" i="10"/>
  <c r="K106" i="10"/>
  <c r="L106" i="10"/>
  <c r="M106" i="10"/>
  <c r="N106" i="10"/>
  <c r="O106" i="10"/>
  <c r="K108" i="10"/>
  <c r="L108" i="10"/>
  <c r="M108" i="10"/>
  <c r="N108" i="10"/>
  <c r="O108" i="10"/>
  <c r="K109" i="10"/>
  <c r="L109" i="10"/>
  <c r="M109" i="10"/>
  <c r="N109" i="10"/>
  <c r="O109" i="10"/>
  <c r="K110" i="10"/>
  <c r="L110" i="10"/>
  <c r="M110" i="10"/>
  <c r="N110" i="10"/>
  <c r="O110" i="10"/>
  <c r="K111" i="10"/>
  <c r="L111" i="10"/>
  <c r="M111" i="10"/>
  <c r="N111" i="10"/>
  <c r="O111" i="10"/>
  <c r="K112" i="10"/>
  <c r="L112" i="10"/>
  <c r="M112" i="10"/>
  <c r="N112" i="10"/>
  <c r="O112" i="10"/>
  <c r="M113" i="10"/>
  <c r="N113" i="10"/>
  <c r="O113" i="10"/>
  <c r="K114" i="10"/>
  <c r="L114" i="10"/>
  <c r="M114" i="10"/>
  <c r="N114" i="10"/>
  <c r="O114" i="10"/>
  <c r="K115" i="10"/>
  <c r="L115" i="10"/>
  <c r="M115" i="10"/>
  <c r="N115" i="10"/>
  <c r="O115" i="10"/>
  <c r="C3" i="10"/>
  <c r="R3" i="10"/>
  <c r="Q3" i="10"/>
  <c r="P3" i="10"/>
  <c r="O3" i="10"/>
  <c r="N3" i="10"/>
  <c r="M3" i="10"/>
  <c r="L3" i="10"/>
  <c r="K3" i="10"/>
  <c r="A3" i="10"/>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3" i="5"/>
  <c r="D4" i="5"/>
  <c r="D5" i="5"/>
  <c r="D6" i="5"/>
  <c r="D7" i="5"/>
  <c r="D8" i="5"/>
  <c r="D9" i="5"/>
  <c r="D10" i="5"/>
  <c r="D11" i="5"/>
  <c r="D12" i="5"/>
  <c r="D13" i="5"/>
  <c r="D14" i="5"/>
  <c r="D15" i="5"/>
  <c r="D16" i="5"/>
  <c r="D17" i="5"/>
  <c r="D18" i="5"/>
  <c r="D19" i="5"/>
  <c r="D20" i="5"/>
  <c r="D21" i="5"/>
  <c r="D22" i="5"/>
  <c r="D23" i="5"/>
  <c r="D24" i="5"/>
  <c r="B2" i="14"/>
  <c r="A2" i="14"/>
  <c r="D2" i="5"/>
  <c r="H2" i="5"/>
  <c r="F2" i="5"/>
  <c r="B2" i="5"/>
  <c r="A2" i="5"/>
</calcChain>
</file>

<file path=xl/sharedStrings.xml><?xml version="1.0" encoding="utf-8"?>
<sst xmlns="http://schemas.openxmlformats.org/spreadsheetml/2006/main" count="3740" uniqueCount="1152">
  <si>
    <t>US Census Bureau</t>
  </si>
  <si>
    <t>Number of Dry Cleaners</t>
  </si>
  <si>
    <t>Conterminous U.S., Alaska, and Hawaii</t>
  </si>
  <si>
    <t>Gas Stations</t>
  </si>
  <si>
    <t>Golf Courses</t>
  </si>
  <si>
    <t>Road Miles of Urban Primary Roads</t>
  </si>
  <si>
    <t>US Census Bureau - TIGER</t>
  </si>
  <si>
    <t>1: 100,000</t>
  </si>
  <si>
    <t>Road Miles of Rural Primary Roads</t>
  </si>
  <si>
    <t>Road Miles of Urban Secondary Roads</t>
  </si>
  <si>
    <t>Road Miles of Rural Secondary Roads</t>
  </si>
  <si>
    <t>published 1999</t>
  </si>
  <si>
    <t>Railroad Miles of Class 1 railroads</t>
  </si>
  <si>
    <t>http://www.bts.gov/gis/download_sites/ntad02/newusdownloadform.html</t>
  </si>
  <si>
    <t xml:space="preserve">Number of Gas Stations </t>
  </si>
  <si>
    <t>Spatial Insights - Business Counts Database</t>
  </si>
  <si>
    <t>2000 Block Group Level</t>
  </si>
  <si>
    <t>Land</t>
  </si>
  <si>
    <t>Miles of waterways - navigable inland and intracoastal waterways</t>
  </si>
  <si>
    <t>Bureau of Transportation Statistics - US Army Corps or Engineers</t>
  </si>
  <si>
    <t>Drycleaners</t>
  </si>
  <si>
    <t>Minerals Information team of USGS</t>
  </si>
  <si>
    <t>1:2,000,000</t>
  </si>
  <si>
    <t xml:space="preserve">GDT - Geographic Data Technology </t>
  </si>
  <si>
    <t>Wastewater Treatment Facilities</t>
  </si>
  <si>
    <t>N/A</t>
  </si>
  <si>
    <t>AREA</t>
  </si>
  <si>
    <t>Airport Points</t>
  </si>
  <si>
    <t>FIA - Forest Inventory Analysis - USFS</t>
  </si>
  <si>
    <t>UTIL_GAS</t>
  </si>
  <si>
    <t>LP_GAS</t>
  </si>
  <si>
    <t>FUEL_OIL</t>
  </si>
  <si>
    <t>COAL</t>
  </si>
  <si>
    <t>WOOD</t>
  </si>
  <si>
    <t>obtained x,y coordintates from Forest Inventory Analysis Plots --  http://fia.fs.fed.us/about.htm</t>
  </si>
  <si>
    <t>mid to late 1990's</t>
  </si>
  <si>
    <t>USGS</t>
  </si>
  <si>
    <t>Geographic Names Information System  - obtained through ESRI CD</t>
  </si>
  <si>
    <t>GEOGRAPHY TYPE</t>
  </si>
  <si>
    <t>REFERENCE/ACQUISITION</t>
  </si>
  <si>
    <t>Population</t>
  </si>
  <si>
    <t>Housing</t>
  </si>
  <si>
    <t>Urban Population</t>
  </si>
  <si>
    <t>Rural Population</t>
  </si>
  <si>
    <t>Low Intensity Residential</t>
  </si>
  <si>
    <t>Conterminous U.S, Alaska, Hawaii, and Puerto Rico</t>
  </si>
  <si>
    <t>Conterminous U.S, Alaska, Hawaii</t>
  </si>
  <si>
    <t>Spatial Insights CD ($125.00)  -  www.spatialinsights.com</t>
  </si>
  <si>
    <t>ATTIBUTE IN COVERAGE/SHAPEFILE</t>
  </si>
  <si>
    <t>FEMA HAZUS 99 CD  http://www.app1.fema.gov/hazus/</t>
  </si>
  <si>
    <t>ESRI CD (Data &amp; Maps Media Kit)  www.esri.com</t>
  </si>
  <si>
    <t>Marine Ports</t>
  </si>
  <si>
    <t>SOURCE OF DATA</t>
  </si>
  <si>
    <t xml:space="preserve"> </t>
  </si>
  <si>
    <t>Military Airports</t>
  </si>
  <si>
    <t>Subset of Bureau of Transportation Statistics</t>
  </si>
  <si>
    <t>Retail Trade (COM1)</t>
  </si>
  <si>
    <t>Heavy Industrial (IND1)</t>
  </si>
  <si>
    <t>Light Industrial (IND2)</t>
  </si>
  <si>
    <t>Conterminous U.S., Alaska, and Hawaii, Puerto Rico, and Virgin Islands</t>
  </si>
  <si>
    <t>Total population</t>
  </si>
  <si>
    <t>Total dwelling</t>
  </si>
  <si>
    <t>Agricultural and related service industries</t>
  </si>
  <si>
    <t>Fishing and trapping industries</t>
  </si>
  <si>
    <t>Manufacturing industries</t>
  </si>
  <si>
    <t>Construction industries</t>
  </si>
  <si>
    <t>Transportation and storage industries</t>
  </si>
  <si>
    <t>http://www.census.gov/geo/www/tiger/tgrshp2010/tgrshp2010.html</t>
  </si>
  <si>
    <t>rail_tiger2010</t>
  </si>
  <si>
    <t>RRTYPE=1,2</t>
  </si>
  <si>
    <t>RRTYPE=1</t>
  </si>
  <si>
    <t>RRTYPE=2,3</t>
  </si>
  <si>
    <t>REGION</t>
  </si>
  <si>
    <t>DATA SHAPEFILE</t>
  </si>
  <si>
    <t>DATA ATTRIBUTE</t>
  </si>
  <si>
    <t>WEIGHT SHAPEFILE</t>
  </si>
  <si>
    <t>WEIGHT ATTRIBUTE</t>
  </si>
  <si>
    <t>WEIGHT FUNCTION</t>
  </si>
  <si>
    <t>FILTER FUNCTION</t>
  </si>
  <si>
    <t>MERGE FUNCTION</t>
  </si>
  <si>
    <t>SECONDARY SURROGATE</t>
  </si>
  <si>
    <t>TERTIARY SURROGATE</t>
  </si>
  <si>
    <t>QUARTERNARY SURROGATE</t>
  </si>
  <si>
    <t>DETAILS</t>
  </si>
  <si>
    <t>COMMENTS</t>
  </si>
  <si>
    <t>USA</t>
  </si>
  <si>
    <t>cty_pophu2k_revised</t>
  </si>
  <si>
    <t>FIPSSTCO</t>
  </si>
  <si>
    <t>pophu_bg2010</t>
  </si>
  <si>
    <t>POP2010</t>
  </si>
  <si>
    <t>Total population from Census 2010 blocks</t>
  </si>
  <si>
    <t>Population by State</t>
  </si>
  <si>
    <t>state_pophu2010</t>
  </si>
  <si>
    <t>FIRST_STAT</t>
  </si>
  <si>
    <t>HU2010</t>
  </si>
  <si>
    <t>Total Housing Units from Census 2010</t>
  </si>
  <si>
    <t>URBAN</t>
  </si>
  <si>
    <t>Total urban population from Census 2010</t>
  </si>
  <si>
    <t>RURAL</t>
  </si>
  <si>
    <t>Total rural population from Census 2010</t>
  </si>
  <si>
    <t>Housing Change</t>
  </si>
  <si>
    <t>HUCH1000</t>
  </si>
  <si>
    <t>Housing change from 2000 to 2010 census blocks</t>
  </si>
  <si>
    <t>0.5*Housing Change+0.5*Population</t>
  </si>
  <si>
    <t>Combination of the change in housing between 2000 and 2010 and year 2010 population</t>
  </si>
  <si>
    <t>heating_fuels_acs0510_c2010</t>
  </si>
  <si>
    <t>Number of Housing Units using Utility Gas for primary heating: ACS 5-year 2010 survey data</t>
  </si>
  <si>
    <t>Number of Housing Units using Wood for primary heating: ACS 5-year 2010 survey data</t>
  </si>
  <si>
    <t>Number of Housing Units using Fuel Oil for primary heating: ACS 5-year 2010 survey data</t>
  </si>
  <si>
    <t>Number of Housing Units using Coal for primary heating: ACS 5-year 2010 survey data</t>
  </si>
  <si>
    <t>Number of Housing Units using Bottled Gas for primary heating: ACS 5-year 2010 survey data</t>
  </si>
  <si>
    <t>rd_ps_tiger2010</t>
  </si>
  <si>
    <t>NONE</t>
  </si>
  <si>
    <t>RDTYPE = 1</t>
  </si>
  <si>
    <t>Highway Exit Ramps</t>
  </si>
  <si>
    <t>exits</t>
  </si>
  <si>
    <t>exit ramps on major US highways</t>
  </si>
  <si>
    <t>Local Roads</t>
  </si>
  <si>
    <t>mjrrds</t>
  </si>
  <si>
    <t>FRC=4,5</t>
  </si>
  <si>
    <t>Local connecting and important local roads</t>
  </si>
  <si>
    <t>Bus Stops</t>
  </si>
  <si>
    <t>transterm</t>
  </si>
  <si>
    <t>FCC=D53</t>
  </si>
  <si>
    <t>Major bus depots</t>
  </si>
  <si>
    <t>RDTYPE = 2</t>
  </si>
  <si>
    <t>RDTYPE = 3</t>
  </si>
  <si>
    <t>RDTYPE = 4</t>
  </si>
  <si>
    <t>RDTYPE = 1,2</t>
  </si>
  <si>
    <t>Off-Network MD/HD</t>
  </si>
  <si>
    <t>0.5*Industrial Land+0.5*Highway Exit Ramps</t>
  </si>
  <si>
    <t>Locations of idling med and heavy duty vehicles</t>
  </si>
  <si>
    <t>Off-Network LD</t>
  </si>
  <si>
    <t>0.75*Commercial plus Residential+0.25*Local Roads</t>
  </si>
  <si>
    <t>Locations of idling light duty vehicles</t>
  </si>
  <si>
    <t>Off-Network Buses</t>
  </si>
  <si>
    <t>0.5*Bus Stops+0.5*Local Roads</t>
  </si>
  <si>
    <t>Locations of idling buses</t>
  </si>
  <si>
    <t>0.75 Total Roadway Miles plus 0.25 Population</t>
  </si>
  <si>
    <t>0.75*Total Road Miles+0.25*Population</t>
  </si>
  <si>
    <t>see: http://www.census.gov/geo/www/tiger/tgrshp2010/TGRSHP10SF1AF.pdf for definition.  FCCS codes are no longer used in TIGER lines.  Now it uses MTFCC codes.</t>
  </si>
  <si>
    <t>us_ag2k</t>
  </si>
  <si>
    <t>mines_nlcd</t>
  </si>
  <si>
    <t>us_lw2k</t>
  </si>
  <si>
    <t>H20_CODE=2</t>
  </si>
  <si>
    <t>Land Area *data for this surrogate is contained in SMOKE-ready bgpro files,  not ampro files.  This is because there are no source categories that use this surrogate to allocate county-level emissions.  However, it is needed for biogenic processing.</t>
  </si>
  <si>
    <t xml:space="preserve">State Land </t>
  </si>
  <si>
    <t>rural_land</t>
  </si>
  <si>
    <t>fema_bsf_2002bnd</t>
  </si>
  <si>
    <t>COM1+COM2+COM3+COM4+COM5+COM6+COM7+COM8+COM9</t>
  </si>
  <si>
    <t>IND1+IND2+IND3+IND4+IND5+IND6</t>
  </si>
  <si>
    <t>COM1+COM2+COM3+COM4+COM5+COM6+COM7+COM8+COM9+IND1+IND2+IND3+IND4+IND5+IND6</t>
  </si>
  <si>
    <t>Commercial plus Residential</t>
  </si>
  <si>
    <t>COM1+COM2+COM3+COM4+COM5+COM6+COM7+COM8+COM9+RES1+RES2+RES3+RES4</t>
  </si>
  <si>
    <t>Sum of building square footage from the following FEMA categories:  Combination of all FEMA commercial and residential 1-4 catogories for offnetwork LD vehicles</t>
  </si>
  <si>
    <t>COM1 + COM2 + COM3 + COM4 + COM5 + COM6 + COM7 + COM8 + COM9 + RES5 + RES6 + EDU1 + EDU2 + REL1</t>
  </si>
  <si>
    <t>COM1 + COM2 + COM3 + COM4 + COM5 + COM6 + COM7 + COM8 + COM9 + IND1 + IND2 + IND3 + IND4 + IND5 + IND6 + RES5 + RES6 + EDU1 + EDU2 + REL1</t>
  </si>
  <si>
    <t>0.5*Commercial plus Industrial plus Institutional+0.5*Golf Courses</t>
  </si>
  <si>
    <t>For Secondary gap-filling.  Not in Table1. Available U.S. surrogates.</t>
  </si>
  <si>
    <t>RES3+RES4+RES5+RES6</t>
  </si>
  <si>
    <t>COM1 + COM2 + COM3 + COM4 + COM5 + COM6 + COM7 + COM8 + COM9 +  IND1 +IND2 + IND3 +  IND4 + IND5 + IND6 + EDU1 + EDU2 + REL1 + GOV1 + GOV2 + RES1 + RES2 + RES3 + RES4</t>
  </si>
  <si>
    <t>sum of building square footage from the following FEMA categories:  COM1 + COM2 + COM3 + COM4 + COM5 + COM6 + COM7 + COM8 + COM9 +  IND1 +IND2 + IND3 +  IND4 + IND5 + IND6 + EDU1 + EDU2 + REL1 + GOV1 + GOV2 + RES1 + RES2 + RES3 + RES4</t>
  </si>
  <si>
    <t>COM1+COM3</t>
  </si>
  <si>
    <t>COM4+GOV1</t>
  </si>
  <si>
    <t>IND1+IND5</t>
  </si>
  <si>
    <t>Total Industrial in Table1. Available U.S. Surrogates is the same as Industrial Land?</t>
  </si>
  <si>
    <t>IND2+IND5</t>
  </si>
  <si>
    <t>IND1+IND2+IND3+IND4+IND5+IND6+COM6+EDU1+EDU2+REL1+RES5+RES6</t>
  </si>
  <si>
    <t>us_gas_sta</t>
  </si>
  <si>
    <t>us_oil</t>
  </si>
  <si>
    <t>FUNCTION=TANKFARM,REFINERY</t>
  </si>
  <si>
    <t>us_oilgas</t>
  </si>
  <si>
    <t>NUM_OILGAS</t>
  </si>
  <si>
    <t xml:space="preserve">Computed NUM_OIL in census blocks based on the identify shapefile of us_oil and us_gas_sta shapefiles and merged NUM_OIL in census blocks back to us_gas_sta.  NUM_OILGAS = NUM_OIL + NUM_OF_GAS </t>
  </si>
  <si>
    <t>airport_point</t>
  </si>
  <si>
    <t>airport-area</t>
  </si>
  <si>
    <t>military_air</t>
  </si>
  <si>
    <t>ports_ntad2010</t>
  </si>
  <si>
    <t>No Navigable Waterway Miles surrogate in Table1. Available U.S. Surrogates</t>
  </si>
  <si>
    <t>Port Areas</t>
  </si>
  <si>
    <t>Ports_032310_wrf</t>
  </si>
  <si>
    <t>Area_sqmi</t>
  </si>
  <si>
    <t>Area of Port Locations</t>
  </si>
  <si>
    <t>Shipping Lanes</t>
  </si>
  <si>
    <t>ShippingLanes_111309FINAL_wrf</t>
  </si>
  <si>
    <t>FIPS</t>
  </si>
  <si>
    <t>Area of near shore to offshore shipping lanes</t>
  </si>
  <si>
    <t>waterway_ntad2011</t>
  </si>
  <si>
    <t>LENGTH</t>
  </si>
  <si>
    <t>Used for gap filling</t>
  </si>
  <si>
    <t>nav_water_activity</t>
  </si>
  <si>
    <t>CTY_ACTIV</t>
  </si>
  <si>
    <t>How to use LENGTH and CTY_ACTIV?</t>
  </si>
  <si>
    <t>us_golf</t>
  </si>
  <si>
    <t>mines_usgs</t>
  </si>
  <si>
    <t>Construction and Mining</t>
  </si>
  <si>
    <t>0.5*Housing Change and Population+0.5*Mines</t>
  </si>
  <si>
    <t>Combination of  1/2 housing change and population and 1/2 mines</t>
  </si>
  <si>
    <t>us_wwtp</t>
  </si>
  <si>
    <t>us_dryclean</t>
  </si>
  <si>
    <t>us_timb</t>
  </si>
  <si>
    <t>0.5 Residential Heating - Wood plus 0.5 Low Intensity Residential</t>
  </si>
  <si>
    <t>0.5*Residential Heating - Wood+0.5*Low Intensity Residential</t>
  </si>
  <si>
    <t>Combination of 1/2 Residential Heating - Wood and 1/2 Low Intensity Residential</t>
  </si>
  <si>
    <t>CAN</t>
  </si>
  <si>
    <t>province_lam_FIPS</t>
  </si>
  <si>
    <t>FIPS_CODE</t>
  </si>
  <si>
    <t>can_socio_econ</t>
  </si>
  <si>
    <t>TOTPOPUL</t>
  </si>
  <si>
    <t>TOTDWELL</t>
  </si>
  <si>
    <t>AGRICULT</t>
  </si>
  <si>
    <t>FISHERIE</t>
  </si>
  <si>
    <t>Logging and forestry industries</t>
  </si>
  <si>
    <t>FORESTRY</t>
  </si>
  <si>
    <t>Mining (including milling) quarrying and oil well industries</t>
  </si>
  <si>
    <t>MINING</t>
  </si>
  <si>
    <t>MANUFACT</t>
  </si>
  <si>
    <t>CONSTRUC</t>
  </si>
  <si>
    <t>TRANSPOR</t>
  </si>
  <si>
    <t>COMMUNIC</t>
  </si>
  <si>
    <t>WHOLESAL</t>
  </si>
  <si>
    <t>RETAILSA</t>
  </si>
  <si>
    <t>FINANCES</t>
  </si>
  <si>
    <t>REALESTA</t>
  </si>
  <si>
    <t>BUSINESS</t>
  </si>
  <si>
    <t>GOVERNMT</t>
  </si>
  <si>
    <t>EDUCATIO</t>
  </si>
  <si>
    <t>HEALTHSO</t>
  </si>
  <si>
    <t>Accommodation food and beverage service industries</t>
  </si>
  <si>
    <t>ACCOMADA</t>
  </si>
  <si>
    <t>OTHERS</t>
  </si>
  <si>
    <t>ALLSALES</t>
  </si>
  <si>
    <t>AGRMANUF</t>
  </si>
  <si>
    <t>FORMANUF</t>
  </si>
  <si>
    <t>MINMANUF</t>
  </si>
  <si>
    <t>COMDWELL</t>
  </si>
  <si>
    <t>CONDWELL</t>
  </si>
  <si>
    <t>GOVDWELL</t>
  </si>
  <si>
    <t>Ferry corridors</t>
  </si>
  <si>
    <t>FERRY_AREA</t>
  </si>
  <si>
    <t>Ferry corridors that correspond to buffered ‘ferry routes’ between two locations (ports)</t>
  </si>
  <si>
    <t>Marine corridors</t>
  </si>
  <si>
    <t>MARIN_AREA</t>
  </si>
  <si>
    <t xml:space="preserve">Marine corridors for domestic and international movements.  </t>
  </si>
  <si>
    <t>Flight corridors heavy jets</t>
  </si>
  <si>
    <t>HGJ_AREA</t>
  </si>
  <si>
    <t>Flight corridors for heavy jets domestic and international movements</t>
  </si>
  <si>
    <t>Flight corridors ligh &amp; medium jets</t>
  </si>
  <si>
    <t>LMJ_AREA</t>
  </si>
  <si>
    <t>Flight corridors for light and medium jets for domestice inflight activities.</t>
  </si>
  <si>
    <t>Minor airport location 50km buffer</t>
  </si>
  <si>
    <t>OTJ_AREA</t>
  </si>
  <si>
    <t>50 kilometer provincial buffers for Other Aircraft activities.</t>
  </si>
  <si>
    <t>Rail corridors</t>
  </si>
  <si>
    <t>RAIL_AREA</t>
  </si>
  <si>
    <t>Railroad corridors for rail transportation and railroad rolling stock industry activities.</t>
  </si>
  <si>
    <t>Forest fires</t>
  </si>
  <si>
    <t>FIRE_AREA</t>
  </si>
  <si>
    <t>Provincial forest fires known areas in combination with a 1995 Satellite image were used to generate a national coverage of Known burnt areas for 1995.</t>
  </si>
  <si>
    <t>can_rds</t>
  </si>
  <si>
    <t>LENGTH_</t>
  </si>
  <si>
    <t>ROUTE_PA=1</t>
  </si>
  <si>
    <t>ROUTE_PA=0</t>
  </si>
  <si>
    <t>ATF1</t>
  </si>
  <si>
    <t>1.0*LENGTH_</t>
  </si>
  <si>
    <t>ATF1_FUN=1</t>
  </si>
  <si>
    <t>Computed from the base data provided by Canada</t>
  </si>
  <si>
    <t>ATF2</t>
  </si>
  <si>
    <t>ATF1_FUN=2</t>
  </si>
  <si>
    <t>ATF3</t>
  </si>
  <si>
    <t>ATF1_FUN=3</t>
  </si>
  <si>
    <t>ATF4</t>
  </si>
  <si>
    <t>ATF1_FUN=4</t>
  </si>
  <si>
    <t>LDGV1</t>
  </si>
  <si>
    <t>0.415*ATF1+0.585*ATF2</t>
  </si>
  <si>
    <t>LDGV2</t>
  </si>
  <si>
    <t>0.531*ATF3+0.459*ATF4</t>
  </si>
  <si>
    <t>0.727*LDGV1+0.273*LDGV2</t>
  </si>
  <si>
    <t>LDGT1</t>
  </si>
  <si>
    <t>LDGT2</t>
  </si>
  <si>
    <t>0.536*ATF3+0.464*ATF4</t>
  </si>
  <si>
    <t>0.726*LDGT1+0.274*LDGT2</t>
  </si>
  <si>
    <t>HDGV1</t>
  </si>
  <si>
    <t>0.407*ATF1+0.593*ATF2</t>
  </si>
  <si>
    <t>HDGV2</t>
  </si>
  <si>
    <t>0.580*ATF3+0.420*ATF3</t>
  </si>
  <si>
    <t>0.705*HDGV1+0.295*HDGV2</t>
  </si>
  <si>
    <t>MC1</t>
  </si>
  <si>
    <t>0.412*ATF1+0.588*ATF2</t>
  </si>
  <si>
    <t>MC2</t>
  </si>
  <si>
    <t>0.546*ATF3+0.454*ATF3</t>
  </si>
  <si>
    <t>0.720*MC1+0.280*MC2</t>
  </si>
  <si>
    <t>LDDV1</t>
  </si>
  <si>
    <t>LDDV2</t>
  </si>
  <si>
    <t>0.531*ATF3+0.469*ATF4</t>
  </si>
  <si>
    <t>0.727*LDDV1+0.273*LDDV2</t>
  </si>
  <si>
    <t>Computed frbase data provided by Canada</t>
  </si>
  <si>
    <t>LDDT1</t>
  </si>
  <si>
    <t>LDDT2</t>
  </si>
  <si>
    <t>0.535*ATF3+0.465*ATF4</t>
  </si>
  <si>
    <t>0.725*LDDT1+0.275*LDDT2</t>
  </si>
  <si>
    <t>Computed fromse data provided by Canada</t>
  </si>
  <si>
    <t>HDDV1</t>
  </si>
  <si>
    <t>0.401*ATF1+0.599*ATF2</t>
  </si>
  <si>
    <t>HDDV2</t>
  </si>
  <si>
    <t>0.610*ATF3+0.390*ATF4</t>
  </si>
  <si>
    <t>0.690*HDDV1+0.310*HDDV2</t>
  </si>
  <si>
    <t>MEX</t>
  </si>
  <si>
    <t>MEX Population</t>
  </si>
  <si>
    <t>REP_CRUCES</t>
  </si>
  <si>
    <t>ID_MUN</t>
  </si>
  <si>
    <t>REPMEX_ES_HEAT1</t>
  </si>
  <si>
    <t>P001</t>
  </si>
  <si>
    <t>Census 2000</t>
  </si>
  <si>
    <t>MEX Housing</t>
  </si>
  <si>
    <t>com_ind_viv</t>
  </si>
  <si>
    <t>110_2000</t>
  </si>
  <si>
    <t>MEX Residential Heating - Wood</t>
  </si>
  <si>
    <t>HOG_LENA</t>
  </si>
  <si>
    <t>MEX Residential Heating - Distillate Oil</t>
  </si>
  <si>
    <t>HOGAR__PET</t>
  </si>
  <si>
    <t>MEX Residential Heating - Coal</t>
  </si>
  <si>
    <t>HOGAR_CARB</t>
  </si>
  <si>
    <t>MEX Residential Heating - LP Gas</t>
  </si>
  <si>
    <t>HOG_GAS</t>
  </si>
  <si>
    <t>MEX Total Road Miles</t>
  </si>
  <si>
    <t>carretera_ESPHE</t>
  </si>
  <si>
    <t>SHAPE_len</t>
  </si>
  <si>
    <t>INEGI</t>
  </si>
  <si>
    <t>MEX Total Railroads Miles</t>
  </si>
  <si>
    <t>mexico_rr</t>
  </si>
  <si>
    <t>MEX Total Agriculture</t>
  </si>
  <si>
    <t>A_Agricola</t>
  </si>
  <si>
    <t>HA</t>
  </si>
  <si>
    <t>MEX Forest Land</t>
  </si>
  <si>
    <t>BOSQUE_LAD</t>
  </si>
  <si>
    <t>320_2000</t>
  </si>
  <si>
    <t>MEX Land Area</t>
  </si>
  <si>
    <t>MEX Commercial Land</t>
  </si>
  <si>
    <t>500_2000</t>
  </si>
  <si>
    <t>Economic census 2000</t>
  </si>
  <si>
    <t>MEX Industrial Land</t>
  </si>
  <si>
    <t>505_2000</t>
  </si>
  <si>
    <t>MEX Commercial plus Industrial Land</t>
  </si>
  <si>
    <t>510_2000</t>
  </si>
  <si>
    <t>MEX Commercial plus Institutional Land</t>
  </si>
  <si>
    <t>515_2000</t>
  </si>
  <si>
    <t>Residential (RES1-4)+Comercial+Industrial+Institutional+Government</t>
  </si>
  <si>
    <t>535_2000</t>
  </si>
  <si>
    <t>MEX Personal Repair (COM3)</t>
  </si>
  <si>
    <t>545_1999</t>
  </si>
  <si>
    <t>Airports Area</t>
  </si>
  <si>
    <t>mexico_air</t>
  </si>
  <si>
    <t>VALUE</t>
  </si>
  <si>
    <t>MEX Marine Ports</t>
  </si>
  <si>
    <t>mexico_ports</t>
  </si>
  <si>
    <t>Brick Kilns - Mexico</t>
  </si>
  <si>
    <t>LAD_2000</t>
  </si>
  <si>
    <t>ELLIPSOID</t>
  </si>
  <si>
    <t>PROJECTION</t>
  </si>
  <si>
    <t>DESCRIPTION</t>
  </si>
  <si>
    <t>QUESTION</t>
  </si>
  <si>
    <t>county_pophu2010</t>
  </si>
  <si>
    <t>+a=6370000.0,+b=6370000.0</t>
  </si>
  <si>
    <t>proj=lcc,+lat_1=33,+lat_2=45,+lat_0=40,+lon_0=-97</t>
  </si>
  <si>
    <t>US county boundary GIS data</t>
  </si>
  <si>
    <t>county_pophu2k</t>
  </si>
  <si>
    <t>+a=6370997.0,+b=6370997.0</t>
  </si>
  <si>
    <t>US county boundary GIS data from EPA pophu2k with CO and VA counties revised</t>
  </si>
  <si>
    <t>US state boundary GIS data</t>
  </si>
  <si>
    <t>primary and secondary roads for urban and rural areas</t>
  </si>
  <si>
    <t>Class 1-3 and unknown classified railroads</t>
  </si>
  <si>
    <t>Bureau of Transportation Statistics - National Transportation Atlas Data &amp; Census 2010 TIGER data</t>
  </si>
  <si>
    <t>Point locations of marine ports</t>
  </si>
  <si>
    <t>Right Projection?</t>
  </si>
  <si>
    <t>exits_lcc</t>
  </si>
  <si>
    <t>highway exit ramps</t>
  </si>
  <si>
    <t>mjrrds_lcc</t>
  </si>
  <si>
    <t>Major roads Shapefile from ESRI D&amp;M 2010</t>
  </si>
  <si>
    <t>transterm_lcc</t>
  </si>
  <si>
    <t>Transportation terminals from ESRI D&amp;M 2010</t>
  </si>
  <si>
    <t>No projection info</t>
  </si>
  <si>
    <t>Number of housing units in primary heating categories for each census tract</t>
  </si>
  <si>
    <t>US Census Bureau ACS 2006-2010 data</t>
  </si>
  <si>
    <t>Strip Mines/Quarries from NLCD</t>
  </si>
  <si>
    <t xml:space="preserve">Rural Land -- Land Area that is not within an area designated as an Urbanized Area or an Urban Cluster. </t>
  </si>
  <si>
    <t>Point locations of golf courses-very incomplete data</t>
  </si>
  <si>
    <t>Number of gas stations in 2000 census blocks</t>
  </si>
  <si>
    <t>Point locations of oil refineries and tank farms</t>
  </si>
  <si>
    <t>Point locations of oil refineries and tank farms and gas stations</t>
  </si>
  <si>
    <t>FEMA and Spatial Insights - Business Counts Database</t>
  </si>
  <si>
    <t>Computed NUM_OIL in census blocks based on the identify shapefile of us_oil and us_gas_sta shapefiles.  Merged NUM_OIL in census blocks back to us_gas_sta.  NUM_OILGAS = NUM_OIL + NUM_OF_GAS</t>
  </si>
  <si>
    <t>Point locations of airports</t>
  </si>
  <si>
    <t>Areas for commercial airports plus runways</t>
  </si>
  <si>
    <t>Point locations of military airports</t>
  </si>
  <si>
    <t>Miles and activity for each river segment--navigable island and intracoastal waterways.</t>
  </si>
  <si>
    <t>Point locations of mineral operations and mines.</t>
  </si>
  <si>
    <t>Point locations of wastewater treatment facilities (over 1200)</t>
  </si>
  <si>
    <t>Number of dry cleaners in zipcode areas</t>
  </si>
  <si>
    <t>Possible Timber Removal Locations</t>
  </si>
  <si>
    <t>FEMA Building Square Footage</t>
  </si>
  <si>
    <t>FEMA HAZUS 2004</t>
  </si>
  <si>
    <t>2002 Census Block Groups</t>
  </si>
  <si>
    <t>US ports</t>
  </si>
  <si>
    <t>US near-shore shipping lanes</t>
  </si>
  <si>
    <t>SURROGATE ID</t>
  </si>
  <si>
    <t>Polygon</t>
  </si>
  <si>
    <t>Line</t>
  </si>
  <si>
    <t>Point</t>
  </si>
  <si>
    <t>Merge</t>
  </si>
  <si>
    <t>US Census American Community Survey</t>
  </si>
  <si>
    <t>ESRI Data and Maps</t>
  </si>
  <si>
    <t>ESRI Data and Maps and US Census Bureau - TIGER</t>
  </si>
  <si>
    <t>National Land Cover Database</t>
  </si>
  <si>
    <t>U.S. EPA</t>
  </si>
  <si>
    <t>USGS and U.S. Census</t>
  </si>
  <si>
    <t>FEMA HAZUS-MH 2.1</t>
  </si>
  <si>
    <t>Database release in 2010; documentation says residential structures dervied from Census 2000 and non-residential structures from Dun &amp; Bradstreet 2006</t>
  </si>
  <si>
    <t>FEMA HAZUS-99</t>
  </si>
  <si>
    <t>FEMA HAZUS-99 and Spatial Insights</t>
  </si>
  <si>
    <t>Conterminous U.S., Alaska, Hawaii</t>
  </si>
  <si>
    <t>Census Block Group</t>
  </si>
  <si>
    <t>1: 100,000 or better</t>
  </si>
  <si>
    <t>http://www.census.gov/acs/www</t>
  </si>
  <si>
    <t>ESRI Data and Maps 10</t>
  </si>
  <si>
    <t>http://help.arcgis.com/en/arcgisdesktop/10.0/help/index.html#/Highway_Exits/001z0000003t000000/</t>
  </si>
  <si>
    <t>http://help.arcgis.com/en/arcgisdesktop/10.0/help/index.html#/Major_Roads/001z00000043000000/</t>
  </si>
  <si>
    <t>http://help.arcgis.com/en/arcgisdesktop/10.0/help/index.html#/Transportation_Terminals/001z0000004s000000/</t>
  </si>
  <si>
    <t>http://www.fema.gov/plan/prevent/hazus</t>
  </si>
  <si>
    <t>Total population from the Census 2010 at the block group level; aggregated to a national Shapefile in the TIGER dataset</t>
  </si>
  <si>
    <t>Total population from the Census 2010 at the state level; aggregated to a national Shapefile in the TIGER dataset</t>
  </si>
  <si>
    <t>Total housing from the Census 2010 at the block group level; aggregated to a national Shapefile in the TIGER dataset</t>
  </si>
  <si>
    <t>2006 Landsat Imagery</t>
  </si>
  <si>
    <t xml:space="preserve"> 30 meter, resampled to 250m</t>
  </si>
  <si>
    <t>http://www.mrlc.gov/nlcd06_data.php</t>
  </si>
  <si>
    <t>nlcd2006_20s_developed</t>
  </si>
  <si>
    <t>nlcd2006_80s_agri</t>
  </si>
  <si>
    <t>nlcd2006_40_forest</t>
  </si>
  <si>
    <t>Crop Land</t>
  </si>
  <si>
    <t>Communication and other utility industries</t>
  </si>
  <si>
    <t>Wholesale trade industries</t>
  </si>
  <si>
    <t>Retail trade industries</t>
  </si>
  <si>
    <t>Finance and insurance industries</t>
  </si>
  <si>
    <t>Real estate operator and insurance agent industries</t>
  </si>
  <si>
    <t>Business service industries</t>
  </si>
  <si>
    <t>Government service industries</t>
  </si>
  <si>
    <t>Educational service industries</t>
  </si>
  <si>
    <t>Health and social service industries</t>
  </si>
  <si>
    <t>Other service industries</t>
  </si>
  <si>
    <t>DATA SOURCE</t>
  </si>
  <si>
    <t>SURROGATE CODE</t>
  </si>
  <si>
    <t>Residential Heating - Natural Gas</t>
  </si>
  <si>
    <t>Total Road Miles</t>
  </si>
  <si>
    <t>Point Locations of Golf Courses - very incomplete data.</t>
  </si>
  <si>
    <t>Total Railroad Miles</t>
  </si>
  <si>
    <t>Rural Land Area</t>
  </si>
  <si>
    <t>Total Agriculture</t>
  </si>
  <si>
    <t>Mines</t>
  </si>
  <si>
    <t>Navigable Waterway Miles</t>
  </si>
  <si>
    <t>Bureau of Tranportation Statistics, USACE (US Army Corps of Engineers)</t>
  </si>
  <si>
    <t>Commercial Land</t>
  </si>
  <si>
    <t>Medical Office/Clinic (COM7)</t>
  </si>
  <si>
    <t>Hospital (COM6)</t>
  </si>
  <si>
    <t>Industrial Land</t>
  </si>
  <si>
    <t>Commercial plus Industrial</t>
  </si>
  <si>
    <t>variety of sources:  see Airport Points Documentation tab in this workbook</t>
  </si>
  <si>
    <t>ESRI CD</t>
  </si>
  <si>
    <t>BTS</t>
  </si>
  <si>
    <t>Water</t>
  </si>
  <si>
    <t>Strip Mines/Quarries</t>
  </si>
  <si>
    <t>Forest Land</t>
  </si>
  <si>
    <t>Housing Change and Population</t>
  </si>
  <si>
    <t>Residential Heating - Wood</t>
  </si>
  <si>
    <t>Residential Heating - Distillate Oil</t>
  </si>
  <si>
    <t>Residential Heating - Coal</t>
  </si>
  <si>
    <t>Residential Heating - LP Gas</t>
  </si>
  <si>
    <t>Urban Primary Road Miles</t>
  </si>
  <si>
    <t>Rural Primary Road Miles</t>
  </si>
  <si>
    <t>Urban Secondary Road Miles</t>
  </si>
  <si>
    <t>Rural Secondary Road Miles</t>
  </si>
  <si>
    <t xml:space="preserve">Sum of rural primary, urban primary, rural secondary and urban secondary road miles.  </t>
  </si>
  <si>
    <t>Urban Primary plus Rural Primary</t>
  </si>
  <si>
    <t>Sum of rural primary and urban primary road miles</t>
  </si>
  <si>
    <t>Combination of  3/4 total road miles surrogate ratio and 1/4 population surrogate ratio</t>
  </si>
  <si>
    <t>Class 1 Railroad Miles</t>
  </si>
  <si>
    <t>Class 2 and 3 Railroad Miles</t>
  </si>
  <si>
    <t>US Census Bureau and NLCD</t>
  </si>
  <si>
    <t>Navigable Waterway Activity</t>
  </si>
  <si>
    <t>Activity for each river segment</t>
  </si>
  <si>
    <t>Point locations of Wastewater Treatment Facilities (over 1200)</t>
  </si>
  <si>
    <t>Points of Possible Timber Removal Locations.  Contains data associated with each point describing the type of owner and the type/species of trees at that given location.  Data can provide the total number of locations in a given grid cell, ie. Total number of locations that could be used to harvest timber</t>
  </si>
  <si>
    <t xml:space="preserve">Miles and activity of waterways - navigable inland and intracoastal waterways.  The National Waterway Network is a comprehensive database of the nation's navigable waterways. </t>
  </si>
  <si>
    <t>Paved Roads</t>
  </si>
  <si>
    <t>Unpaved Roads</t>
  </si>
  <si>
    <t>http://www.bts.gov/gis/download_sites/ntad02/newusdownloadform.html  Activity data was obtained from US Army Corps of Engineers. 2001 Waterway Network Link Commodity Data was used. (http://www.iwr.usace.army.mil/ndc/data/).  Activity data was linked to waterway network based on Waterway code</t>
  </si>
  <si>
    <t>Railroad Miles of Class 2 and 3 railroads</t>
  </si>
  <si>
    <t>Area of NLCD Low Intensity Residential Land</t>
  </si>
  <si>
    <t>Total Agriculture without Orchards/Vineyards</t>
  </si>
  <si>
    <t xml:space="preserve">sum of the following NLCD areas:   Pasture/Hay, Grains,  Row Crops and Fallow Land </t>
  </si>
  <si>
    <t>Orchards/Vineyards</t>
  </si>
  <si>
    <t>Area of Orchards/Vineyards</t>
  </si>
  <si>
    <t>Area of Mines</t>
  </si>
  <si>
    <t>Sum of building square footage from the following FEMA categories:  COM1 + COM2 + COM3 + COM4 + COM5 + COM6 + COM7 + COM8 + COM9</t>
  </si>
  <si>
    <t>Sum of building square footage from the following FEMA categories:  IND1 + IND2 + IND3 + IND4 + IND5 + IND6</t>
  </si>
  <si>
    <t>Sum of building square footage from the following FEMA categories:  COM1 + COM2 + COM3 + COM4 + COM5 + COM6 + COM7 + COM8 + COM9 + IND1 + IND2 + IND3 + IND4 + IND5 + IND6</t>
  </si>
  <si>
    <t>Commercial plus Institutional Land</t>
  </si>
  <si>
    <t>Sum of building square footage from the following FEMA categories:  COM1 + COM2 + COM3 + COM4 + COM5 + COM6 + COM7 + COM8 + COM9 + RES5 + RES6 + EDU1 + EDU2 + REL1</t>
  </si>
  <si>
    <t>Commercial plus Industrial plus Institutional</t>
  </si>
  <si>
    <t>Sum of building square footage from the following FEMA categories:  COM1 + COM2 + COM3 + COM4 + COM5 + COM6 + COM7 + COM8 + COM9 + IND1 + IND2 + IND3 + IND4 + IND5 + IND6 + RES5 + RES6 + EDU1 + EDU2 + REL1</t>
  </si>
  <si>
    <t>Golf Courses plus Institutional plus Industrial plus Commercial</t>
  </si>
  <si>
    <t xml:space="preserve">Combination of the golf courses ratio with the following FEMA categories:  COM1 + COM2 + COM3 + COM4 + COM5 + COM6 + COM7 + COM8 + COM9 + IND1 + IND2 + IND3 + IND4 + IND5 + IND6 + RES5 + RES6 + EDU1 + EDU2 + REL1 </t>
  </si>
  <si>
    <t>Single Family Residential</t>
  </si>
  <si>
    <t xml:space="preserve">building square footage from single family dwellings (RES1) </t>
  </si>
  <si>
    <t xml:space="preserve">Residential - High Density </t>
  </si>
  <si>
    <t>sum of building square footage from the following FEMA residential categories:  RES3 + RES4 + RES5 + RES6</t>
  </si>
  <si>
    <t>Residential + Commercial + Industrial + Institutional + Government</t>
  </si>
  <si>
    <t>building square footage from Retail Trade:  SIC Codes:  52,53,54,55,56,57,59</t>
  </si>
  <si>
    <t>Personal Repair (COM3)</t>
  </si>
  <si>
    <t>building square footage from Personal/Repair Services:  SIC Codes:  72,75,76,83,88</t>
  </si>
  <si>
    <t>Retail Trade (COM1) plus Personal Repair (COM3)</t>
  </si>
  <si>
    <t>sum of building square footage from the following FEMA categories:  COM1 + COM3</t>
  </si>
  <si>
    <t>Professional/Technical (COM4) plus General Government (GOV1)</t>
  </si>
  <si>
    <t>sum of building square footage from the following FEMA categories:  COM4 + GOV1</t>
  </si>
  <si>
    <t>building square footage from Hospitals:  SIC Codes:  8062,8063,8069</t>
  </si>
  <si>
    <t>building square footage from Medical Office/Clinics:  SIC Codes:  80 (except 8051,8052,8059,8062,8063,8069)</t>
  </si>
  <si>
    <t>Heavy and High Tech Industrial (IND1 + IND5)</t>
  </si>
  <si>
    <t>sum of building square footage from the following FEMA categories:  IND1 + IND5</t>
  </si>
  <si>
    <t>Light and High Tech Industrial (IND2 + IND5)</t>
  </si>
  <si>
    <t>sum of building square footage from the following FEMA categories:  IND2 + IND5</t>
  </si>
  <si>
    <t>Food, Drug, Chemical Industrial (IND3)</t>
  </si>
  <si>
    <t>building square footage from Food/Drugs/Chemical Factories:  SIC Codes:  20,21,28,29</t>
  </si>
  <si>
    <t>Metals and Minerals Industrial (IND4)</t>
  </si>
  <si>
    <t>building square footage from Metals/Minerals Processing Factories:  SIC Codes:  10,12,13,14,33</t>
  </si>
  <si>
    <t>building square footage from Heavy Industrial Factories - SIC Codes:  22,24,26,32,34,35 (except 3571,3572), 37</t>
  </si>
  <si>
    <t>building square footage from Light Industrial Factories:  SIC Codes:  23,25,27,30,31,36 (except 3671,3672,3674), 38,39</t>
  </si>
  <si>
    <t xml:space="preserve">Industrial plus Institutional plus Hospitals </t>
  </si>
  <si>
    <t>sum of building square footage from IND1, IND2, IND3, IND4, IND5, IND6, COM6, EDU1, EDU2, REL1, RES5, RES6</t>
  </si>
  <si>
    <t>Refineries and Tank Farms</t>
  </si>
  <si>
    <t>Number of Oil Refineries and Tank Farms</t>
  </si>
  <si>
    <t>Refineries and Tank Farms and Gas Stations</t>
  </si>
  <si>
    <t>Number of Oil Refineries, Tank Farms and Gas Stations</t>
  </si>
  <si>
    <t>Airport Areas</t>
  </si>
  <si>
    <t>Area of Commercial Airports</t>
  </si>
  <si>
    <t>Number of Military Airports</t>
  </si>
  <si>
    <t>Number of Marine Ports</t>
  </si>
  <si>
    <t>Number of Golf Courses</t>
  </si>
  <si>
    <t>Number of mines</t>
  </si>
  <si>
    <t>Number of Wastewater Treatment Plants (WWTP)</t>
  </si>
  <si>
    <t>Commercial Timber</t>
  </si>
  <si>
    <t>Number of Possible Timber Removal Locations</t>
  </si>
  <si>
    <t>Combination of Wholesale trade and Retail trade industries</t>
  </si>
  <si>
    <t>Combination of Agricultural and Manufacturing industries</t>
  </si>
  <si>
    <t>Combination of Forestry and Manufacturing industries</t>
  </si>
  <si>
    <t>Combination of Mining and Manufacturing industries</t>
  </si>
  <si>
    <t>Combination of Communication industries and Total Dwelling</t>
  </si>
  <si>
    <t>Combination of Construction industries and Total Dwelling</t>
  </si>
  <si>
    <t>Combination of Government industries and Total Dwelling</t>
  </si>
  <si>
    <t>Light Duty Gasoline Vehicles (LDGV)</t>
  </si>
  <si>
    <t>Light Duty Gasoline Trucks (LDGT)</t>
  </si>
  <si>
    <t>Heavy Duty Gasoline Vehicles (HDGV)</t>
  </si>
  <si>
    <t>Motorcycles (MC)</t>
  </si>
  <si>
    <t>Light Duty Diesel Vehicles (LDDV)</t>
  </si>
  <si>
    <t>Light Duty Diesel Trucks (LDDT)</t>
  </si>
  <si>
    <t>Heavy Duty Diesel Vehicles (HDDV)</t>
  </si>
  <si>
    <t>SURROGATE</t>
  </si>
  <si>
    <t xml:space="preserve">VINTAGE </t>
  </si>
  <si>
    <t>RESOLUTION</t>
  </si>
  <si>
    <t>IND1</t>
  </si>
  <si>
    <t>FEMA</t>
  </si>
  <si>
    <t>NLCD</t>
  </si>
  <si>
    <t>GEOGRAPHIC EXTENT</t>
  </si>
  <si>
    <t>Conterminous U.S.</t>
  </si>
  <si>
    <t>SHAPEFILE NAME</t>
  </si>
  <si>
    <t>RES1</t>
  </si>
  <si>
    <t>COM1</t>
  </si>
  <si>
    <t>COM3</t>
  </si>
  <si>
    <t>COM6</t>
  </si>
  <si>
    <t>COM7</t>
  </si>
  <si>
    <t>IND2</t>
  </si>
  <si>
    <t>IND3</t>
  </si>
  <si>
    <t>IND4</t>
  </si>
  <si>
    <t>Shapefile</t>
  </si>
  <si>
    <t>2005-2010</t>
  </si>
  <si>
    <t>Urban Housing</t>
  </si>
  <si>
    <t>AREA_CODE=1</t>
  </si>
  <si>
    <t>Suburban Housing</t>
  </si>
  <si>
    <t>AREA_CODE=2</t>
  </si>
  <si>
    <t>Exurban Housing</t>
  </si>
  <si>
    <t>AREA_CODE=3</t>
  </si>
  <si>
    <t>Rural Housing</t>
  </si>
  <si>
    <t>AREA_CODE=4</t>
  </si>
  <si>
    <t>Med Intensity Residential</t>
  </si>
  <si>
    <t>High Intensity Residential</t>
  </si>
  <si>
    <t>Pasture Land</t>
  </si>
  <si>
    <t>nlcd2006_10s_waterland</t>
  </si>
  <si>
    <t>Update</t>
  </si>
  <si>
    <t>New</t>
  </si>
  <si>
    <t>No</t>
  </si>
  <si>
    <t xml:space="preserve"> 31 meter, resampled to 250m</t>
  </si>
  <si>
    <t>Conterminous U.S., Alaska, and Hawaii, Puerto Rico</t>
  </si>
  <si>
    <t>DIRECTORY</t>
  </si>
  <si>
    <t>county_pophu02water</t>
  </si>
  <si>
    <t>US county boundary GIS data from EPA pophu2k with CO and VA counties revised and 1/2 mile coastal line clipping</t>
  </si>
  <si>
    <t>Population and housing units from Census 2010 (AREA_CODE:1=urban;2=suburban;3=exurban;4=rural)</t>
  </si>
  <si>
    <t>Land and water area at 250m resolution</t>
  </si>
  <si>
    <t>regridded from 30m rasters to 250m LCC polygons</t>
  </si>
  <si>
    <t>Developed land at 250m resolution (21=open space;22=developed low intensity;23=developed med intensity;24=devoloped high intensity)</t>
  </si>
  <si>
    <t>Forest land area at 250m resolution</t>
  </si>
  <si>
    <t>Agricultural land area at 250m resolution (81=pasture;82=crops)</t>
  </si>
  <si>
    <t>Primary Surrogate</t>
  </si>
  <si>
    <t>Secondary Surrogate</t>
  </si>
  <si>
    <t>Tertiary Surrogate</t>
  </si>
  <si>
    <t>Quaternary Surrogate</t>
  </si>
  <si>
    <t>2012 Update?</t>
  </si>
  <si>
    <t>Description</t>
  </si>
  <si>
    <t>Type</t>
  </si>
  <si>
    <t>Year</t>
  </si>
  <si>
    <t>Source</t>
  </si>
  <si>
    <t>URL</t>
  </si>
  <si>
    <t>U.S. Census Bureau</t>
  </si>
  <si>
    <t>http://www.bts.gov/publications/national_transportation_atlas_database</t>
  </si>
  <si>
    <t>ESRI DM2010</t>
  </si>
  <si>
    <t>http://www.mrlc.gov/nlcd92_data.php</t>
  </si>
  <si>
    <t>FEMA HAZUS 2006</t>
  </si>
  <si>
    <t>http://www.census.gov/epcd/ec97zip/zipcdrom.htm</t>
  </si>
  <si>
    <t xml:space="preserve">Rural defined as Census block groups that have a population density of &lt; 1,000 people per square mile </t>
  </si>
  <si>
    <t xml:space="preserve">Urban defined as Census block groups that have a population density of &gt;= 1,000 people per square mile </t>
  </si>
  <si>
    <t>Urban defined as housing unit density &gt;= 1,000 housing units per square km</t>
  </si>
  <si>
    <t>Suburban defined as housing unit density &gt;= 125 and &lt; 1,000 housing units per square km</t>
  </si>
  <si>
    <t>Exurban defined as housing unit density &gt;= 6 and &lt; 125 housing units per square km</t>
  </si>
  <si>
    <t>Rural defined as housing unit density &lt; 6 housing units per square km</t>
  </si>
  <si>
    <t>Total Census block housing unit changes between 2000 and 2010</t>
  </si>
  <si>
    <t>Combination of 50% Housing Change and 50% Population</t>
  </si>
  <si>
    <t>2010 5-year American Community Survey housing units using natural gas heat normalized to 2010 total housing</t>
  </si>
  <si>
    <t>2010 5-year American Community Survey housing units using wood heat normalized to 2010 total housing</t>
  </si>
  <si>
    <t>2010 5-year American Community Survey housing units using distillate oil heat normalized to 2010 total housing</t>
  </si>
  <si>
    <t>2010 5-year American Community Survey housing units using coal heat normalized to 2010 total housing</t>
  </si>
  <si>
    <t>2010 5-year American Community Survey housing units using LP gas heat normalized to 2010 total housing</t>
  </si>
  <si>
    <t>2010 TIGER roads combined with urban population densities to define urban road miles; MTFCC code S1100 used to identify primary roads</t>
  </si>
  <si>
    <t>2010 TIGER roads combined with rural population densities to define rural road miles; MTFCC code S1100 used to identify primary roads</t>
  </si>
  <si>
    <t>2010 TIGER roads combined with rural population densities to define rural road miles; MTFCC code S1200 used to identify secondary roads</t>
  </si>
  <si>
    <t>2010 TIGER roads combined with urban population densities to define urban road miles; MTFCC code S1200 used to identify secondary roads</t>
  </si>
  <si>
    <t>Conterminous U.S., Alaska, Hawaii, and Canada</t>
  </si>
  <si>
    <t>Second and local connecting roads from the ESRI 2010 "Major Roads" Shapefile</t>
  </si>
  <si>
    <t>Highway exit ramp locations from ESRI 2010</t>
  </si>
  <si>
    <t>Bus terminals from the ESRI 2010 "Transportation Terminals" Shapefile</t>
  </si>
  <si>
    <t>2010 TIGER total road miles</t>
  </si>
  <si>
    <t>2010 TIGER total primary (MTFCC code S1100) road miles</t>
  </si>
  <si>
    <t>Combination of 50% Industrial and 50% Highway Exits; proxy to start/stop/idling locations for MOVES RPP and RPV heavy/medium duty vehicles</t>
  </si>
  <si>
    <t>Combination of 75% Commerical/Residential and 25% Local Roads; proxy to start/stop/idling locations for MOVES RPP and RPV light duty vehicles</t>
  </si>
  <si>
    <t>Combination of 50% Bus Stops and 50% Local Roads; proxy to start/stop/idling locations for MOVES RPP and RPV buses</t>
  </si>
  <si>
    <t>Combination of 75% Total Road Miles and 25% Population</t>
  </si>
  <si>
    <t>2010 TIGER total rail miles</t>
  </si>
  <si>
    <t>Total surface land area of strip mines and quarries</t>
  </si>
  <si>
    <t>1992 Imagery</t>
  </si>
  <si>
    <t>Open Space</t>
  </si>
  <si>
    <t>2006 NLCD 30-m data resampled to 250-m resolution for land use class 40 (Forest); areas characterized by tree cover (natural or semi-natural woody vegetation, generally greater than 6 meters tall); tree canopy accounts for 25% to 100% of the cover.</t>
  </si>
  <si>
    <t>2006 NLCD 30-m data resampled to 250-m resolution for land use class 81 (Pasture/Hay); areas of grasses, legumes, or grass-legume mixtures planted for livestock grazing or the production of seed or hay crops, typically on a perennial cycle. Pasture/hay vegetation accounts for greater than 20% of total vegetation</t>
  </si>
  <si>
    <t>2006 NLCD 30-m data resampled to 250-m resolution for land use class 82 (Crops); areas used for the production of annual crops, such as corn, soybeans, vegetables, tobacco, and cotton, and also perennial woody crops such as orchards and vineyards. Crop vegetation accounts for greater than 20% of total vegetation. This class also includes all land being actively tilled</t>
  </si>
  <si>
    <t>2006 NLCD 30-m data resampled to 250-m resolution for land use classes 81 (Pasture/Hay) and 82 (Crops); areas characterized by herbaceous vegetation that has been planted or is intensively managed for the production of food, feed, or fiber; or is maintained in developed settings for specific purposes. Herbaceous vegetation accounts for 75% to 100% of the cover</t>
  </si>
  <si>
    <t>2006 NLCD 30-m data resampled to 250-m resolution for land use class 22 (Developed, Low Intensity); areas with a mixture of constructed materials and vegetation. Impervious surfaces account for 20% to 49% percent of total cover. These areas most commonly include single-family housing units</t>
  </si>
  <si>
    <t>2006 NLCD 30-m data resampled to 250-m resolution for land use class 23 (Developed, Medium Intensity); areas with a mixture of constructed materials and vegetation. Impervious surfaces account for 50% to 79% of the total cover. These areas most commonly include single-family housing units</t>
  </si>
  <si>
    <t>2006 NLCD 30-m data resampled to 250-m resolution for land use class 24 (Developed, High Intensity); highly developed areas where people reside or work in high numbers. Examples include apartment complexes, row houses and commercial/industrial. Impervious surfaces account for 80% to 100% of the total cover</t>
  </si>
  <si>
    <t>2006 NLCD 30-m data resampled to 250-m resolution for land use class 21 (Open Space); areas with a mixture of some constructed materials, but mostly vegetation in the form of lawn grasses. Impervious surfaces account for less than 20% of total cover. These areas most commonly include large-lot single-family housing units, parks, golf courses, and vegetation planted in developed settings for recreation, erosion control, or aesthetic purposes</t>
  </si>
  <si>
    <t>2010 TIGER rail miles for class 1 (MTFCC code R1011) engines; class 1 = a line of fixed rails or tracks that carries mainstream railroad traffic. Such a rail line can be a main line or spur line, or part of a rail yard</t>
  </si>
  <si>
    <t>2010 TIGER rail miles for class 2 (MTFCC code R1051) and class 3 (MTFCC code 1052) engines; class 2 = mass transit rail lines (including lines for rapid transit, monorails, streetcars, light rail, etc.) that are typically inaccessible to mainstream railroad traffic and whose tracks are not part of a road right-of-way; class 3 = special purpose rail line for climbing steep grades
that is typically inaccessible to mainstream railroad
traffic</t>
  </si>
  <si>
    <t>2006 NLCD 30-m data resampled to 250-m resolution for all non-water land-use classes</t>
  </si>
  <si>
    <t>2006 NLCD 30-m data resampled to 250-m resolution for all non-water land-use classes; areas of open water, generally with less than 25% cover of vegetation or soil</t>
  </si>
  <si>
    <t>Census block FEMA building square footages for the following categories: heavy industrial, light industrial, food/drugs/chemicals, metals/minerals processing, high technology, construction facilities and offices</t>
  </si>
  <si>
    <t>Combination of FEMA building square footages for all categories in Commerical Land and Industrial Land</t>
  </si>
  <si>
    <t>Combination of FEMA building square footages for all categories in Commerical Land and the following residential categories: Single-family dwellings, manufactured housing, duplexes, temporary lodging</t>
  </si>
  <si>
    <t>Combination of FEMA building square footages for all categories in Commerical Land and the following institutional categories: institutional dormatories, nursing homes, churches and non-profit organizations, grade schools and administrative offices, colleges and universities</t>
  </si>
  <si>
    <t>Combination of FEMA building square footages for all categories in Commerical plus Institutional Land and Industrial Land</t>
  </si>
  <si>
    <t>Combination of point golf courses with FEMA building square footages for all categories in Commerical plus Institutional Land and Industrial Land</t>
  </si>
  <si>
    <t>Census block FEMA building square footage for single family dwellings</t>
  </si>
  <si>
    <t xml:space="preserve">Census block FEMA building square footages for the following categories:  duplexes, temporary lodging, institutional dormatories, nursing homes </t>
  </si>
  <si>
    <t>Combination of FEMA building square footages for all categories in Commercial plus Residential, Industrial Land and the following categories: institutional dormatories, nursing homes, churches and non-profit organizations, grade schools and administrative offices, colleges and universities, government general services, government emergency response</t>
  </si>
  <si>
    <t>Census block FEMA building square footage for retail trade</t>
  </si>
  <si>
    <t>Census block FEMA building square footage for personal and repair services</t>
  </si>
  <si>
    <t>Combination of FEMA building square footages for retail trade and personal/repair services</t>
  </si>
  <si>
    <t>Combination of FEMA building square footages for professional/technical services and government general services</t>
  </si>
  <si>
    <t>Census block FEMA building square footage for hospitals</t>
  </si>
  <si>
    <t>Census block FEMA building square footage for medical offices and clinics</t>
  </si>
  <si>
    <t>Combination of FEMA building square footages for heavy industrial and high technology</t>
  </si>
  <si>
    <t>Combination of FEMA building square footages for light industrial and high technology</t>
  </si>
  <si>
    <t>Census block FEMA building square footage for food/drugs/chemical industrial</t>
  </si>
  <si>
    <t>Census block FEMA building square footage for metals/minerals processing</t>
  </si>
  <si>
    <t>Census block FEMA building square footage for heavy industrial</t>
  </si>
  <si>
    <t>Census block FEMA building square footage for light industrial</t>
  </si>
  <si>
    <t xml:space="preserve">Census block FEMA building square footage for the following categories: heavy industrial, light industrial, food/drugs/chemicals, metals/minerals processing, high technology, construction facilities and offices, hospitals,institutional dormatories, nursing homes, churches and non-profit organizations, grade schools and administrative offices, colleges and universities </t>
  </si>
  <si>
    <t>Census block FEMA building square footage for the following categories: retail trade, wholesale trade, personal and repair services, professional and technical services, banks, hospitals, medical offices and clinics, entertainment and recreation, theaters</t>
  </si>
  <si>
    <t>National Transportation Atlas Database</t>
  </si>
  <si>
    <t>US Army Corps of Engineers database of U.S. ports</t>
  </si>
  <si>
    <t>Combination of 50% housing change+population and 50% mining</t>
  </si>
  <si>
    <t>Combination of 50% residential heating wood and 50% low intensity residential</t>
  </si>
  <si>
    <t>County Area</t>
  </si>
  <si>
    <t>Quarries</t>
  </si>
  <si>
    <t>Point locations of mineral operations and mines for the following: sand and gravel, and crushed stone operations</t>
  </si>
  <si>
    <t>mines_usgs2003_wrf</t>
  </si>
  <si>
    <t>quarries_usgs2003_wrf</t>
  </si>
  <si>
    <t>http://www.nationalatlas.gov/atlasftp.html</t>
  </si>
  <si>
    <t>Point locations of mineral operations and mines for the following: agricultural uses, construction uses, ferrous metal mines, ferrous metals processing plants, miscellaneous industrial uses, nonferrous metal mines, nonferrous metal processing plants, refractory, abrasive, and other industrial uses, sand and gravel, and crushed stone operations; NOTE this does not include energy minerals (i.e., coal is not included here)</t>
  </si>
  <si>
    <t>U.S. EPA National Emission Inventory 2008 version 2</t>
  </si>
  <si>
    <t>Points</t>
  </si>
  <si>
    <t>http://www.epa.gov/ttnchie1/net/2008inventory.html</t>
  </si>
  <si>
    <t>US_Airports_NEI08v2_WRF</t>
  </si>
  <si>
    <t>TOTAL_EMIS</t>
  </si>
  <si>
    <t>Generated from the NEI08v2 point inventory; all airports coordinates converted to a point Shapefile.  Airport SCCs, including both ground support equipment and aircraft, collapsed into a single airport record.  All criteria pollutants (CO, NOX, VOC, NH3, SO2, PM10, PM2.5) summed to the TOTAL_EMIS attribute for weighting the surrogates</t>
  </si>
  <si>
    <t>2012 NTAD total rail freight density in Mtons/Mile used to weight the rail lines</t>
  </si>
  <si>
    <t>National Transportation Atlas Database and Bureau of Transportation Statistics</t>
  </si>
  <si>
    <t>http://www.bts.gov/publications/national_transportation_atlas_database/2012/</t>
  </si>
  <si>
    <t>1:100,000</t>
  </si>
  <si>
    <t>2012 NTAD total rail freight density in Mtons/Mile used to weight the rail lines; all non-passenger records</t>
  </si>
  <si>
    <t>2012 NTAD total rail freight density in Mtons/Mile used to weight the rail lines; includes commuter, rapid transit, tourist, and combination lines</t>
  </si>
  <si>
    <t>2012 NTAD total rail freight density in Mtons/Mile used to weight the rail lines; includes all amtrak lines</t>
  </si>
  <si>
    <t>Housing unit density assigned to Census block groups 2010; Urban defined as Census block groups with density &gt;= 1000 people/mi2</t>
  </si>
  <si>
    <t>Housing unit density assigned to Census block groups 2010; Suburban defined as Census block groups with density &gt;=125 and &lt;1000 people/mi2</t>
  </si>
  <si>
    <t>Housing unit density assigned to Census block groups 2010; Exurban defined as Census block groups with density &gt;=6 and &lt; 125 people/mi2</t>
  </si>
  <si>
    <t>Housing unit density assigned to Census block groups 2010; Rural defined as Census block groups with density &lt; 6 people/mi2</t>
  </si>
  <si>
    <t>NTAD Total Railroad Density</t>
  </si>
  <si>
    <t>rail_lines_ntad2012</t>
  </si>
  <si>
    <t>MEDDENS</t>
  </si>
  <si>
    <t>RAILTYPE=1,2,3</t>
  </si>
  <si>
    <t xml:space="preserve">see: http://www.ctre.iastate.edu/research/bts_wb/cd-rom/spatial/ntad.htm for definition.  </t>
  </si>
  <si>
    <t>NTAD Class 1 2 3 Railroad Density</t>
  </si>
  <si>
    <t>RAILTYPE="1"</t>
  </si>
  <si>
    <t>NTAD freight density of non-passenger railroads</t>
  </si>
  <si>
    <t>NTAD Amtrak Railroad Density</t>
  </si>
  <si>
    <t>RAILTYPE="2"</t>
  </si>
  <si>
    <t>NTAD freight density of Amtrak railroads</t>
  </si>
  <si>
    <t>NTAD Commuter Railroad Density</t>
  </si>
  <si>
    <t>RAILTYPE="3"</t>
  </si>
  <si>
    <t>ERTAC Rail Yards</t>
  </si>
  <si>
    <t>ERTAC_railyard_WRF</t>
  </si>
  <si>
    <t>NOXPMTOT</t>
  </si>
  <si>
    <t>ERTAC derived locations of rail yards weighted by sum of PM2.5 and NOx emissions</t>
  </si>
  <si>
    <t>GRIDCODE=22</t>
  </si>
  <si>
    <t>GRIDCODE=23</t>
  </si>
  <si>
    <t>Area of NLCD Med Intensity Residential Land</t>
  </si>
  <si>
    <t>GRIDCODE=24</t>
  </si>
  <si>
    <t>Area of NLCD High Intensity Residential Land</t>
  </si>
  <si>
    <t>GRIDCODE=21</t>
  </si>
  <si>
    <t>Area of NLCD Open Space Land</t>
  </si>
  <si>
    <t>GRIDCODE=81,82</t>
  </si>
  <si>
    <t>sum of the following NLCD areas:   Pasture/Hay, Row Crops</t>
  </si>
  <si>
    <t>GRIDCODE=81,82,83,84</t>
  </si>
  <si>
    <t>GRIDCODE=61</t>
  </si>
  <si>
    <t>GRIDCODE=81</t>
  </si>
  <si>
    <t>sum of the following NLCD areas: Pasture/Hay</t>
  </si>
  <si>
    <t>GRIDCODE=82</t>
  </si>
  <si>
    <t>sum of the following NLCD areas: Row Crops</t>
  </si>
  <si>
    <t>GRIDCODE=40</t>
  </si>
  <si>
    <t>Area of NLCD Forest Land</t>
  </si>
  <si>
    <t>GRIDCODE=10</t>
  </si>
  <si>
    <t>Area of NCLD Land</t>
  </si>
  <si>
    <t>state_pophu02</t>
  </si>
  <si>
    <t>STATE</t>
  </si>
  <si>
    <t>GRIDCODE=10,11</t>
  </si>
  <si>
    <t>Area of NCLD Land and Water: Total county area</t>
  </si>
  <si>
    <t>GRIDCODE=11</t>
  </si>
  <si>
    <t>Water Area</t>
  </si>
  <si>
    <t>Area of NLCD Water</t>
  </si>
  <si>
    <t>AREA_CODE=2,3,4</t>
  </si>
  <si>
    <t>Land Area that is not within an area designated as Urban Housing.  Area of polygons where the housing density &lt; 1000 people/mi2</t>
  </si>
  <si>
    <t>county_lu2k</t>
  </si>
  <si>
    <t>Oil and Gas Wells</t>
  </si>
  <si>
    <t>uscells05g_cmaq</t>
  </si>
  <si>
    <t>CELLSYMB=1,2,3</t>
  </si>
  <si>
    <t>Oil and Gas Exploration and Production in the United States Shown as Quarter-Mile Cells</t>
  </si>
  <si>
    <t>Number of Airports in the NEI08v2 weighted by total emissions</t>
  </si>
  <si>
    <t>Number of quarries</t>
  </si>
  <si>
    <t>county_pophu02</t>
  </si>
  <si>
    <t>Residential - High Density</t>
  </si>
  <si>
    <t>Industrial plus Institutional plus Hospitals</t>
  </si>
  <si>
    <t>Gas production at CBM wells</t>
  </si>
  <si>
    <t>Well count - gas wells</t>
  </si>
  <si>
    <t>Oil production at gas wells</t>
  </si>
  <si>
    <t>Gas production at gas wells</t>
  </si>
  <si>
    <t>Well count - oil wells</t>
  </si>
  <si>
    <t>Well count - all wells</t>
  </si>
  <si>
    <t>Spud count</t>
  </si>
  <si>
    <t>Well count - CBM wells</t>
  </si>
  <si>
    <t>Oil production at all wells</t>
  </si>
  <si>
    <t>Gas production at all wells</t>
  </si>
  <si>
    <t>US ACS and NLCD</t>
  </si>
  <si>
    <t>See ACS and NLCD 2006 Shapefiles</t>
  </si>
  <si>
    <t>Converted point inventory of U.S. rail yards to a Shapefile and created surrogate based on NOx emissions at each yard</t>
  </si>
  <si>
    <t>Michelle Bergin &lt;Michelle.Bergin@dnr.state.ga.us&gt;</t>
  </si>
  <si>
    <t>Total county area, including both water and land</t>
  </si>
  <si>
    <t>NEI2008v2</t>
  </si>
  <si>
    <t>Conterminous U.S., Alaska, Hawaii, and U.S. territories</t>
  </si>
  <si>
    <t>Mexico</t>
  </si>
  <si>
    <t xml:space="preserve">Sistema Municipal de Bases de Datos (SIMBAD) de INEGI. XII Censo de población y vivienda 2000 </t>
  </si>
  <si>
    <t>Sistema Municipal de Bases de Datos (SIMBAD) de INEGI. XII Censo General de Población y Vivienda 2000/Indicadores sociodemográficos/Vivienda/Total/</t>
  </si>
  <si>
    <t>Sistema Municipal de Bases de Datos (SIMBAD) de INEGI. XII Censo General de Población y Vivienda 2000/Indicadores sociodemográficos/Vivienda/Combustible para cocinar/</t>
  </si>
  <si>
    <t>Conjunto de datos  vectoriales de la serie topográfica y de recursos naturales escala. 1:1 000 000 de INEGI. Vías de comunicación/ carretera</t>
  </si>
  <si>
    <t>Conjunto de datos  vectoriales de la serie topográfica y de recursos naturales escala. 1:1 000 000 de INEGI. Vías de comunicación/ vía férrea</t>
  </si>
  <si>
    <t xml:space="preserve">Conjunto de datos  vectoriales de la serie topográfica y de recursos naturales escala. 1:1 000 000 de INEGI. Uso de suelo y vegetación/ </t>
  </si>
  <si>
    <t xml:space="preserve">Conjunto de datos vectoriales de la serie topográfica y de recursos naturales escala. 1:1 000 000 de INEGI. Uso de suelo y vegetación/ </t>
  </si>
  <si>
    <t xml:space="preserve">Bases de datos del Censo Económico 1999/Número de empleados ocupados en los sectores </t>
  </si>
  <si>
    <t>http://mapserver.inegi.gob.mx/geografia/espanol/prodyserv/prods-geograficos/mgm2000/mgm2000.cfm?c=22</t>
  </si>
  <si>
    <t>http://mapserver.inegi.gob.mx/geografia/espanol/prodyserv/prods-geograficos/mgm2000/mgm2000.cfm?c=23</t>
  </si>
  <si>
    <t>http://mapserver.inegi.gob.mx/geografia/espanol/prodyserv/prods-geograficos/mgm2000/mgm2000.cfm?c=24</t>
  </si>
  <si>
    <t>http://mapserver.inegi.gob.mx/geografia/espanol/prodyserv/prods-geograficos/mgm2000/mgm2000.cfm?c=25</t>
  </si>
  <si>
    <t>http://mapserver.inegi.gob.mx/geografia/espanol/prodyserv/prods-geograficos/mgm2000/mgm2000.cfm?c=26</t>
  </si>
  <si>
    <t>http://mapserver.inegi.gob.mx/geografia/espanol/prodyserv/prods-geograficos/mgm2000/mgm2000.cfm?c=27</t>
  </si>
  <si>
    <t>http://mapserver.inegi.gob.mx/geografia/espanol/prodyserv/prods-geograficos/mgm2000/mgm2000.cfm?c=28</t>
  </si>
  <si>
    <t>http://mapserver.inegi.gob.mx/geografia/espanol/prodyserv/prods-geograficos/mgm2000/mgm2000.cfm?c=29</t>
  </si>
  <si>
    <t>http://mapserver.inegi.gob.mx/geografia/espanol/prodyserv/prods-geograficos/mgm2000/mgm2000.cfm?c=30</t>
  </si>
  <si>
    <t>http://mapserver.inegi.gob.mx/geografia/espanol/prodyserv/prods-geograficos/mgm2000/mgm2000.cfm?c=31</t>
  </si>
  <si>
    <t>http://mapserver.inegi.gob.mx/geografia/espanol/prodyserv/prods-geograficos/mgm2000/mgm2000.cfm?c=32</t>
  </si>
  <si>
    <t>http://mapserver.inegi.gob.mx/geografia/espanol/prodyserv/prods-geograficos/mgm2000/mgm2000.cfm?c=33</t>
  </si>
  <si>
    <t>http://mapserver.inegi.gob.mx/geografia/espanol/prodyserv/prods-geograficos/mgm2000/mgm2000.cfm?c=34</t>
  </si>
  <si>
    <t>http://mapserver.inegi.gob.mx/geografia/espanol/prodyserv/prods-geograficos/mgm2000/mgm2000.cfm?c=35</t>
  </si>
  <si>
    <t>http://mapserver.inegi.gob.mx/geografia/espanol/prodyserv/prods-geograficos/mgm2000/mgm2000.cfm?c=36</t>
  </si>
  <si>
    <t>http://mapserver.inegi.gob.mx/geografia/espanol/prodyserv/prods-geograficos/mgm2000/mgm2000.cfm?c=37</t>
  </si>
  <si>
    <t>http://mapserver.inegi.gob.mx/geografia/espanol/prodyserv/prods-geograficos/mgm2000/mgm2000.cfm?c=38</t>
  </si>
  <si>
    <t>http://mapserver.inegi.gob.mx/geografia/espanol/prodyserv/prods-geograficos/mgm2000/mgm2000.cfm?c=39</t>
  </si>
  <si>
    <t>http://mapserver.inegi.gob.mx/geografia/espanol/prodyserv/prods-geograficos/mgm2000/mgm2000.cfm?c=40</t>
  </si>
  <si>
    <t>http://mapserver.inegi.gob.mx/geografia/espanol/prodyserv/prods-geograficos/mgm2000/mgm2000.cfm?c=41</t>
  </si>
  <si>
    <t>1:1,000,000</t>
  </si>
  <si>
    <t>Year 2000 population by municipality</t>
  </si>
  <si>
    <t>Year 2000 housing units by municipality</t>
  </si>
  <si>
    <t>Year 2000 households using wood for cooking</t>
  </si>
  <si>
    <t>Year 2000 households using oil for cooking</t>
  </si>
  <si>
    <t>Year 2000 households using coal for cooking</t>
  </si>
  <si>
    <t>Year 2000 households using LP gas for cooking</t>
  </si>
  <si>
    <t>Mexico total roadway miles</t>
  </si>
  <si>
    <t>Mexico total rail miles</t>
  </si>
  <si>
    <t>1999 Economic Census number of employed by sector</t>
  </si>
  <si>
    <t>2008 IHS Database</t>
  </si>
  <si>
    <t>2-km polygons</t>
  </si>
  <si>
    <t>GAS</t>
  </si>
  <si>
    <t>Derived from the year 2008 IHS database by ENVIRON for the WRAP Phase III study</t>
  </si>
  <si>
    <t>OIL</t>
  </si>
  <si>
    <t>SPUDS</t>
  </si>
  <si>
    <t>Oil production at oil wells</t>
  </si>
  <si>
    <t>US_Oil_Gas_2008West2km_2011East4km</t>
  </si>
  <si>
    <t>SHPID=A</t>
  </si>
  <si>
    <t>2008 gas production in the Western US in 2-km cells and 2011 gas production in the Eastern US in 4-km cells</t>
  </si>
  <si>
    <t>2008 oil production in the Western US in 2-km cells and 2011 oil production in the Eastern US in 4-km cells</t>
  </si>
  <si>
    <t>2008 active spuds in the Western US in 2-km cells and 2011 active spuds in the Eastern US in 4-km cells</t>
  </si>
  <si>
    <t>WELLS</t>
  </si>
  <si>
    <t>2008 active oil and gas wells in the Western US in 2-km cells in the Eastern US in 4-km cells</t>
  </si>
  <si>
    <t>SHPID=O</t>
  </si>
  <si>
    <t>2008 oil production at oil wells in the Western US in 2-km cells and 2011 oil production in the Eastern US in 4-km cells</t>
  </si>
  <si>
    <t>2008 active oil wells in the Western US in 2-km cells and 2011 active oil wells in the Eastern US in 4-km cells</t>
  </si>
  <si>
    <t>SHPID=G</t>
  </si>
  <si>
    <t>2008 gas production at gas wells in the Western US in 2-km cells and 2011 gas production at gas wells in the Eastern US in 4-km cells</t>
  </si>
  <si>
    <t>2008 oil production at gas wells in the Western US in 2-km cells and 2011 oil production at gas wells in the Eastern US in 4-km cells</t>
  </si>
  <si>
    <t>2008 active gas wells in the Western US in 2-km cells and 2011 active gas wells in the Eastern US in 4-km cells</t>
  </si>
  <si>
    <t>SHPID=C</t>
  </si>
  <si>
    <t>2008 gas production at CBM wells in the Western US in 2-km cells and 2011 gas production at CBM wells in the Eastern US in 4-km cells</t>
  </si>
  <si>
    <t>2008 active CBM wells in the Western US in 2-km cells and 2011 active CBM wells in the Eastern US in 4-km cells</t>
  </si>
  <si>
    <t>Ports_032310</t>
  </si>
  <si>
    <t>GreatLakes_IWW_EI_EERA_2011_WRF</t>
  </si>
  <si>
    <t>G_nonCO2</t>
  </si>
  <si>
    <t>Gulf Shipping Lanes</t>
  </si>
  <si>
    <t>Offshore Shipping Area</t>
  </si>
  <si>
    <t>In/Near-shore shipping lanes</t>
  </si>
  <si>
    <t>ShippingLanes_112812_FINAL</t>
  </si>
  <si>
    <t>GulfofMexico_SupportVessels_Density_WRF</t>
  </si>
  <si>
    <t>Fraction</t>
  </si>
  <si>
    <t>NEI shipping surrogate/area of near shore to international waters boundary</t>
  </si>
  <si>
    <t>Midwest Shipping Lanes</t>
  </si>
  <si>
    <t>NOX+SOX+HC+PM+CO emissions by lane segment for Great Lakes and Inland Waterways</t>
  </si>
  <si>
    <t>LADCO</t>
  </si>
  <si>
    <t>gas_station_surrogate</t>
  </si>
  <si>
    <t>Density of support vessel operations in the Gulf of Mexico</t>
  </si>
  <si>
    <t>Gulf of Mexico</t>
  </si>
  <si>
    <t>ERG, Inc.</t>
  </si>
  <si>
    <t>Polygons of areas for inshore, nearshore, and offshore support vessel locations; includes FIPS</t>
  </si>
  <si>
    <t>Great Lakes shipping lanes and inland waterways</t>
  </si>
  <si>
    <t>drycleaner_surrogate</t>
  </si>
  <si>
    <t>Offshore Shipping NEI2011 NOx</t>
  </si>
  <si>
    <t>ShippingLanes_112812_NEI2011_NOx_WRF</t>
  </si>
  <si>
    <t>ann_value</t>
  </si>
  <si>
    <t>NEI shipping surrogate of near shore to international waters boundary weighted by NOx emissions from the NEI2011</t>
  </si>
  <si>
    <t>Great Lakes Tug Zone Area</t>
  </si>
  <si>
    <t>TUGvessel_SURROGATE_GREATLAKES</t>
  </si>
  <si>
    <t xml:space="preserve">Ports NEI2011 NOx </t>
  </si>
  <si>
    <t>Ports_081412_2011NEI_WRF</t>
  </si>
  <si>
    <t>ANN_VALUE</t>
  </si>
  <si>
    <t>POLL=NOX</t>
  </si>
  <si>
    <t>Port areas weighted by NOx emissions from NEI2011</t>
  </si>
  <si>
    <t>DRY</t>
  </si>
  <si>
    <t>pophu_cnty2010</t>
  </si>
  <si>
    <t>../../data/emiss_shp2010/census</t>
  </si>
  <si>
    <t>2010 county boundaries from US Census</t>
  </si>
  <si>
    <t>pophu_tract2010</t>
  </si>
  <si>
    <t>2010 census tract boundaries from US Census</t>
  </si>
  <si>
    <t>us_tcts_all_wsegs2_coast</t>
  </si>
  <si>
    <t>../../data/emiss_shp2010/census/EPA_boundaries</t>
  </si>
  <si>
    <t>proj=latlong</t>
  </si>
  <si>
    <t>US Census Tract Boundaries</t>
  </si>
  <si>
    <t>us_ctys_for_tcts</t>
  </si>
  <si>
    <t>US Census County Boundaries</t>
  </si>
  <si>
    <t>../../data/emiss_shp2010/ihs</t>
  </si>
  <si>
    <t>ENVIRON/IHS</t>
  </si>
  <si>
    <t>Oil and gas locations at 2-km resolution in the Western US (2008) and 4-km resolution in the Eastern US (2011)</t>
  </si>
  <si>
    <t>../../data/input</t>
  </si>
  <si>
    <t>../../data/emiss_shp2010/tiger</t>
  </si>
  <si>
    <t>../../data/emiss_shp2010/ntad</t>
  </si>
  <si>
    <t>2012 Railway lines</t>
  </si>
  <si>
    <t>Bureau of Tranportation Statistics</t>
  </si>
  <si>
    <t>../../data/emiss_shp2010</t>
  </si>
  <si>
    <t>2012 Railyard points</t>
  </si>
  <si>
    <t>Collected by ERTAC</t>
  </si>
  <si>
    <t>../../data/emiss_shp2010/nlcd</t>
  </si>
  <si>
    <t>NLCD land and water areas</t>
  </si>
  <si>
    <t>../../data/emiss_shp2010/esri_dm10</t>
  </si>
  <si>
    <t>../../data/emiss_shp2003/us</t>
  </si>
  <si>
    <t>US county boundary GIS data from EPA us_lu2k</t>
  </si>
  <si>
    <t>us_lu2k</t>
  </si>
  <si>
    <t>Building square footage for FEMA categories in 1990-based census tracts</t>
  </si>
  <si>
    <t>ophu2k</t>
  </si>
  <si>
    <t>Population and housing units from Census 2000</t>
  </si>
  <si>
    <t>pophu2k_tnnc</t>
  </si>
  <si>
    <t>vi_pophu2k_filter</t>
  </si>
  <si>
    <t>../../data/emiss_shp2010/PRVI</t>
  </si>
  <si>
    <t>Population and housing units from Census 2000 for Virginia Islands</t>
  </si>
  <si>
    <t>pophu_0090</t>
  </si>
  <si>
    <t>The change in housing and population between 1990 and 2000</t>
  </si>
  <si>
    <t>US Census Bureau and computed</t>
  </si>
  <si>
    <t>Computed pop90 and hu90 in 2000 census blocks from the union shapefile of pophu2k and us_pop90 shapefiles using area wieght method.  Merged pop90 and hu90 to pophu2k to generate pophu_0090 shapefile.</t>
  </si>
  <si>
    <t>us_heat</t>
  </si>
  <si>
    <t>Number of housing units in primary heating categories for each census block</t>
  </si>
  <si>
    <t>1990 or 2000 census tracts?</t>
  </si>
  <si>
    <t>../../data/emiss_shp2010/acs</t>
  </si>
  <si>
    <t>2010 boundaries</t>
  </si>
  <si>
    <t>usrds_2000</t>
  </si>
  <si>
    <t>tnnc_usrds_2000</t>
  </si>
  <si>
    <t>vi_rds2k</t>
  </si>
  <si>
    <t>primary and secondary roads for urban and rural areas for Virgin Islands</t>
  </si>
  <si>
    <t>us_rail2k</t>
  </si>
  <si>
    <t>Bureau of Transportation Statistics - National Transportation Atlas Data &amp; Census 2000 TIGER data</t>
  </si>
  <si>
    <t>us_lowres</t>
  </si>
  <si>
    <t>Agricultural lands--Pasture/Hay,  Grains, Row Crops, Fallow Land and Orchards/Vineyards NLCD areas</t>
  </si>
  <si>
    <r>
      <rPr>
        <sz val="12"/>
        <color theme="1"/>
        <rFont val="Calibri"/>
        <family val="2"/>
        <scheme val="minor"/>
      </rPr>
      <t>+ellps=GRS80</t>
    </r>
  </si>
  <si>
    <r>
      <rPr>
        <sz val="12"/>
        <color theme="1"/>
        <rFont val="Calibri"/>
        <family val="2"/>
        <scheme val="minor"/>
      </rPr>
      <t>+datum=WGS84</t>
    </r>
  </si>
  <si>
    <t>us_for2k</t>
  </si>
  <si>
    <t>NLCD forest areas</t>
  </si>
  <si>
    <t>../../data/emiss_shp2010/usgs</t>
  </si>
  <si>
    <t>Mines from USGS 2003 (doesn't include coal)</t>
  </si>
  <si>
    <t>Quarries from USGS 2003</t>
  </si>
  <si>
    <t>../../data/emiss_shp2010/spatial_insights</t>
  </si>
  <si>
    <t>Number of gas stations in 2010 census blocks</t>
  </si>
  <si>
    <t>../../data/emiss_shp2003</t>
  </si>
  <si>
    <t>Areas of Historical Oil and Gas Exploration and Production in the United States</t>
  </si>
  <si>
    <t>Airport locations in NEI08v2</t>
  </si>
  <si>
    <t>generated by UNC-CH from NEI ORL file</t>
  </si>
  <si>
    <t>ports2004</t>
  </si>
  <si>
    <t>us_nav_h20</t>
  </si>
  <si>
    <t>LADCO_Great_Lakes_Emissions_Inventory_EERA_2011_WRF</t>
  </si>
  <si>
    <t>../../data/emiss_shp2010/ladco</t>
  </si>
  <si>
    <t>Segment distance and activity for Great Lakes shipping lanes</t>
  </si>
  <si>
    <t>LADCO_IWW_Emissions_Inventory_EERA_2011_WRF</t>
  </si>
  <si>
    <t>Segment distance and activity for upper midwest inland waterways</t>
  </si>
  <si>
    <t>Number of dry cleaners in 2010 Census</t>
  </si>
  <si>
    <t>../../data/emiss_shp2010/fema</t>
  </si>
  <si>
    <t>../../data/offshore</t>
  </si>
  <si>
    <t>Ports_081412</t>
  </si>
  <si>
    <t>../../data/emiss_shp2010/offshore</t>
  </si>
  <si>
    <t>proj=eqdc,+lat_1=20,+lat_2=60,+lat_0=40,+lon_0=-96,+x_0=0,+y_0=0</t>
  </si>
  <si>
    <t>Ports_081412_NEI2011_NOx_WRF</t>
  </si>
  <si>
    <t>US ports with 2011 NEI emissions</t>
  </si>
  <si>
    <t>US near-shore shipping lanes with NEI2011 emissions</t>
  </si>
  <si>
    <t>Great Lakes tug zone (0.5-2.0 miles from shore)</t>
  </si>
  <si>
    <t>Gulf of Mexico Federal Waters support vessel densities</t>
  </si>
  <si>
    <t>Eastern Researh Group</t>
  </si>
  <si>
    <r>
      <rPr>
        <sz val="12"/>
        <color theme="1"/>
        <rFont val="Calibri"/>
        <family val="2"/>
        <scheme val="minor"/>
      </rPr>
      <t>+datum=NAD83</t>
    </r>
  </si>
  <si>
    <t>../../data/mexico</t>
  </si>
  <si>
    <t>proj=lcc,+lat_1=17.5,+lat_2=29.5,+lat_0=25,+lon_0=-100.5</t>
  </si>
  <si>
    <t>Mexico Agriculture</t>
  </si>
  <si>
    <t>Instituto National Ecologia</t>
  </si>
  <si>
    <t>2000 Municipalities</t>
  </si>
  <si>
    <t>Mexico Forests</t>
  </si>
  <si>
    <t>Mexico Roads</t>
  </si>
  <si>
    <t>CARR_POB</t>
  </si>
  <si>
    <t>Mexico Land use</t>
  </si>
  <si>
    <t>Mexico Airports</t>
  </si>
  <si>
    <t>ESRI</t>
  </si>
  <si>
    <t>Mexico Ports</t>
  </si>
  <si>
    <t>mexico_region</t>
  </si>
  <si>
    <t>Mexico Regions</t>
  </si>
  <si>
    <t>mexico_rivers</t>
  </si>
  <si>
    <t>Mexico Rivers</t>
  </si>
  <si>
    <t>mexico_roads</t>
  </si>
  <si>
    <t>Mexico Rail</t>
  </si>
  <si>
    <t>Mexico Boundaries</t>
  </si>
  <si>
    <t>Mexico home heating</t>
  </si>
  <si>
    <t>hwybdrx</t>
  </si>
  <si>
    <t>Mexico Border crossings</t>
  </si>
  <si>
    <t>http://www.mapcruzin.com/download-mexico-canada-us-transportaton-shapefile.htm#bor</t>
  </si>
  <si>
    <t>Border crossings</t>
  </si>
  <si>
    <t>./USA_100_NOFILL.txt</t>
  </si>
  <si>
    <t>./USA_110_FILL.txt</t>
  </si>
  <si>
    <t>./USA_120_FILL.txt</t>
  </si>
  <si>
    <t>./USA_130_FILL.txt</t>
  </si>
  <si>
    <t>./USA_131_FILL.txt</t>
  </si>
  <si>
    <t>./USA_132_FILL.txt</t>
  </si>
  <si>
    <t>./USA_133_FILL.txt</t>
  </si>
  <si>
    <t>./USA_134_FILL.txt</t>
  </si>
  <si>
    <t>./USA_137_FILL.txt</t>
  </si>
  <si>
    <t>./USA_140_FILL.txt</t>
  </si>
  <si>
    <t>./USA_150_FILL.txt</t>
  </si>
  <si>
    <t>./USA_160_FILL.txt</t>
  </si>
  <si>
    <t>./USA_165_FILL.txt</t>
  </si>
  <si>
    <t>./USA_170_FILL.txt</t>
  </si>
  <si>
    <t>./USA_180_FILL.txt</t>
  </si>
  <si>
    <t>./USA_190_FILL.txt</t>
  </si>
  <si>
    <t>./USA_200_FILL.txt</t>
  </si>
  <si>
    <t>./USA_201_FILL.txt</t>
  </si>
  <si>
    <t>./USA_202_FILL.txt</t>
  </si>
  <si>
    <t>./USA_203_FILL.txt</t>
  </si>
  <si>
    <t>./USA_210_FILL.txt</t>
  </si>
  <si>
    <t>./USA_220_FILL.txt</t>
  </si>
  <si>
    <t>./USA_230_FILL.txt</t>
  </si>
  <si>
    <t>./USA_240_FILL.txt</t>
  </si>
  <si>
    <t>./USA_250_FILL.txt</t>
  </si>
  <si>
    <t>./USA_251_FILL.txt</t>
  </si>
  <si>
    <t>./USA_252_FILL.txt</t>
  </si>
  <si>
    <t>./USA_253_FILL.txt</t>
  </si>
  <si>
    <t>./USA_255_FILL.txt</t>
  </si>
  <si>
    <t>./USA_260_FILL.txt</t>
  </si>
  <si>
    <t>./USA_261_FILL.txt</t>
  </si>
  <si>
    <t>./USA_270_FILL.txt</t>
  </si>
  <si>
    <t>./USA_271_FILL.txt</t>
  </si>
  <si>
    <t>./USA_272_FILL.txt</t>
  </si>
  <si>
    <t>./USA_273_FILL.txt</t>
  </si>
  <si>
    <t>./USA_275_FILL.txt</t>
  </si>
  <si>
    <t>./USA_280_FILL.txt</t>
  </si>
  <si>
    <t>./USA_300_FILL.txt</t>
  </si>
  <si>
    <t>./USA_301_FILL.txt</t>
  </si>
  <si>
    <t>./USA_302_FILL.txt</t>
  </si>
  <si>
    <t>./USA_303_FILL.txt</t>
  </si>
  <si>
    <t>./USA_310_FILL.txt</t>
  </si>
  <si>
    <t>./USA_311_FILL.txt</t>
  </si>
  <si>
    <t>./USA_312_FILL.txt</t>
  </si>
  <si>
    <t>./USA_318_FILL.txt</t>
  </si>
  <si>
    <t>./USA_319_FILL.txt</t>
  </si>
  <si>
    <t>./USA_320_FILL.txt</t>
  </si>
  <si>
    <t>./USA_330_FILL.txt</t>
  </si>
  <si>
    <t>./USA_340_NOFILL.txt</t>
  </si>
  <si>
    <t>./USA_346_FILL.txt</t>
  </si>
  <si>
    <t>./USA_350_NOFILL.txt</t>
  </si>
  <si>
    <t>./USA_400_FILL.txt</t>
  </si>
  <si>
    <t>./USA_500_FILL.txt</t>
  </si>
  <si>
    <t>./USA_505_FILL.txt</t>
  </si>
  <si>
    <t>./USA_510_FILL.txt</t>
  </si>
  <si>
    <t>./USA_512_FILL.txt</t>
  </si>
  <si>
    <t>./USA_515_FILL.txt</t>
  </si>
  <si>
    <t>./USA_520_FILL.txt</t>
  </si>
  <si>
    <t>./USA_525_FILL.txt</t>
  </si>
  <si>
    <t>./USA_527_FILL.txt</t>
  </si>
  <si>
    <t>./USA_530_FILL.txt</t>
  </si>
  <si>
    <t>./USA_535_FILL.txt</t>
  </si>
  <si>
    <t>./USA_540_FILL.txt</t>
  </si>
  <si>
    <t>./USA_545_FILL.txt</t>
  </si>
  <si>
    <t>./USA_550_FILL.txt</t>
  </si>
  <si>
    <t>./USA_555_FILL.txt</t>
  </si>
  <si>
    <t>./USA_560_FILL.txt</t>
  </si>
  <si>
    <t>./USA_565_FILL.txt</t>
  </si>
  <si>
    <t>./USA_570_FILL.txt</t>
  </si>
  <si>
    <t>./USA_575_FILL.txt</t>
  </si>
  <si>
    <t>./USA_580_FILL.txt</t>
  </si>
  <si>
    <t>./USA_585_FILL.txt</t>
  </si>
  <si>
    <t>./USA_590_FILL.txt</t>
  </si>
  <si>
    <t>./USA_595_FILL.txt</t>
  </si>
  <si>
    <t>./USA_596_FILL.txt</t>
  </si>
  <si>
    <t>./USA_600_FILL.txt</t>
  </si>
  <si>
    <t>./USA_650_FILL.txt</t>
  </si>
  <si>
    <t>./USA_675_FILL.txt</t>
  </si>
  <si>
    <t>./USA_680_FILL.txt</t>
  </si>
  <si>
    <t>./USA_689_FILL.txt</t>
  </si>
  <si>
    <t>./USA_690_FILL.txt</t>
  </si>
  <si>
    <t>./USA_691_FILL.txt</t>
  </si>
  <si>
    <t>./USA_692_FILL.txt</t>
  </si>
  <si>
    <t>./USA_693_FILL.txt</t>
  </si>
  <si>
    <t>./USA_694_FILL.txt</t>
  </si>
  <si>
    <t>./USA_695_FILL.txt</t>
  </si>
  <si>
    <t>./USA_696_FILL.txt</t>
  </si>
  <si>
    <t>./USA_697_FILL.txt</t>
  </si>
  <si>
    <t>./USA_698_FILL.txt</t>
  </si>
  <si>
    <t>./USA_699_FILL.txt</t>
  </si>
  <si>
    <t>./USA_710_FILL.txt</t>
  </si>
  <si>
    <t>./USA_711_FILL.txt</t>
  </si>
  <si>
    <t>./USA_720_FILL.txt</t>
  </si>
  <si>
    <t>./USA_800_FILL.txt</t>
  </si>
  <si>
    <t>./USA_801_FILL.txt</t>
  </si>
  <si>
    <t>./USA_802_FILL.txt</t>
  </si>
  <si>
    <t>./USA_803_FILL.txt</t>
  </si>
  <si>
    <t>./USA_805_FILL.txt</t>
  </si>
  <si>
    <t>./USA_806_FILL.txt</t>
  </si>
  <si>
    <t>./USA_807_FILL.txt</t>
  </si>
  <si>
    <t>./USA_808_FILL.txt</t>
  </si>
  <si>
    <t>./USA_810_FILL.txt</t>
  </si>
  <si>
    <t>Ports NEI2011 NOx</t>
  </si>
  <si>
    <t>./USA_820_FILL.txt</t>
  </si>
  <si>
    <t>./USA_850_FILL.txt</t>
  </si>
  <si>
    <t>./USA_860_FILL.txt</t>
  </si>
  <si>
    <t>./USA_861_FILL.txt</t>
  </si>
  <si>
    <t>./USA_862_FILL.txt</t>
  </si>
  <si>
    <t>./USA_870_FILL.txt</t>
  </si>
  <si>
    <t>./USA_880_FILL.txt</t>
  </si>
  <si>
    <t>./USA_890_FILL.txt</t>
  </si>
  <si>
    <t>2008/2011</t>
  </si>
  <si>
    <t>ENVIRON Int'l Corp/IHS, Inc</t>
  </si>
  <si>
    <t>U.S. Census Bureau/TIGER</t>
  </si>
  <si>
    <t>National Tranportation Atlas Database</t>
  </si>
  <si>
    <t>ERTAC/GADNR</t>
  </si>
  <si>
    <t>FEMA 1999</t>
  </si>
  <si>
    <t>U.S. Census Bureau/American Community Survey</t>
  </si>
  <si>
    <t>Spatial Insights, Inc.</t>
  </si>
  <si>
    <t>National Emission Inventory</t>
  </si>
  <si>
    <t>US EPA</t>
  </si>
  <si>
    <t>Instituto Nacional Ecologia</t>
  </si>
  <si>
    <t>US DOT, North American Transportation Atlas Database</t>
  </si>
  <si>
    <t>http://www.census.gov/geo/maps-data/data/tiger-line.html</t>
  </si>
  <si>
    <t>http://www.census.gov/geo/maps-data/data/tiger-cart-boundary.html</t>
  </si>
  <si>
    <t>http://www.fema.gov</t>
  </si>
  <si>
    <t>http://mrdata.usgs.gov/mineplant/</t>
  </si>
  <si>
    <t>http://mrdata.usgs.gov/mineral-operations/</t>
  </si>
  <si>
    <t>Country</t>
  </si>
  <si>
    <t>Surrogate ID</t>
  </si>
  <si>
    <t>Surrogate Description</t>
  </si>
  <si>
    <t>Surrogate File</t>
  </si>
  <si>
    <t>ERTAC/GA EPD (michelle.bergin@dnr.state.ga.us)</t>
  </si>
  <si>
    <t>2006 NLCD 30-m data resampled to 250-m resolution for all water land-use classes</t>
  </si>
  <si>
    <t>2009 Census block group gas stations with and without convenience stores business counts</t>
  </si>
  <si>
    <t>2008 and 2011</t>
  </si>
  <si>
    <t>2008 gas production at wells in the Rocky Mountain region aggreated to 2-km grid cells and 2011 gas production at wells in the Northeastern US aggregated to 4-km grid cells</t>
  </si>
  <si>
    <t>2008 oil production at wells in the Rocky Mountain region aggreated to 2-km grid cells and 2011 oil production at wells in the Northeastern US aggregated to 4-km grid cells</t>
  </si>
  <si>
    <t>2008 spud counts in the Rocky Mountain region aggreated to 2-km grid cells and 2011 spud counts in the Northeastern US aggregated to 4-km grid cells</t>
  </si>
  <si>
    <t>2008 well counts in the Rocky Mountain region aggreated to 2-km grid cells and 2011 well counts in the Northeastern US aggregated to 4-km grid cells</t>
  </si>
  <si>
    <t>2008 oil production at oil wells in the Rocky Mountain region aggreated to 2-km grid cells and 2011 oil production at oil wells in the Northeastern US aggregated to 4-km grid cells</t>
  </si>
  <si>
    <t>2008 oil well counts in the Rocky Mountain region aggreated to 2-km grid cells and 2011 oil well counts in the Northeastern US aggregated to 4-km grid cells</t>
  </si>
  <si>
    <t>2008 gas well counts in the Rocky Mountain region aggreated to 2-km grid cells and 2011 gas well counts in the Northeastern US aggregated to 4-km grid cells</t>
  </si>
  <si>
    <t>2008 gas production at gas wells in the Rocky Mountain region aggreated to 2-km grid cells and 2011 gas production at gas wells in the Northeastern US aggregated to 4-km grid cells</t>
  </si>
  <si>
    <t>2008 oil production at gas wells in the Rocky Mountain region aggreated to 2-km grid cells and 2011 oil production at gas wells in the Northeastern US aggregated to 4-km grid cells</t>
  </si>
  <si>
    <t>2008 gas production at coalbed methane wells in the Rocky Mountain region aggreated to 2-km grid cells and 2011 gas production at coalbed methane wells in the Northeastern US aggregated to 4-km grid cells</t>
  </si>
  <si>
    <t>2008 coalbed methane well counts in the Rocky Mountain region aggreated to 2-km grid cells and 2011 coalbed methane well counts in the Northeastern US aggregated to 4-km grid cells</t>
  </si>
  <si>
    <t>WY, CO, UT, NM, TX, MI, IL, IN, OH, PA, NY, WV, KY, VA</t>
  </si>
  <si>
    <t>National shipping lane surrogate built from a combination of Great Lakes shipping lanes and inland waterways, Gulf of Mexico energy platform densities, Atlantic/Pacific/Gulf offshore areas weighted by NOx emissions from the NEI08v2, and water</t>
  </si>
  <si>
    <t>2008-2010</t>
  </si>
  <si>
    <t>Atlantic/Pacific/Gulf offshore areas weighted by NOx emissions from the NEI08v2</t>
  </si>
  <si>
    <t>Great Lakes tug zones, 0.5-2.0 miles offshore</t>
  </si>
  <si>
    <t>Great Lakes</t>
  </si>
  <si>
    <t>Atlantic, Pacific, Gulf of Mexico off the conterminous U.S</t>
  </si>
  <si>
    <t>Great Lakes and surrounding states</t>
  </si>
  <si>
    <t>Port area Shapefile weighted by NEI2011 NOx emissions</t>
  </si>
  <si>
    <t>Number of Dry Cleaners in 2009 Census block group areas</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</si>
</sst>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charset val="204"/>
    </font>
    <font>
      <sz val="12"/>
      <color theme="1"/>
      <name val="Calibri"/>
      <family val="2"/>
      <scheme val="minor"/>
    </font>
    <font>
      <sz val="12"/>
      <color theme="1"/>
      <name val="Calibri"/>
      <family val="2"/>
      <scheme val="minor"/>
    </font>
    <font>
      <sz val="12"/>
      <color theme="1"/>
      <name val="Calibri"/>
      <family val="2"/>
      <scheme val="minor"/>
    </font>
    <font>
      <sz val="10"/>
      <name val="Arial"/>
      <family val="2"/>
      <charset val="204"/>
    </font>
    <font>
      <u/>
      <sz val="10"/>
      <color indexed="12"/>
      <name val="Arial"/>
      <charset val="204"/>
    </font>
    <font>
      <b/>
      <sz val="10"/>
      <color indexed="10"/>
      <name val="Arial"/>
      <family val="2"/>
      <charset val="204"/>
    </font>
    <font>
      <b/>
      <sz val="10"/>
      <name val="Arial"/>
      <family val="2"/>
      <charset val="204"/>
    </font>
    <font>
      <sz val="10"/>
      <name val="Calibri"/>
    </font>
    <font>
      <sz val="8"/>
      <name val="Arial"/>
      <charset val="204"/>
    </font>
    <font>
      <sz val="12"/>
      <color theme="1"/>
      <name val="Calibri"/>
      <family val="2"/>
      <scheme val="minor"/>
    </font>
    <font>
      <u/>
      <sz val="10"/>
      <color theme="11"/>
      <name val="Arial"/>
      <charset val="204"/>
    </font>
    <font>
      <b/>
      <sz val="12"/>
      <name val="Calibri"/>
    </font>
    <font>
      <sz val="12"/>
      <name val="Calibri"/>
      <scheme val="minor"/>
    </font>
    <font>
      <sz val="10"/>
      <name val="Arial Narrow"/>
    </font>
    <font>
      <sz val="10"/>
      <name val="Calibri"/>
      <scheme val="minor"/>
    </font>
    <font>
      <b/>
      <sz val="10"/>
      <color theme="3"/>
      <name val="Arial"/>
    </font>
    <font>
      <b/>
      <sz val="12"/>
      <color theme="1"/>
      <name val="Calibri"/>
      <family val="2"/>
      <scheme val="minor"/>
    </font>
  </fonts>
  <fills count="6">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D9D9D9"/>
        <bgColor indexed="64"/>
      </patternFill>
    </fill>
    <fill>
      <patternFill patternType="solid">
        <fgColor theme="0" tint="-0.14999847407452621"/>
        <bgColor indexed="64"/>
      </patternFill>
    </fill>
  </fills>
  <borders count="18">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61">
    <xf numFmtId="0" fontId="0" fillId="0" borderId="0"/>
    <xf numFmtId="0" fontId="5" fillId="0" borderId="0" applyNumberFormat="0" applyFill="0" applyBorder="0" applyAlignment="0" applyProtection="0">
      <alignment vertical="top"/>
      <protection locked="0"/>
    </xf>
    <xf numFmtId="0" fontId="10" fillId="0" borderId="0"/>
    <xf numFmtId="0" fontId="3"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2"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77">
    <xf numFmtId="0" fontId="0" fillId="0" borderId="0" xfId="0"/>
    <xf numFmtId="0" fontId="0" fillId="0" borderId="0" xfId="0" applyNumberFormat="1" applyAlignment="1">
      <alignment wrapText="1"/>
    </xf>
    <xf numFmtId="0" fontId="0" fillId="0" borderId="0" xfId="0" applyNumberFormat="1" applyAlignment="1">
      <alignment horizontal="left" wrapText="1"/>
    </xf>
    <xf numFmtId="0" fontId="5" fillId="0" borderId="0" xfId="1" applyNumberFormat="1" applyAlignment="1" applyProtection="1">
      <alignment horizontal="left" wrapText="1"/>
    </xf>
    <xf numFmtId="0" fontId="0" fillId="0" borderId="0" xfId="0" applyAlignment="1">
      <alignment wrapText="1"/>
    </xf>
    <xf numFmtId="0" fontId="6" fillId="0" borderId="0" xfId="0" applyFont="1"/>
    <xf numFmtId="0" fontId="0" fillId="0" borderId="0" xfId="0" applyAlignment="1">
      <alignment horizontal="left"/>
    </xf>
    <xf numFmtId="0" fontId="0" fillId="0" borderId="0" xfId="0" applyAlignment="1">
      <alignment horizontal="left" wrapText="1"/>
    </xf>
    <xf numFmtId="0" fontId="4" fillId="2" borderId="1" xfId="0" applyFont="1" applyFill="1" applyBorder="1"/>
    <xf numFmtId="0" fontId="0" fillId="2" borderId="1" xfId="0" applyFill="1" applyBorder="1"/>
    <xf numFmtId="0" fontId="4" fillId="0" borderId="0" xfId="0" applyFont="1" applyFill="1" applyBorder="1"/>
    <xf numFmtId="0" fontId="0" fillId="0" borderId="0" xfId="0" applyFill="1" applyBorder="1"/>
    <xf numFmtId="0" fontId="8" fillId="0" borderId="0" xfId="0" applyFont="1" applyAlignment="1">
      <alignment wrapText="1"/>
    </xf>
    <xf numFmtId="0" fontId="0" fillId="0" borderId="0" xfId="0" applyFont="1"/>
    <xf numFmtId="0" fontId="0" fillId="0" borderId="0" xfId="0" applyFont="1" applyAlignment="1">
      <alignment wrapText="1"/>
    </xf>
    <xf numFmtId="0" fontId="0" fillId="3" borderId="0" xfId="0" applyFill="1"/>
    <xf numFmtId="0" fontId="0" fillId="3" borderId="0" xfId="0" applyFill="1" applyAlignment="1">
      <alignment wrapText="1"/>
    </xf>
    <xf numFmtId="0" fontId="0" fillId="3" borderId="0" xfId="0" applyNumberFormat="1" applyFill="1" applyAlignment="1">
      <alignment wrapText="1"/>
    </xf>
    <xf numFmtId="0" fontId="0" fillId="3" borderId="0" xfId="0" applyFill="1" applyAlignment="1">
      <alignment horizontal="left"/>
    </xf>
    <xf numFmtId="0" fontId="0" fillId="3" borderId="0" xfId="0" applyNumberFormat="1" applyFill="1" applyAlignment="1">
      <alignment horizontal="left" wrapText="1"/>
    </xf>
    <xf numFmtId="0" fontId="0" fillId="0" borderId="0" xfId="0" applyNumberFormat="1" applyFill="1" applyAlignment="1">
      <alignment wrapText="1"/>
    </xf>
    <xf numFmtId="0" fontId="0" fillId="0" borderId="0" xfId="0" applyFill="1"/>
    <xf numFmtId="0" fontId="0" fillId="0" borderId="0" xfId="0" applyFill="1" applyAlignment="1">
      <alignment horizontal="left"/>
    </xf>
    <xf numFmtId="0" fontId="0" fillId="0" borderId="0" xfId="0" applyNumberFormat="1" applyFill="1" applyAlignment="1">
      <alignment horizontal="left" wrapText="1"/>
    </xf>
    <xf numFmtId="0" fontId="3" fillId="0" borderId="0" xfId="3"/>
    <xf numFmtId="0" fontId="13" fillId="0" borderId="2" xfId="0" applyFont="1" applyBorder="1"/>
    <xf numFmtId="0" fontId="7" fillId="5" borderId="3" xfId="0" applyNumberFormat="1" applyFont="1" applyFill="1" applyBorder="1" applyAlignment="1"/>
    <xf numFmtId="0" fontId="7" fillId="5" borderId="4" xfId="0" applyNumberFormat="1" applyFont="1" applyFill="1" applyBorder="1" applyAlignment="1"/>
    <xf numFmtId="0" fontId="7" fillId="5" borderId="4" xfId="0" applyNumberFormat="1" applyFont="1" applyFill="1" applyBorder="1" applyAlignment="1">
      <alignment wrapText="1"/>
    </xf>
    <xf numFmtId="0" fontId="7" fillId="5" borderId="4" xfId="0" applyNumberFormat="1" applyFont="1" applyFill="1" applyBorder="1" applyAlignment="1">
      <alignment horizontal="left"/>
    </xf>
    <xf numFmtId="0" fontId="7" fillId="5" borderId="4" xfId="0" applyNumberFormat="1" applyFont="1" applyFill="1" applyBorder="1" applyAlignment="1">
      <alignment horizontal="left" wrapText="1"/>
    </xf>
    <xf numFmtId="0" fontId="7" fillId="5" borderId="4" xfId="2" applyFont="1" applyFill="1" applyBorder="1" applyAlignment="1">
      <alignment wrapText="1"/>
    </xf>
    <xf numFmtId="0" fontId="7" fillId="5" borderId="4" xfId="2" applyFont="1" applyFill="1" applyBorder="1"/>
    <xf numFmtId="0" fontId="7" fillId="5" borderId="5" xfId="2" applyFont="1" applyFill="1" applyBorder="1"/>
    <xf numFmtId="49" fontId="0" fillId="0" borderId="0" xfId="0" applyNumberFormat="1" applyFont="1" applyAlignment="1">
      <alignment wrapText="1"/>
    </xf>
    <xf numFmtId="0" fontId="0" fillId="0" borderId="0" xfId="1" applyNumberFormat="1" applyFont="1" applyAlignment="1" applyProtection="1">
      <alignment horizontal="left" wrapText="1"/>
    </xf>
    <xf numFmtId="0" fontId="0" fillId="0" borderId="0" xfId="1" applyNumberFormat="1" applyFont="1" applyFill="1" applyAlignment="1" applyProtection="1">
      <alignment horizontal="left"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3" fillId="0" borderId="12" xfId="1" applyNumberFormat="1" applyFont="1" applyBorder="1" applyAlignment="1" applyProtection="1">
      <alignment horizontal="left" wrapText="1"/>
    </xf>
    <xf numFmtId="0" fontId="13" fillId="0" borderId="12" xfId="0" applyFont="1" applyBorder="1" applyAlignment="1">
      <alignment wrapText="1"/>
    </xf>
    <xf numFmtId="0" fontId="13" fillId="0" borderId="12" xfId="0" applyFont="1" applyBorder="1"/>
    <xf numFmtId="0" fontId="0" fillId="0" borderId="0" xfId="0" applyFill="1" applyAlignment="1">
      <alignment wrapText="1"/>
    </xf>
    <xf numFmtId="0" fontId="14" fillId="0" borderId="0" xfId="0" applyFont="1" applyAlignment="1">
      <alignment wrapText="1"/>
    </xf>
    <xf numFmtId="0" fontId="14" fillId="0" borderId="0" xfId="0" applyFont="1" applyAlignment="1">
      <alignment vertical="center" wrapText="1"/>
    </xf>
    <xf numFmtId="0" fontId="14" fillId="0" borderId="0" xfId="0" applyFont="1" applyBorder="1" applyAlignment="1">
      <alignment horizontal="justify" vertical="center" wrapText="1"/>
    </xf>
    <xf numFmtId="0" fontId="14" fillId="0" borderId="0" xfId="0" applyFont="1" applyBorder="1" applyAlignment="1">
      <alignment horizontal="left" vertical="center" wrapText="1"/>
    </xf>
    <xf numFmtId="0" fontId="15" fillId="0" borderId="0" xfId="0" applyFont="1" applyAlignment="1">
      <alignment wrapText="1"/>
    </xf>
    <xf numFmtId="0" fontId="2" fillId="0" borderId="0" xfId="75"/>
    <xf numFmtId="0" fontId="0" fillId="0" borderId="0" xfId="0" applyNumberFormat="1" applyFont="1" applyAlignment="1">
      <alignment wrapText="1"/>
    </xf>
    <xf numFmtId="0" fontId="6" fillId="0" borderId="0" xfId="0" applyFont="1" applyFill="1"/>
    <xf numFmtId="0" fontId="16" fillId="0" borderId="0" xfId="0" applyFont="1" applyFill="1"/>
    <xf numFmtId="0" fontId="17" fillId="5" borderId="2" xfId="75" applyFont="1" applyFill="1" applyBorder="1"/>
    <xf numFmtId="0" fontId="2" fillId="0" borderId="2" xfId="75" applyBorder="1"/>
    <xf numFmtId="0" fontId="17" fillId="5" borderId="16" xfId="75" applyFont="1" applyFill="1" applyBorder="1"/>
    <xf numFmtId="0" fontId="2" fillId="0" borderId="16" xfId="75" applyBorder="1"/>
    <xf numFmtId="0" fontId="17" fillId="5" borderId="17" xfId="75" applyFont="1" applyFill="1" applyBorder="1"/>
    <xf numFmtId="0" fontId="2" fillId="0" borderId="17" xfId="75" applyBorder="1"/>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2" xfId="0" applyFont="1" applyBorder="1" applyAlignment="1">
      <alignment vertical="center" wrapText="1"/>
    </xf>
    <xf numFmtId="0" fontId="13" fillId="0" borderId="12" xfId="0" applyFont="1" applyBorder="1" applyAlignment="1">
      <alignment vertical="center" wrapText="1"/>
    </xf>
    <xf numFmtId="0" fontId="13" fillId="0" borderId="2" xfId="0" applyFont="1" applyFill="1" applyBorder="1" applyAlignment="1">
      <alignment vertical="center" wrapText="1"/>
    </xf>
    <xf numFmtId="0" fontId="13" fillId="0" borderId="2" xfId="0" applyFont="1" applyFill="1" applyBorder="1"/>
    <xf numFmtId="0" fontId="13" fillId="0" borderId="13" xfId="0" applyFont="1" applyBorder="1" applyAlignment="1">
      <alignment vertical="center" wrapText="1"/>
    </xf>
    <xf numFmtId="0" fontId="13" fillId="0" borderId="14" xfId="0" applyFont="1" applyBorder="1" applyAlignment="1">
      <alignment vertical="center" wrapText="1"/>
    </xf>
    <xf numFmtId="0" fontId="13" fillId="0" borderId="14" xfId="0" applyFont="1" applyFill="1" applyBorder="1" applyAlignment="1">
      <alignment vertical="center" wrapText="1"/>
    </xf>
    <xf numFmtId="0" fontId="13" fillId="0" borderId="14" xfId="0" applyFont="1" applyBorder="1"/>
    <xf numFmtId="0" fontId="13" fillId="0" borderId="15" xfId="0" applyFont="1" applyBorder="1"/>
    <xf numFmtId="0" fontId="3" fillId="0" borderId="2" xfId="3" applyBorder="1"/>
    <xf numFmtId="0" fontId="1" fillId="0" borderId="2" xfId="3" quotePrefix="1" applyFont="1" applyBorder="1"/>
    <xf numFmtId="0" fontId="17" fillId="5" borderId="2" xfId="3" applyFont="1" applyFill="1" applyBorder="1"/>
    <xf numFmtId="0" fontId="7" fillId="5" borderId="2" xfId="0" applyFont="1" applyFill="1" applyBorder="1"/>
    <xf numFmtId="0" fontId="7" fillId="5" borderId="2" xfId="0" applyFont="1" applyFill="1" applyBorder="1" applyAlignment="1">
      <alignment horizontal="center"/>
    </xf>
    <xf numFmtId="0" fontId="7" fillId="5" borderId="2" xfId="0" applyFont="1" applyFill="1" applyBorder="1" applyAlignment="1">
      <alignment horizontal="center"/>
    </xf>
  </cellXfs>
  <cellStyles count="16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Hyperlink" xfId="1" builtinId="8"/>
    <cellStyle name="Normal" xfId="0" builtinId="0"/>
    <cellStyle name="Normal 2" xfId="2"/>
    <cellStyle name="Normal 3" xfId="3"/>
    <cellStyle name="Normal 4" xfId="75"/>
  </cellStyles>
  <dxfs count="8">
    <dxf>
      <font>
        <color auto="1"/>
      </font>
      <fill>
        <patternFill patternType="solid">
          <fgColor indexed="64"/>
          <bgColor theme="9" tint="0.79998168889431442"/>
        </patternFill>
      </fill>
    </dxf>
    <dxf>
      <font>
        <color auto="1"/>
      </font>
      <fill>
        <patternFill patternType="solid">
          <fgColor indexed="64"/>
          <bgColor theme="6" tint="0.39997558519241921"/>
        </patternFill>
      </fill>
    </dxf>
    <dxf>
      <font>
        <color auto="1"/>
      </font>
      <fill>
        <patternFill patternType="solid">
          <fgColor indexed="64"/>
          <bgColor rgb="FFFF0000"/>
        </patternFill>
      </fill>
    </dxf>
    <dxf>
      <font>
        <color auto="1"/>
      </font>
      <fill>
        <patternFill patternType="solid">
          <fgColor indexed="64"/>
          <bgColor theme="3" tint="0.59999389629810485"/>
        </patternFill>
      </fill>
    </dxf>
    <dxf>
      <font>
        <color auto="1"/>
      </font>
      <fill>
        <patternFill patternType="solid">
          <fgColor indexed="64"/>
          <bgColor theme="9" tint="0.79998168889431442"/>
        </patternFill>
      </fill>
    </dxf>
    <dxf>
      <font>
        <color auto="1"/>
      </font>
      <fill>
        <patternFill patternType="solid">
          <fgColor indexed="64"/>
          <bgColor theme="6" tint="0.39997558519241921"/>
        </patternFill>
      </fill>
    </dxf>
    <dxf>
      <font>
        <color auto="1"/>
      </font>
      <fill>
        <patternFill patternType="solid">
          <fgColor indexed="64"/>
          <bgColor rgb="FFFF0000"/>
        </patternFill>
      </fill>
    </dxf>
    <dxf>
      <font>
        <color auto="1"/>
      </font>
      <fill>
        <patternFill patternType="solid">
          <fgColor indexed="64"/>
          <bgColor theme="3" tint="0.59999389629810485"/>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5"/>
  <sheetViews>
    <sheetView tabSelected="1" workbookViewId="0">
      <pane xSplit="3" ySplit="2" topLeftCell="E3" activePane="bottomRight" state="frozen"/>
      <selection pane="topRight" activeCell="D1" sqref="D1"/>
      <selection pane="bottomLeft" activeCell="A3" sqref="A3"/>
      <selection pane="bottomRight" activeCell="N27" sqref="N27"/>
    </sheetView>
  </sheetViews>
  <sheetFormatPr baseColWidth="10" defaultColWidth="11.5" defaultRowHeight="12" x14ac:dyDescent="0"/>
  <cols>
    <col min="1" max="1" width="50.83203125" bestFit="1" customWidth="1"/>
    <col min="2" max="2" width="15.5" bestFit="1" customWidth="1"/>
    <col min="3" max="3" width="16.6640625" customWidth="1"/>
    <col min="4" max="4" width="17" bestFit="1" customWidth="1"/>
    <col min="5" max="5" width="42.83203125" style="4" customWidth="1"/>
    <col min="6" max="6" width="40.83203125" customWidth="1"/>
    <col min="7" max="7" width="46.1640625" style="6" customWidth="1"/>
    <col min="8" max="8" width="31.6640625" customWidth="1"/>
    <col min="9" max="9" width="21.83203125" customWidth="1"/>
    <col min="10" max="10" width="52.6640625" style="4" customWidth="1"/>
    <col min="11" max="11" width="37" customWidth="1"/>
    <col min="12" max="12" width="31.5" bestFit="1" customWidth="1"/>
    <col min="13" max="13" width="32.5" style="4" customWidth="1"/>
    <col min="14" max="14" width="28.83203125" bestFit="1" customWidth="1"/>
    <col min="15" max="15" width="50.33203125" bestFit="1" customWidth="1"/>
    <col min="16" max="16" width="23" bestFit="1" customWidth="1"/>
    <col min="17" max="17" width="20.6640625" bestFit="1" customWidth="1"/>
    <col min="18" max="18" width="25.33203125" bestFit="1" customWidth="1"/>
    <col min="21" max="27" width="11.5" style="21"/>
  </cols>
  <sheetData>
    <row r="1" spans="1:27" ht="13" thickBot="1"/>
    <row r="2" spans="1:27" s="5" customFormat="1" ht="13" thickBot="1">
      <c r="A2" s="26" t="s">
        <v>564</v>
      </c>
      <c r="B2" s="27" t="s">
        <v>613</v>
      </c>
      <c r="C2" s="27" t="s">
        <v>405</v>
      </c>
      <c r="D2" s="27" t="s">
        <v>38</v>
      </c>
      <c r="E2" s="28" t="s">
        <v>360</v>
      </c>
      <c r="F2" s="27" t="s">
        <v>52</v>
      </c>
      <c r="G2" s="29" t="s">
        <v>565</v>
      </c>
      <c r="H2" s="29" t="s">
        <v>570</v>
      </c>
      <c r="I2" s="29" t="s">
        <v>566</v>
      </c>
      <c r="J2" s="30" t="s">
        <v>39</v>
      </c>
      <c r="K2" s="29" t="s">
        <v>572</v>
      </c>
      <c r="L2" s="29" t="s">
        <v>48</v>
      </c>
      <c r="M2" s="31" t="s">
        <v>77</v>
      </c>
      <c r="N2" s="32" t="s">
        <v>78</v>
      </c>
      <c r="O2" s="32" t="s">
        <v>79</v>
      </c>
      <c r="P2" s="32" t="s">
        <v>80</v>
      </c>
      <c r="Q2" s="32" t="s">
        <v>81</v>
      </c>
      <c r="R2" s="33" t="s">
        <v>82</v>
      </c>
      <c r="U2" s="50"/>
      <c r="V2" s="50"/>
      <c r="W2" s="51"/>
      <c r="X2" s="51"/>
      <c r="Y2" s="51"/>
      <c r="Z2" s="51"/>
      <c r="AA2" s="51"/>
    </row>
    <row r="3" spans="1:27" ht="36">
      <c r="A3" t="str">
        <f>surrogate_specification_all!B2</f>
        <v>Population</v>
      </c>
      <c r="B3" t="s">
        <v>595</v>
      </c>
      <c r="C3">
        <f>surrogate_specification_all!C2</f>
        <v>100</v>
      </c>
      <c r="D3" t="s">
        <v>406</v>
      </c>
      <c r="E3" s="4" t="s">
        <v>429</v>
      </c>
      <c r="F3" t="s">
        <v>0</v>
      </c>
      <c r="G3" s="6">
        <v>2010</v>
      </c>
      <c r="H3" s="2" t="s">
        <v>420</v>
      </c>
      <c r="I3" t="s">
        <v>421</v>
      </c>
      <c r="J3" s="14" t="s">
        <v>67</v>
      </c>
      <c r="K3" t="str">
        <f>IF(VLOOKUP(C3,surrogate_specification_all!C$2:F$114,4,FALSE)=0,"NA",VLOOKUP(C3,surrogate_specification_all!C$2:F$114,4,FALSE))</f>
        <v>pophu_bg2010</v>
      </c>
      <c r="L3" t="str">
        <f>IF(VLOOKUP(C3,surrogate_specification_all!C$2:G$114,5,FALSE)=0,"NA",VLOOKUP(C3,surrogate_specification_all!C$2:G$114,5,FALSE))</f>
        <v>POP2010</v>
      </c>
      <c r="M3" s="4" t="str">
        <f>IF(VLOOKUP($C3,surrogate_specification_all!$C$2:H$114,6,FALSE)=0,"",VLOOKUP(C3,surrogate_specification_all!C$2:H$114,6,FALSE))</f>
        <v/>
      </c>
      <c r="N3" t="str">
        <f>IF(VLOOKUP($C3,surrogate_specification_all!$C$2:I$114,7,FALSE)=0,"",VLOOKUP($C3,surrogate_specification_all!$C$2:I$114,7,FALSE))</f>
        <v/>
      </c>
      <c r="O3" t="str">
        <f>IF(VLOOKUP($C3,surrogate_specification_all!$C$2:J$1250,8,FALSE)=0,"",VLOOKUP($C3,surrogate_specification_all!$C$2:J$114,8,FALSE))</f>
        <v/>
      </c>
      <c r="P3" t="str">
        <f>IF(VLOOKUP($C3,surrogate_specification_all!$C$2:K$114,9,FALSE)=0,"",VLOOKUP($C3,surrogate_specification_all!$C$2:K$114,9,FALSE))</f>
        <v/>
      </c>
      <c r="Q3" t="str">
        <f>IF(VLOOKUP($C3,surrogate_specification_all!$C$2:L$114,10,FALSE)=0,"",VLOOKUP($C3,surrogate_specification_all!$C$2:L$114,10,FALSE))</f>
        <v/>
      </c>
      <c r="R3" t="str">
        <f>IF(VLOOKUP($C3,surrogate_specification_all!$C$2:M$114,11,FALSE)=0,"",VLOOKUP($C3,surrogate_specification_all!$C$2:M$114,11,FALSE))</f>
        <v/>
      </c>
    </row>
    <row r="4" spans="1:27" ht="36">
      <c r="A4" t="str">
        <f>surrogate_specification_all!B3</f>
        <v>Population by State</v>
      </c>
      <c r="B4" t="s">
        <v>597</v>
      </c>
      <c r="C4">
        <f>surrogate_specification_all!C3</f>
        <v>105</v>
      </c>
      <c r="D4" t="s">
        <v>406</v>
      </c>
      <c r="E4" s="4" t="s">
        <v>430</v>
      </c>
      <c r="F4" t="s">
        <v>0</v>
      </c>
      <c r="G4" s="6">
        <v>2010</v>
      </c>
      <c r="H4" s="2" t="s">
        <v>420</v>
      </c>
      <c r="I4" t="s">
        <v>421</v>
      </c>
      <c r="J4" s="14" t="s">
        <v>67</v>
      </c>
      <c r="K4" t="str">
        <f>IF(VLOOKUP(C4,surrogate_specification_all!C$2:F$114,4,FALSE)=0,"NA",VLOOKUP(C4,surrogate_specification_all!C$2:F$114,4,FALSE))</f>
        <v>pophu_bg2010</v>
      </c>
      <c r="L4" t="str">
        <f>IF(VLOOKUP(C4,surrogate_specification_all!C$2:G$114,5,FALSE)=0,"NA",VLOOKUP(C4,surrogate_specification_all!C$2:G$114,5,FALSE))</f>
        <v>POP2010</v>
      </c>
      <c r="M4" s="4" t="str">
        <f>IF(VLOOKUP($C4,surrogate_specification_all!$C$2:H$114,6,FALSE)=0,"",VLOOKUP(C4,surrogate_specification_all!C$2:H$114,6,FALSE))</f>
        <v/>
      </c>
      <c r="N4" t="str">
        <f>IF(VLOOKUP($C4,surrogate_specification_all!$C$2:I$114,7,FALSE)=0,"",VLOOKUP($C4,surrogate_specification_all!$C$2:I$114,7,FALSE))</f>
        <v/>
      </c>
      <c r="O4" t="str">
        <f>IF(VLOOKUP($C4,surrogate_specification_all!$C$2:J$1250,8,FALSE)=0,"",VLOOKUP($C4,surrogate_specification_all!$C$2:J$114,8,FALSE))</f>
        <v/>
      </c>
      <c r="P4" t="str">
        <f>IF(VLOOKUP($C4,surrogate_specification_all!$C$2:K$114,9,FALSE)=0,"",VLOOKUP($C4,surrogate_specification_all!$C$2:K$114,9,FALSE))</f>
        <v/>
      </c>
      <c r="Q4" t="str">
        <f>IF(VLOOKUP($C4,surrogate_specification_all!$C$2:L$114,10,FALSE)=0,"",VLOOKUP($C4,surrogate_specification_all!$C$2:L$114,10,FALSE))</f>
        <v/>
      </c>
      <c r="R4" t="str">
        <f>IF(VLOOKUP($C4,surrogate_specification_all!$C$2:M$114,11,FALSE)=0,"",VLOOKUP($C4,surrogate_specification_all!$C$2:M$114,11,FALSE))</f>
        <v/>
      </c>
    </row>
    <row r="5" spans="1:27" ht="36">
      <c r="A5" t="str">
        <f>surrogate_specification_all!B4</f>
        <v>Housing</v>
      </c>
      <c r="B5" t="s">
        <v>595</v>
      </c>
      <c r="C5">
        <f>surrogate_specification_all!C4</f>
        <v>110</v>
      </c>
      <c r="D5" t="s">
        <v>406</v>
      </c>
      <c r="E5" s="4" t="s">
        <v>431</v>
      </c>
      <c r="F5" t="s">
        <v>0</v>
      </c>
      <c r="G5" s="6">
        <v>2010</v>
      </c>
      <c r="H5" s="2" t="s">
        <v>420</v>
      </c>
      <c r="I5" t="s">
        <v>421</v>
      </c>
      <c r="J5" s="14" t="s">
        <v>67</v>
      </c>
      <c r="K5" t="str">
        <f>IF(VLOOKUP(C5,surrogate_specification_all!C$2:F$114,4,FALSE)=0,"NA",VLOOKUP(C5,surrogate_specification_all!C$2:F$114,4,FALSE))</f>
        <v>pophu_bg2010</v>
      </c>
      <c r="L5" t="str">
        <f>IF(VLOOKUP(C5,surrogate_specification_all!C$2:G$114,5,FALSE)=0,"NA",VLOOKUP(C5,surrogate_specification_all!C$2:G$114,5,FALSE))</f>
        <v>HU2010</v>
      </c>
      <c r="M5" s="4" t="str">
        <f>IF(VLOOKUP($C5,surrogate_specification_all!$C$2:H$114,6,FALSE)=0,"",VLOOKUP(C5,surrogate_specification_all!C$2:H$114,6,FALSE))</f>
        <v/>
      </c>
      <c r="N5" t="str">
        <f>IF(VLOOKUP($C5,surrogate_specification_all!$C$2:I$114,7,FALSE)=0,"",VLOOKUP($C5,surrogate_specification_all!$C$2:I$114,7,FALSE))</f>
        <v/>
      </c>
      <c r="O5" t="str">
        <f>IF(VLOOKUP($C5,surrogate_specification_all!$C$2:J$1250,8,FALSE)=0,"",VLOOKUP($C5,surrogate_specification_all!$C$2:J$114,8,FALSE))</f>
        <v/>
      </c>
      <c r="P5" t="str">
        <f>IF(VLOOKUP($C5,surrogate_specification_all!$C$2:K$114,9,FALSE)=0,"",VLOOKUP($C5,surrogate_specification_all!$C$2:K$114,9,FALSE))</f>
        <v>Population</v>
      </c>
      <c r="Q5" t="str">
        <f>IF(VLOOKUP($C5,surrogate_specification_all!$C$2:L$114,10,FALSE)=0,"",VLOOKUP($C5,surrogate_specification_all!$C$2:L$114,10,FALSE))</f>
        <v/>
      </c>
      <c r="R5" t="str">
        <f>IF(VLOOKUP($C5,surrogate_specification_all!$C$2:M$114,11,FALSE)=0,"",VLOOKUP($C5,surrogate_specification_all!$C$2:M$114,11,FALSE))</f>
        <v/>
      </c>
    </row>
    <row r="6" spans="1:27" ht="24">
      <c r="A6" t="str">
        <f>surrogate_specification_all!B5</f>
        <v>Urban Population</v>
      </c>
      <c r="B6" t="s">
        <v>595</v>
      </c>
      <c r="C6">
        <f>surrogate_specification_all!C5</f>
        <v>120</v>
      </c>
      <c r="D6" t="s">
        <v>406</v>
      </c>
      <c r="E6" s="4" t="s">
        <v>626</v>
      </c>
      <c r="F6" t="s">
        <v>0</v>
      </c>
      <c r="G6" s="6">
        <v>2010</v>
      </c>
      <c r="H6" s="2" t="s">
        <v>420</v>
      </c>
      <c r="I6" t="s">
        <v>421</v>
      </c>
      <c r="J6" s="14" t="s">
        <v>67</v>
      </c>
      <c r="K6" t="str">
        <f>IF(VLOOKUP(C6,surrogate_specification_all!C$2:F$114,4,FALSE)=0,"NA",VLOOKUP(C6,surrogate_specification_all!C$2:F$114,4,FALSE))</f>
        <v>pophu_bg2010</v>
      </c>
      <c r="L6" t="str">
        <f>IF(VLOOKUP(C6,surrogate_specification_all!C$2:G$114,5,FALSE)=0,"NA",VLOOKUP(C6,surrogate_specification_all!C$2:G$114,5,FALSE))</f>
        <v>URBAN</v>
      </c>
      <c r="M6" s="4" t="str">
        <f>IF(VLOOKUP($C6,surrogate_specification_all!$C$2:H$114,6,FALSE)=0,"",VLOOKUP(C6,surrogate_specification_all!C$2:H$114,6,FALSE))</f>
        <v/>
      </c>
      <c r="N6" t="str">
        <f>IF(VLOOKUP($C6,surrogate_specification_all!$C$2:I$114,7,FALSE)=0,"",VLOOKUP($C6,surrogate_specification_all!$C$2:I$114,7,FALSE))</f>
        <v/>
      </c>
      <c r="O6" t="str">
        <f>IF(VLOOKUP($C6,surrogate_specification_all!$C$2:J$1250,8,FALSE)=0,"",VLOOKUP($C6,surrogate_specification_all!$C$2:J$114,8,FALSE))</f>
        <v/>
      </c>
      <c r="P6" t="str">
        <f>IF(VLOOKUP($C6,surrogate_specification_all!$C$2:K$114,9,FALSE)=0,"",VLOOKUP($C6,surrogate_specification_all!$C$2:K$114,9,FALSE))</f>
        <v>Population</v>
      </c>
      <c r="Q6" t="str">
        <f>IF(VLOOKUP($C6,surrogate_specification_all!$C$2:L$114,10,FALSE)=0,"",VLOOKUP($C6,surrogate_specification_all!$C$2:L$114,10,FALSE))</f>
        <v/>
      </c>
      <c r="R6" t="str">
        <f>IF(VLOOKUP($C6,surrogate_specification_all!$C$2:M$114,11,FALSE)=0,"",VLOOKUP($C6,surrogate_specification_all!$C$2:M$114,11,FALSE))</f>
        <v/>
      </c>
    </row>
    <row r="7" spans="1:27" ht="24">
      <c r="A7" t="str">
        <f>surrogate_specification_all!B6</f>
        <v>Rural Population</v>
      </c>
      <c r="B7" t="s">
        <v>595</v>
      </c>
      <c r="C7">
        <f>surrogate_specification_all!C6</f>
        <v>130</v>
      </c>
      <c r="D7" t="s">
        <v>406</v>
      </c>
      <c r="E7" s="4" t="s">
        <v>625</v>
      </c>
      <c r="F7" t="s">
        <v>0</v>
      </c>
      <c r="G7" s="6">
        <v>2010</v>
      </c>
      <c r="H7" s="2" t="s">
        <v>420</v>
      </c>
      <c r="I7" t="s">
        <v>421</v>
      </c>
      <c r="J7" s="14" t="s">
        <v>67</v>
      </c>
      <c r="K7" t="str">
        <f>IF(VLOOKUP(C7,surrogate_specification_all!C$2:F$114,4,FALSE)=0,"NA",VLOOKUP(C7,surrogate_specification_all!C$2:F$114,4,FALSE))</f>
        <v>pophu_bg2010</v>
      </c>
      <c r="L7" t="str">
        <f>IF(VLOOKUP(C7,surrogate_specification_all!C$2:G$114,5,FALSE)=0,"NA",VLOOKUP(C7,surrogate_specification_all!C$2:G$114,5,FALSE))</f>
        <v>RURAL</v>
      </c>
      <c r="M7" s="4" t="str">
        <f>IF(VLOOKUP($C7,surrogate_specification_all!$C$2:H$114,6,FALSE)=0,"",VLOOKUP(C7,surrogate_specification_all!C$2:H$114,6,FALSE))</f>
        <v/>
      </c>
      <c r="N7" t="str">
        <f>IF(VLOOKUP($C7,surrogate_specification_all!$C$2:I$114,7,FALSE)=0,"",VLOOKUP($C7,surrogate_specification_all!$C$2:I$114,7,FALSE))</f>
        <v/>
      </c>
      <c r="O7" t="str">
        <f>IF(VLOOKUP($C7,surrogate_specification_all!$C$2:J$1250,8,FALSE)=0,"",VLOOKUP($C7,surrogate_specification_all!$C$2:J$114,8,FALSE))</f>
        <v/>
      </c>
      <c r="P7" t="str">
        <f>IF(VLOOKUP($C7,surrogate_specification_all!$C$2:K$114,9,FALSE)=0,"",VLOOKUP($C7,surrogate_specification_all!$C$2:K$114,9,FALSE))</f>
        <v>Population</v>
      </c>
      <c r="Q7" t="str">
        <f>IF(VLOOKUP($C7,surrogate_specification_all!$C$2:L$114,10,FALSE)=0,"",VLOOKUP($C7,surrogate_specification_all!$C$2:L$114,10,FALSE))</f>
        <v/>
      </c>
      <c r="R7" t="str">
        <f>IF(VLOOKUP($C7,surrogate_specification_all!$C$2:M$114,11,FALSE)=0,"",VLOOKUP($C7,surrogate_specification_all!$C$2:M$114,11,FALSE))</f>
        <v/>
      </c>
    </row>
    <row r="8" spans="1:27" ht="24">
      <c r="A8" t="str">
        <f>surrogate_specification_all!B7</f>
        <v>Urban Housing</v>
      </c>
      <c r="B8" t="s">
        <v>596</v>
      </c>
      <c r="C8">
        <f>surrogate_specification_all!C7</f>
        <v>131</v>
      </c>
      <c r="D8" t="s">
        <v>406</v>
      </c>
      <c r="E8" s="14" t="s">
        <v>627</v>
      </c>
      <c r="F8" t="s">
        <v>0</v>
      </c>
      <c r="G8" s="6">
        <v>2010</v>
      </c>
      <c r="H8" s="2" t="s">
        <v>420</v>
      </c>
      <c r="I8" t="s">
        <v>421</v>
      </c>
      <c r="J8" s="14" t="s">
        <v>67</v>
      </c>
      <c r="K8" t="str">
        <f>IF(VLOOKUP(C8,surrogate_specification_all!C$2:F$114,4,FALSE)=0,"NA",VLOOKUP(C8,surrogate_specification_all!C$2:F$114,4,FALSE))</f>
        <v>pophu_bg2010</v>
      </c>
      <c r="L8" t="str">
        <f>IF(VLOOKUP(C8,surrogate_specification_all!C$2:G$114,5,FALSE)=0,"NA",VLOOKUP(C8,surrogate_specification_all!C$2:G$114,5,FALSE))</f>
        <v>NONE</v>
      </c>
      <c r="M8" s="4" t="str">
        <f>IF(VLOOKUP($C8,surrogate_specification_all!$C$2:H$114,6,FALSE)=0,"",VLOOKUP(C8,surrogate_specification_all!C$2:H$114,6,FALSE))</f>
        <v/>
      </c>
      <c r="N8" t="str">
        <f>IF(VLOOKUP($C8,surrogate_specification_all!$C$2:I$114,7,FALSE)=0,"",VLOOKUP($C8,surrogate_specification_all!$C$2:I$114,7,FALSE))</f>
        <v>AREA_CODE=1</v>
      </c>
      <c r="O8" t="str">
        <f>IF(VLOOKUP($C8,surrogate_specification_all!$C$2:J$1250,8,FALSE)=0,"",VLOOKUP($C8,surrogate_specification_all!$C$2:J$114,8,FALSE))</f>
        <v/>
      </c>
      <c r="P8" t="str">
        <f>IF(VLOOKUP($C8,surrogate_specification_all!$C$2:K$114,9,FALSE)=0,"",VLOOKUP($C8,surrogate_specification_all!$C$2:K$114,9,FALSE))</f>
        <v>Housing</v>
      </c>
      <c r="Q8" t="str">
        <f>IF(VLOOKUP($C8,surrogate_specification_all!$C$2:L$114,10,FALSE)=0,"",VLOOKUP($C8,surrogate_specification_all!$C$2:L$114,10,FALSE))</f>
        <v>Population</v>
      </c>
      <c r="R8" t="str">
        <f>IF(VLOOKUP($C8,surrogate_specification_all!$C$2:M$114,11,FALSE)=0,"",VLOOKUP($C8,surrogate_specification_all!$C$2:M$114,11,FALSE))</f>
        <v>Land</v>
      </c>
    </row>
    <row r="9" spans="1:27" ht="24">
      <c r="A9" t="str">
        <f>surrogate_specification_all!B8</f>
        <v>Suburban Housing</v>
      </c>
      <c r="B9" t="s">
        <v>596</v>
      </c>
      <c r="C9">
        <f>surrogate_specification_all!C8</f>
        <v>132</v>
      </c>
      <c r="D9" t="s">
        <v>406</v>
      </c>
      <c r="E9" s="14" t="s">
        <v>628</v>
      </c>
      <c r="F9" t="s">
        <v>0</v>
      </c>
      <c r="G9" s="6">
        <v>2010</v>
      </c>
      <c r="H9" s="2" t="s">
        <v>420</v>
      </c>
      <c r="I9" t="s">
        <v>421</v>
      </c>
      <c r="J9" s="14" t="s">
        <v>67</v>
      </c>
      <c r="K9" t="str">
        <f>IF(VLOOKUP(C9,surrogate_specification_all!C$2:F$114,4,FALSE)=0,"NA",VLOOKUP(C9,surrogate_specification_all!C$2:F$114,4,FALSE))</f>
        <v>pophu_bg2010</v>
      </c>
      <c r="L9" t="str">
        <f>IF(VLOOKUP(C9,surrogate_specification_all!C$2:G$114,5,FALSE)=0,"NA",VLOOKUP(C9,surrogate_specification_all!C$2:G$114,5,FALSE))</f>
        <v>NONE</v>
      </c>
      <c r="M9" s="4" t="str">
        <f>IF(VLOOKUP($C9,surrogate_specification_all!$C$2:H$114,6,FALSE)=0,"",VLOOKUP(C9,surrogate_specification_all!C$2:H$114,6,FALSE))</f>
        <v/>
      </c>
      <c r="N9" t="str">
        <f>IF(VLOOKUP($C9,surrogate_specification_all!$C$2:I$114,7,FALSE)=0,"",VLOOKUP($C9,surrogate_specification_all!$C$2:I$114,7,FALSE))</f>
        <v>AREA_CODE=2</v>
      </c>
      <c r="O9" t="str">
        <f>IF(VLOOKUP($C9,surrogate_specification_all!$C$2:J$1250,8,FALSE)=0,"",VLOOKUP($C9,surrogate_specification_all!$C$2:J$114,8,FALSE))</f>
        <v/>
      </c>
      <c r="P9" t="str">
        <f>IF(VLOOKUP($C9,surrogate_specification_all!$C$2:K$114,9,FALSE)=0,"",VLOOKUP($C9,surrogate_specification_all!$C$2:K$114,9,FALSE))</f>
        <v>Housing</v>
      </c>
      <c r="Q9" t="str">
        <f>IF(VLOOKUP($C9,surrogate_specification_all!$C$2:L$114,10,FALSE)=0,"",VLOOKUP($C9,surrogate_specification_all!$C$2:L$114,10,FALSE))</f>
        <v>Population</v>
      </c>
      <c r="R9" t="str">
        <f>IF(VLOOKUP($C9,surrogate_specification_all!$C$2:M$114,11,FALSE)=0,"",VLOOKUP($C9,surrogate_specification_all!$C$2:M$114,11,FALSE))</f>
        <v>Land</v>
      </c>
    </row>
    <row r="10" spans="1:27" ht="24">
      <c r="A10" t="str">
        <f>surrogate_specification_all!B9</f>
        <v>Exurban Housing</v>
      </c>
      <c r="B10" t="s">
        <v>596</v>
      </c>
      <c r="C10">
        <f>surrogate_specification_all!C9</f>
        <v>133</v>
      </c>
      <c r="D10" t="s">
        <v>406</v>
      </c>
      <c r="E10" s="14" t="s">
        <v>629</v>
      </c>
      <c r="F10" t="s">
        <v>0</v>
      </c>
      <c r="G10" s="6">
        <v>2010</v>
      </c>
      <c r="H10" s="2" t="s">
        <v>420</v>
      </c>
      <c r="I10" t="s">
        <v>421</v>
      </c>
      <c r="J10" s="14" t="s">
        <v>67</v>
      </c>
      <c r="K10" t="str">
        <f>IF(VLOOKUP(C10,surrogate_specification_all!C$2:F$114,4,FALSE)=0,"NA",VLOOKUP(C10,surrogate_specification_all!C$2:F$114,4,FALSE))</f>
        <v>pophu_bg2010</v>
      </c>
      <c r="L10" t="str">
        <f>IF(VLOOKUP(C10,surrogate_specification_all!C$2:G$114,5,FALSE)=0,"NA",VLOOKUP(C10,surrogate_specification_all!C$2:G$114,5,FALSE))</f>
        <v>NONE</v>
      </c>
      <c r="M10" s="4" t="str">
        <f>IF(VLOOKUP($C10,surrogate_specification_all!$C$2:H$114,6,FALSE)=0,"",VLOOKUP(C10,surrogate_specification_all!C$2:H$114,6,FALSE))</f>
        <v/>
      </c>
      <c r="N10" t="str">
        <f>IF(VLOOKUP($C10,surrogate_specification_all!$C$2:I$114,7,FALSE)=0,"",VLOOKUP($C10,surrogate_specification_all!$C$2:I$114,7,FALSE))</f>
        <v>AREA_CODE=3</v>
      </c>
      <c r="O10" t="str">
        <f>IF(VLOOKUP($C10,surrogate_specification_all!$C$2:J$1250,8,FALSE)=0,"",VLOOKUP($C10,surrogate_specification_all!$C$2:J$114,8,FALSE))</f>
        <v/>
      </c>
      <c r="P10" t="str">
        <f>IF(VLOOKUP($C10,surrogate_specification_all!$C$2:K$114,9,FALSE)=0,"",VLOOKUP($C10,surrogate_specification_all!$C$2:K$114,9,FALSE))</f>
        <v>Housing</v>
      </c>
      <c r="Q10" t="str">
        <f>IF(VLOOKUP($C10,surrogate_specification_all!$C$2:L$114,10,FALSE)=0,"",VLOOKUP($C10,surrogate_specification_all!$C$2:L$114,10,FALSE))</f>
        <v>Population</v>
      </c>
      <c r="R10" t="str">
        <f>IF(VLOOKUP($C10,surrogate_specification_all!$C$2:M$114,11,FALSE)=0,"",VLOOKUP($C10,surrogate_specification_all!$C$2:M$114,11,FALSE))</f>
        <v>Land</v>
      </c>
    </row>
    <row r="11" spans="1:27" ht="24">
      <c r="A11" t="str">
        <f>surrogate_specification_all!B10</f>
        <v>Rural Housing</v>
      </c>
      <c r="B11" t="s">
        <v>596</v>
      </c>
      <c r="C11">
        <f>surrogate_specification_all!C10</f>
        <v>134</v>
      </c>
      <c r="D11" t="s">
        <v>406</v>
      </c>
      <c r="E11" s="14" t="s">
        <v>630</v>
      </c>
      <c r="F11" t="s">
        <v>0</v>
      </c>
      <c r="G11" s="6">
        <v>2010</v>
      </c>
      <c r="H11" s="2" t="s">
        <v>420</v>
      </c>
      <c r="I11" t="s">
        <v>421</v>
      </c>
      <c r="J11" s="14" t="s">
        <v>67</v>
      </c>
      <c r="K11" t="str">
        <f>IF(VLOOKUP(C11,surrogate_specification_all!C$2:F$114,4,FALSE)=0,"NA",VLOOKUP(C11,surrogate_specification_all!C$2:F$114,4,FALSE))</f>
        <v>pophu_bg2010</v>
      </c>
      <c r="L11" t="str">
        <f>IF(VLOOKUP(C11,surrogate_specification_all!C$2:G$114,5,FALSE)=0,"NA",VLOOKUP(C11,surrogate_specification_all!C$2:G$114,5,FALSE))</f>
        <v>NONE</v>
      </c>
      <c r="M11" s="4" t="str">
        <f>IF(VLOOKUP($C11,surrogate_specification_all!$C$2:H$114,6,FALSE)=0,"",VLOOKUP(C11,surrogate_specification_all!C$2:H$114,6,FALSE))</f>
        <v/>
      </c>
      <c r="N11" t="str">
        <f>IF(VLOOKUP($C11,surrogate_specification_all!$C$2:I$114,7,FALSE)=0,"",VLOOKUP($C11,surrogate_specification_all!$C$2:I$114,7,FALSE))</f>
        <v>AREA_CODE=4</v>
      </c>
      <c r="O11" t="str">
        <f>IF(VLOOKUP($C11,surrogate_specification_all!$C$2:J$1250,8,FALSE)=0,"",VLOOKUP($C11,surrogate_specification_all!$C$2:J$114,8,FALSE))</f>
        <v/>
      </c>
      <c r="P11" t="str">
        <f>IF(VLOOKUP($C11,surrogate_specification_all!$C$2:K$114,9,FALSE)=0,"",VLOOKUP($C11,surrogate_specification_all!$C$2:K$114,9,FALSE))</f>
        <v>Housing</v>
      </c>
      <c r="Q11" t="str">
        <f>IF(VLOOKUP($C11,surrogate_specification_all!$C$2:L$114,10,FALSE)=0,"",VLOOKUP($C11,surrogate_specification_all!$C$2:L$114,10,FALSE))</f>
        <v>Population</v>
      </c>
      <c r="R11" t="str">
        <f>IF(VLOOKUP($C11,surrogate_specification_all!$C$2:M$114,11,FALSE)=0,"",VLOOKUP($C11,surrogate_specification_all!$C$2:M$114,11,FALSE))</f>
        <v>Land</v>
      </c>
    </row>
    <row r="12" spans="1:27" ht="24">
      <c r="A12" t="str">
        <f>surrogate_specification_all!B11</f>
        <v>Housing Change</v>
      </c>
      <c r="B12" t="s">
        <v>595</v>
      </c>
      <c r="C12">
        <f>surrogate_specification_all!C11</f>
        <v>137</v>
      </c>
      <c r="D12" t="s">
        <v>406</v>
      </c>
      <c r="E12" s="4" t="s">
        <v>631</v>
      </c>
      <c r="F12" t="s">
        <v>0</v>
      </c>
      <c r="G12" s="6">
        <v>2010</v>
      </c>
      <c r="H12" s="2" t="s">
        <v>420</v>
      </c>
      <c r="I12" t="s">
        <v>421</v>
      </c>
      <c r="J12" s="14" t="s">
        <v>67</v>
      </c>
      <c r="K12" t="str">
        <f>IF(VLOOKUP(C12,surrogate_specification_all!C$2:F$114,4,FALSE)=0,"NA",VLOOKUP(C12,surrogate_specification_all!C$2:F$114,4,FALSE))</f>
        <v>pophu_bg2010</v>
      </c>
      <c r="L12" t="str">
        <f>IF(VLOOKUP(C12,surrogate_specification_all!C$2:G$114,5,FALSE)=0,"NA",VLOOKUP(C12,surrogate_specification_all!C$2:G$114,5,FALSE))</f>
        <v>HUCH1000</v>
      </c>
      <c r="M12" s="4" t="str">
        <f>IF(VLOOKUP($C12,surrogate_specification_all!$C$2:H$114,6,FALSE)=0,"",VLOOKUP(C12,surrogate_specification_all!C$2:H$114,6,FALSE))</f>
        <v/>
      </c>
      <c r="N12" t="str">
        <f>IF(VLOOKUP($C12,surrogate_specification_all!$C$2:I$114,7,FALSE)=0,"",VLOOKUP($C12,surrogate_specification_all!$C$2:I$114,7,FALSE))</f>
        <v/>
      </c>
      <c r="O12" t="str">
        <f>IF(VLOOKUP($C12,surrogate_specification_all!$C$2:J$1250,8,FALSE)=0,"",VLOOKUP($C12,surrogate_specification_all!$C$2:J$114,8,FALSE))</f>
        <v/>
      </c>
      <c r="P12" t="str">
        <f>IF(VLOOKUP($C12,surrogate_specification_all!$C$2:K$114,9,FALSE)=0,"",VLOOKUP($C12,surrogate_specification_all!$C$2:K$114,9,FALSE))</f>
        <v>Housing</v>
      </c>
      <c r="Q12" t="str">
        <f>IF(VLOOKUP($C12,surrogate_specification_all!$C$2:L$114,10,FALSE)=0,"",VLOOKUP($C12,surrogate_specification_all!$C$2:L$114,10,FALSE))</f>
        <v>Population</v>
      </c>
      <c r="R12" t="str">
        <f>IF(VLOOKUP($C12,surrogate_specification_all!$C$2:M$114,11,FALSE)=0,"",VLOOKUP($C12,surrogate_specification_all!$C$2:M$114,11,FALSE))</f>
        <v>Land</v>
      </c>
    </row>
    <row r="13" spans="1:27" ht="24">
      <c r="A13" t="str">
        <f>surrogate_specification_all!B12</f>
        <v>Housing Change and Population</v>
      </c>
      <c r="B13" t="s">
        <v>595</v>
      </c>
      <c r="C13">
        <f>surrogate_specification_all!C12</f>
        <v>140</v>
      </c>
      <c r="D13" t="s">
        <v>406</v>
      </c>
      <c r="E13" s="4" t="s">
        <v>632</v>
      </c>
      <c r="F13" t="s">
        <v>0</v>
      </c>
      <c r="G13" s="6">
        <v>2010</v>
      </c>
      <c r="H13" s="2" t="s">
        <v>420</v>
      </c>
      <c r="I13" t="s">
        <v>421</v>
      </c>
      <c r="J13" s="14" t="s">
        <v>67</v>
      </c>
      <c r="K13" t="str">
        <f>IF(VLOOKUP(C13,surrogate_specification_all!C$2:F$114,4,FALSE)=0,"NA",VLOOKUP(C13,surrogate_specification_all!C$2:F$114,4,FALSE))</f>
        <v>NA</v>
      </c>
      <c r="L13" t="str">
        <f>IF(VLOOKUP(C13,surrogate_specification_all!C$2:G$114,5,FALSE)=0,"NA",VLOOKUP(C13,surrogate_specification_all!C$2:G$114,5,FALSE))</f>
        <v>NA</v>
      </c>
      <c r="M13" s="4" t="str">
        <f>IF(VLOOKUP($C13,surrogate_specification_all!$C$2:H$114,6,FALSE)=0,"",VLOOKUP(C13,surrogate_specification_all!C$2:H$114,6,FALSE))</f>
        <v/>
      </c>
      <c r="N13" t="str">
        <f>IF(VLOOKUP($C13,surrogate_specification_all!$C$2:I$114,7,FALSE)=0,"",VLOOKUP($C13,surrogate_specification_all!$C$2:I$114,7,FALSE))</f>
        <v/>
      </c>
      <c r="O13" t="str">
        <f>IF(VLOOKUP($C13,surrogate_specification_all!$C$2:J$1250,8,FALSE)=0,"",VLOOKUP($C13,surrogate_specification_all!$C$2:J$114,8,FALSE))</f>
        <v>0.5*Housing Change+0.5*Population</v>
      </c>
      <c r="P13" t="str">
        <f>IF(VLOOKUP($C13,surrogate_specification_all!$C$2:K$114,9,FALSE)=0,"",VLOOKUP($C13,surrogate_specification_all!$C$2:K$114,9,FALSE))</f>
        <v>Population</v>
      </c>
      <c r="Q13" t="str">
        <f>IF(VLOOKUP($C13,surrogate_specification_all!$C$2:L$114,10,FALSE)=0,"",VLOOKUP($C13,surrogate_specification_all!$C$2:L$114,10,FALSE))</f>
        <v/>
      </c>
      <c r="R13" t="str">
        <f>IF(VLOOKUP($C13,surrogate_specification_all!$C$2:M$114,11,FALSE)=0,"",VLOOKUP($C13,surrogate_specification_all!$C$2:M$114,11,FALSE))</f>
        <v/>
      </c>
    </row>
    <row r="14" spans="1:27" ht="24">
      <c r="A14" t="str">
        <f>surrogate_specification_all!B13</f>
        <v>Residential Heating - Natural Gas</v>
      </c>
      <c r="B14" t="s">
        <v>595</v>
      </c>
      <c r="C14">
        <f>surrogate_specification_all!C13</f>
        <v>150</v>
      </c>
      <c r="D14" t="s">
        <v>406</v>
      </c>
      <c r="E14" s="4" t="s">
        <v>633</v>
      </c>
      <c r="F14" t="s">
        <v>410</v>
      </c>
      <c r="G14" s="6" t="s">
        <v>582</v>
      </c>
      <c r="H14" s="2" t="s">
        <v>420</v>
      </c>
      <c r="I14" t="s">
        <v>421</v>
      </c>
      <c r="J14" s="14" t="s">
        <v>423</v>
      </c>
      <c r="K14" t="str">
        <f>IF(VLOOKUP(C14,surrogate_specification_all!C$2:F$114,4,FALSE)=0,"NA",VLOOKUP(C14,surrogate_specification_all!C$2:F$114,4,FALSE))</f>
        <v>heating_fuels_acs0510_c2010</v>
      </c>
      <c r="L14" t="str">
        <f>IF(VLOOKUP(C14,surrogate_specification_all!C$2:G$114,5,FALSE)=0,"NA",VLOOKUP(C14,surrogate_specification_all!C$2:G$114,5,FALSE))</f>
        <v>UTIL_GAS</v>
      </c>
      <c r="M14" s="4" t="str">
        <f>IF(VLOOKUP($C14,surrogate_specification_all!$C$2:H$114,6,FALSE)=0,"",VLOOKUP(C14,surrogate_specification_all!C$2:H$114,6,FALSE))</f>
        <v/>
      </c>
      <c r="N14" t="str">
        <f>IF(VLOOKUP($C14,surrogate_specification_all!$C$2:I$114,7,FALSE)=0,"",VLOOKUP($C14,surrogate_specification_all!$C$2:I$114,7,FALSE))</f>
        <v/>
      </c>
      <c r="O14" t="str">
        <f>IF(VLOOKUP($C14,surrogate_specification_all!$C$2:J$1250,8,FALSE)=0,"",VLOOKUP($C14,surrogate_specification_all!$C$2:J$114,8,FALSE))</f>
        <v/>
      </c>
      <c r="P14" t="str">
        <f>IF(VLOOKUP($C14,surrogate_specification_all!$C$2:K$114,9,FALSE)=0,"",VLOOKUP($C14,surrogate_specification_all!$C$2:K$114,9,FALSE))</f>
        <v>Housing</v>
      </c>
      <c r="Q14" t="str">
        <f>IF(VLOOKUP($C14,surrogate_specification_all!$C$2:L$114,10,FALSE)=0,"",VLOOKUP($C14,surrogate_specification_all!$C$2:L$114,10,FALSE))</f>
        <v/>
      </c>
      <c r="R14" t="str">
        <f>IF(VLOOKUP($C14,surrogate_specification_all!$C$2:M$114,11,FALSE)=0,"",VLOOKUP($C14,surrogate_specification_all!$C$2:M$114,11,FALSE))</f>
        <v/>
      </c>
    </row>
    <row r="15" spans="1:27" ht="24">
      <c r="A15" t="str">
        <f>surrogate_specification_all!B14</f>
        <v>Residential Heating - Wood</v>
      </c>
      <c r="B15" t="s">
        <v>595</v>
      </c>
      <c r="C15">
        <f>surrogate_specification_all!C14</f>
        <v>160</v>
      </c>
      <c r="D15" t="s">
        <v>406</v>
      </c>
      <c r="E15" s="4" t="s">
        <v>634</v>
      </c>
      <c r="F15" t="s">
        <v>410</v>
      </c>
      <c r="G15" s="6" t="s">
        <v>582</v>
      </c>
      <c r="H15" s="2" t="s">
        <v>420</v>
      </c>
      <c r="I15" t="s">
        <v>421</v>
      </c>
      <c r="J15" s="14" t="s">
        <v>423</v>
      </c>
      <c r="K15" t="str">
        <f>IF(VLOOKUP(C15,surrogate_specification_all!C$2:F$114,4,FALSE)=0,"NA",VLOOKUP(C15,surrogate_specification_all!C$2:F$114,4,FALSE))</f>
        <v>heating_fuels_acs0510_c2010</v>
      </c>
      <c r="L15" t="str">
        <f>IF(VLOOKUP(C15,surrogate_specification_all!C$2:G$114,5,FALSE)=0,"NA",VLOOKUP(C15,surrogate_specification_all!C$2:G$114,5,FALSE))</f>
        <v>WOOD</v>
      </c>
      <c r="M15" s="4" t="str">
        <f>IF(VLOOKUP($C15,surrogate_specification_all!$C$2:H$114,6,FALSE)=0,"",VLOOKUP(C15,surrogate_specification_all!C$2:H$114,6,FALSE))</f>
        <v/>
      </c>
      <c r="N15" t="str">
        <f>IF(VLOOKUP($C15,surrogate_specification_all!$C$2:I$114,7,FALSE)=0,"",VLOOKUP($C15,surrogate_specification_all!$C$2:I$114,7,FALSE))</f>
        <v/>
      </c>
      <c r="O15" t="str">
        <f>IF(VLOOKUP($C15,surrogate_specification_all!$C$2:J$1250,8,FALSE)=0,"",VLOOKUP($C15,surrogate_specification_all!$C$2:J$114,8,FALSE))</f>
        <v/>
      </c>
      <c r="P15" t="str">
        <f>IF(VLOOKUP($C15,surrogate_specification_all!$C$2:K$114,9,FALSE)=0,"",VLOOKUP($C15,surrogate_specification_all!$C$2:K$114,9,FALSE))</f>
        <v>Housing</v>
      </c>
      <c r="Q15" t="str">
        <f>IF(VLOOKUP($C15,surrogate_specification_all!$C$2:L$114,10,FALSE)=0,"",VLOOKUP($C15,surrogate_specification_all!$C$2:L$114,10,FALSE))</f>
        <v/>
      </c>
      <c r="R15" t="str">
        <f>IF(VLOOKUP($C15,surrogate_specification_all!$C$2:M$114,11,FALSE)=0,"",VLOOKUP($C15,surrogate_specification_all!$C$2:M$114,11,FALSE))</f>
        <v/>
      </c>
    </row>
    <row r="16" spans="1:27" ht="26" customHeight="1">
      <c r="A16" t="str">
        <f>surrogate_specification_all!B15</f>
        <v>0.5 Residential Heating - Wood plus 0.5 Low Intensity Residential</v>
      </c>
      <c r="B16" t="s">
        <v>595</v>
      </c>
      <c r="C16">
        <f>surrogate_specification_all!C15</f>
        <v>165</v>
      </c>
      <c r="D16" t="s">
        <v>406</v>
      </c>
      <c r="E16" s="4" t="s">
        <v>694</v>
      </c>
      <c r="F16" s="1" t="s">
        <v>784</v>
      </c>
      <c r="G16" s="6" t="s">
        <v>582</v>
      </c>
      <c r="H16" s="2" t="s">
        <v>571</v>
      </c>
      <c r="I16" s="2" t="s">
        <v>25</v>
      </c>
      <c r="J16" s="2" t="s">
        <v>34</v>
      </c>
      <c r="K16" t="str">
        <f>IF(VLOOKUP(C16,surrogate_specification_all!C$2:F$114,4,FALSE)=0,"NA",VLOOKUP(C16,surrogate_specification_all!C$2:F$114,4,FALSE))</f>
        <v>NA</v>
      </c>
      <c r="L16" t="str">
        <f>IF(VLOOKUP(C16,surrogate_specification_all!C$2:G$114,5,FALSE)=0,"NA",VLOOKUP(C16,surrogate_specification_all!C$2:G$114,5,FALSE))</f>
        <v>NA</v>
      </c>
      <c r="M16" s="4" t="str">
        <f>IF(VLOOKUP($C16,surrogate_specification_all!$C$2:H$114,6,FALSE)=0,"",VLOOKUP(C16,surrogate_specification_all!C$2:H$114,6,FALSE))</f>
        <v/>
      </c>
      <c r="N16" t="str">
        <f>IF(VLOOKUP($C16,surrogate_specification_all!$C$2:I$114,7,FALSE)=0,"",VLOOKUP($C16,surrogate_specification_all!$C$2:I$114,7,FALSE))</f>
        <v/>
      </c>
      <c r="O16" t="str">
        <f>IF(VLOOKUP($C16,surrogate_specification_all!$C$2:J$1250,8,FALSE)=0,"",VLOOKUP($C16,surrogate_specification_all!$C$2:J$114,8,FALSE))</f>
        <v>0.5*Residential Heating - Wood+0.5*Low Intensity Residential</v>
      </c>
      <c r="P16" t="str">
        <f>IF(VLOOKUP($C16,surrogate_specification_all!$C$2:K$114,9,FALSE)=0,"",VLOOKUP($C16,surrogate_specification_all!$C$2:K$114,9,FALSE))</f>
        <v>Population</v>
      </c>
      <c r="Q16" t="str">
        <f>IF(VLOOKUP($C16,surrogate_specification_all!$C$2:L$114,10,FALSE)=0,"",VLOOKUP($C16,surrogate_specification_all!$C$2:L$114,10,FALSE))</f>
        <v>Land</v>
      </c>
      <c r="R16" t="str">
        <f>IF(VLOOKUP($C16,surrogate_specification_all!$C$2:M$114,11,FALSE)=0,"",VLOOKUP($C16,surrogate_specification_all!$C$2:M$114,11,FALSE))</f>
        <v/>
      </c>
    </row>
    <row r="17" spans="1:28" ht="24">
      <c r="A17" t="str">
        <f>surrogate_specification_all!B16</f>
        <v>Residential Heating - Distillate Oil</v>
      </c>
      <c r="B17" t="s">
        <v>595</v>
      </c>
      <c r="C17">
        <f>surrogate_specification_all!C16</f>
        <v>170</v>
      </c>
      <c r="D17" t="s">
        <v>406</v>
      </c>
      <c r="E17" s="4" t="s">
        <v>635</v>
      </c>
      <c r="F17" t="s">
        <v>410</v>
      </c>
      <c r="G17" s="6" t="s">
        <v>582</v>
      </c>
      <c r="H17" s="2" t="s">
        <v>420</v>
      </c>
      <c r="I17" t="s">
        <v>421</v>
      </c>
      <c r="J17" s="14" t="s">
        <v>423</v>
      </c>
      <c r="K17" t="str">
        <f>IF(VLOOKUP(C17,surrogate_specification_all!C$2:F$114,4,FALSE)=0,"NA",VLOOKUP(C17,surrogate_specification_all!C$2:F$114,4,FALSE))</f>
        <v>heating_fuels_acs0510_c2010</v>
      </c>
      <c r="L17" t="str">
        <f>IF(VLOOKUP(C17,surrogate_specification_all!C$2:G$114,5,FALSE)=0,"NA",VLOOKUP(C17,surrogate_specification_all!C$2:G$114,5,FALSE))</f>
        <v>FUEL_OIL</v>
      </c>
      <c r="M17" s="4" t="str">
        <f>IF(VLOOKUP($C17,surrogate_specification_all!$C$2:H$114,6,FALSE)=0,"",VLOOKUP(C17,surrogate_specification_all!C$2:H$114,6,FALSE))</f>
        <v/>
      </c>
      <c r="N17" t="str">
        <f>IF(VLOOKUP($C17,surrogate_specification_all!$C$2:I$114,7,FALSE)=0,"",VLOOKUP($C17,surrogate_specification_all!$C$2:I$114,7,FALSE))</f>
        <v/>
      </c>
      <c r="O17" t="str">
        <f>IF(VLOOKUP($C17,surrogate_specification_all!$C$2:J$1250,8,FALSE)=0,"",VLOOKUP($C17,surrogate_specification_all!$C$2:J$114,8,FALSE))</f>
        <v/>
      </c>
      <c r="P17" t="str">
        <f>IF(VLOOKUP($C17,surrogate_specification_all!$C$2:K$114,9,FALSE)=0,"",VLOOKUP($C17,surrogate_specification_all!$C$2:K$114,9,FALSE))</f>
        <v>Housing</v>
      </c>
      <c r="Q17" t="str">
        <f>IF(VLOOKUP($C17,surrogate_specification_all!$C$2:L$114,10,FALSE)=0,"",VLOOKUP($C17,surrogate_specification_all!$C$2:L$114,10,FALSE))</f>
        <v/>
      </c>
      <c r="R17" t="str">
        <f>IF(VLOOKUP($C17,surrogate_specification_all!$C$2:M$114,11,FALSE)=0,"",VLOOKUP($C17,surrogate_specification_all!$C$2:M$114,11,FALSE))</f>
        <v/>
      </c>
    </row>
    <row r="18" spans="1:28" ht="24">
      <c r="A18" t="str">
        <f>surrogate_specification_all!B17</f>
        <v>Residential Heating - Coal</v>
      </c>
      <c r="B18" t="s">
        <v>595</v>
      </c>
      <c r="C18">
        <f>surrogate_specification_all!C17</f>
        <v>180</v>
      </c>
      <c r="D18" t="s">
        <v>406</v>
      </c>
      <c r="E18" s="4" t="s">
        <v>636</v>
      </c>
      <c r="F18" t="s">
        <v>410</v>
      </c>
      <c r="G18" s="6" t="s">
        <v>582</v>
      </c>
      <c r="H18" s="2" t="s">
        <v>420</v>
      </c>
      <c r="I18" t="s">
        <v>421</v>
      </c>
      <c r="J18" s="14" t="s">
        <v>423</v>
      </c>
      <c r="K18" t="str">
        <f>IF(VLOOKUP(C18,surrogate_specification_all!C$2:F$114,4,FALSE)=0,"NA",VLOOKUP(C18,surrogate_specification_all!C$2:F$114,4,FALSE))</f>
        <v>heating_fuels_acs0510_c2010</v>
      </c>
      <c r="L18" t="str">
        <f>IF(VLOOKUP(C18,surrogate_specification_all!C$2:G$114,5,FALSE)=0,"NA",VLOOKUP(C18,surrogate_specification_all!C$2:G$114,5,FALSE))</f>
        <v>COAL</v>
      </c>
      <c r="M18" s="4" t="str">
        <f>IF(VLOOKUP($C18,surrogate_specification_all!$C$2:H$114,6,FALSE)=0,"",VLOOKUP(C18,surrogate_specification_all!C$2:H$114,6,FALSE))</f>
        <v/>
      </c>
      <c r="N18" t="str">
        <f>IF(VLOOKUP($C18,surrogate_specification_all!$C$2:I$114,7,FALSE)=0,"",VLOOKUP($C18,surrogate_specification_all!$C$2:I$114,7,FALSE))</f>
        <v/>
      </c>
      <c r="O18" t="str">
        <f>IF(VLOOKUP($C18,surrogate_specification_all!$C$2:J$1250,8,FALSE)=0,"",VLOOKUP($C18,surrogate_specification_all!$C$2:J$114,8,FALSE))</f>
        <v/>
      </c>
      <c r="P18" t="str">
        <f>IF(VLOOKUP($C18,surrogate_specification_all!$C$2:K$114,9,FALSE)=0,"",VLOOKUP($C18,surrogate_specification_all!$C$2:K$114,9,FALSE))</f>
        <v>Housing</v>
      </c>
      <c r="Q18" t="str">
        <f>IF(VLOOKUP($C18,surrogate_specification_all!$C$2:L$114,10,FALSE)=0,"",VLOOKUP($C18,surrogate_specification_all!$C$2:L$114,10,FALSE))</f>
        <v/>
      </c>
      <c r="R18" t="str">
        <f>IF(VLOOKUP($C18,surrogate_specification_all!$C$2:M$114,11,FALSE)=0,"",VLOOKUP($C18,surrogate_specification_all!$C$2:M$114,11,FALSE))</f>
        <v/>
      </c>
    </row>
    <row r="19" spans="1:28" ht="24">
      <c r="A19" t="str">
        <f>surrogate_specification_all!B18</f>
        <v>Residential Heating - LP Gas</v>
      </c>
      <c r="B19" t="s">
        <v>595</v>
      </c>
      <c r="C19">
        <f>surrogate_specification_all!C18</f>
        <v>190</v>
      </c>
      <c r="D19" t="s">
        <v>406</v>
      </c>
      <c r="E19" s="4" t="s">
        <v>637</v>
      </c>
      <c r="F19" t="s">
        <v>410</v>
      </c>
      <c r="G19" s="6" t="s">
        <v>582</v>
      </c>
      <c r="H19" s="2" t="s">
        <v>790</v>
      </c>
      <c r="I19" t="s">
        <v>422</v>
      </c>
      <c r="J19" s="14" t="s">
        <v>67</v>
      </c>
      <c r="K19" t="str">
        <f>IF(VLOOKUP(C19,surrogate_specification_all!C$2:F$114,4,FALSE)=0,"NA",VLOOKUP(C19,surrogate_specification_all!C$2:F$114,4,FALSE))</f>
        <v>heating_fuels_acs0510_c2010</v>
      </c>
      <c r="L19" t="str">
        <f>IF(VLOOKUP(C19,surrogate_specification_all!C$2:G$114,5,FALSE)=0,"NA",VLOOKUP(C19,surrogate_specification_all!C$2:G$114,5,FALSE))</f>
        <v>LP_GAS</v>
      </c>
      <c r="M19" s="4" t="str">
        <f>IF(VLOOKUP($C19,surrogate_specification_all!$C$2:H$114,6,FALSE)=0,"",VLOOKUP(C19,surrogate_specification_all!C$2:H$114,6,FALSE))</f>
        <v/>
      </c>
      <c r="N19" t="str">
        <f>IF(VLOOKUP($C19,surrogate_specification_all!$C$2:I$114,7,FALSE)=0,"",VLOOKUP($C19,surrogate_specification_all!$C$2:I$114,7,FALSE))</f>
        <v/>
      </c>
      <c r="O19" t="str">
        <f>IF(VLOOKUP($C19,surrogate_specification_all!$C$2:J$1250,8,FALSE)=0,"",VLOOKUP($C19,surrogate_specification_all!$C$2:J$114,8,FALSE))</f>
        <v/>
      </c>
      <c r="P19" t="str">
        <f>IF(VLOOKUP($C19,surrogate_specification_all!$C$2:K$114,9,FALSE)=0,"",VLOOKUP($C19,surrogate_specification_all!$C$2:K$114,9,FALSE))</f>
        <v>Housing</v>
      </c>
      <c r="Q19" t="str">
        <f>IF(VLOOKUP($C19,surrogate_specification_all!$C$2:L$114,10,FALSE)=0,"",VLOOKUP($C19,surrogate_specification_all!$C$2:L$114,10,FALSE))</f>
        <v/>
      </c>
      <c r="R19" t="str">
        <f>IF(VLOOKUP($C19,surrogate_specification_all!$C$2:M$114,11,FALSE)=0,"",VLOOKUP($C19,surrogate_specification_all!$C$2:M$114,11,FALSE))</f>
        <v/>
      </c>
    </row>
    <row r="20" spans="1:28" ht="36">
      <c r="A20" t="str">
        <f>surrogate_specification_all!B19</f>
        <v>Urban Primary Road Miles</v>
      </c>
      <c r="B20" t="s">
        <v>595</v>
      </c>
      <c r="C20">
        <f>surrogate_specification_all!C19</f>
        <v>200</v>
      </c>
      <c r="D20" t="s">
        <v>407</v>
      </c>
      <c r="E20" s="4" t="s">
        <v>638</v>
      </c>
      <c r="F20" s="1" t="s">
        <v>6</v>
      </c>
      <c r="G20" s="6">
        <v>2010</v>
      </c>
      <c r="H20" s="2" t="s">
        <v>642</v>
      </c>
      <c r="I20" t="s">
        <v>7</v>
      </c>
      <c r="J20" s="4" t="s">
        <v>425</v>
      </c>
      <c r="K20" t="str">
        <f>IF(VLOOKUP(C20,surrogate_specification_all!C$2:F$114,4,FALSE)=0,"NA",VLOOKUP(C20,surrogate_specification_all!C$2:F$114,4,FALSE))</f>
        <v>rd_ps_tiger2010</v>
      </c>
      <c r="L20" t="str">
        <f>IF(VLOOKUP(C20,surrogate_specification_all!C$2:G$114,5,FALSE)=0,"NA",VLOOKUP(C20,surrogate_specification_all!C$2:G$114,5,FALSE))</f>
        <v>NONE</v>
      </c>
      <c r="M20" s="4" t="str">
        <f>IF(VLOOKUP($C20,surrogate_specification_all!$C$2:H$114,6,FALSE)=0,"",VLOOKUP(C20,surrogate_specification_all!C$2:H$114,6,FALSE))</f>
        <v/>
      </c>
      <c r="N20" t="str">
        <f>IF(VLOOKUP($C20,surrogate_specification_all!$C$2:I$114,7,FALSE)=0,"",VLOOKUP($C20,surrogate_specification_all!$C$2:I$114,7,FALSE))</f>
        <v>RDTYPE = 1</v>
      </c>
      <c r="O20" t="str">
        <f>IF(VLOOKUP($C20,surrogate_specification_all!$C$2:J$1250,8,FALSE)=0,"",VLOOKUP($C20,surrogate_specification_all!$C$2:J$114,8,FALSE))</f>
        <v/>
      </c>
      <c r="P20" t="str">
        <f>IF(VLOOKUP($C20,surrogate_specification_all!$C$2:K$114,9,FALSE)=0,"",VLOOKUP($C20,surrogate_specification_all!$C$2:K$114,9,FALSE))</f>
        <v>Total Road Miles</v>
      </c>
      <c r="Q20" t="str">
        <f>IF(VLOOKUP($C20,surrogate_specification_all!$C$2:L$114,10,FALSE)=0,"",VLOOKUP($C20,surrogate_specification_all!$C$2:L$114,10,FALSE))</f>
        <v>Population</v>
      </c>
      <c r="R20" t="str">
        <f>IF(VLOOKUP($C20,surrogate_specification_all!$C$2:M$114,11,FALSE)=0,"",VLOOKUP($C20,surrogate_specification_all!$C$2:M$114,11,FALSE))</f>
        <v/>
      </c>
    </row>
    <row r="21" spans="1:28" ht="24">
      <c r="A21" t="str">
        <f>surrogate_specification_all!B20</f>
        <v>Highway Exit Ramps</v>
      </c>
      <c r="B21" t="s">
        <v>596</v>
      </c>
      <c r="C21">
        <f>surrogate_specification_all!C20</f>
        <v>201</v>
      </c>
      <c r="D21" t="s">
        <v>408</v>
      </c>
      <c r="E21" s="4" t="s">
        <v>644</v>
      </c>
      <c r="F21" t="s">
        <v>424</v>
      </c>
      <c r="G21" s="6">
        <v>2010</v>
      </c>
      <c r="H21" s="2" t="s">
        <v>420</v>
      </c>
      <c r="I21" t="s">
        <v>7</v>
      </c>
      <c r="J21" s="4" t="s">
        <v>426</v>
      </c>
      <c r="K21" t="str">
        <f>IF(VLOOKUP(C21,surrogate_specification_all!C$2:F$114,4,FALSE)=0,"NA",VLOOKUP(C21,surrogate_specification_all!C$2:F$114,4,FALSE))</f>
        <v>exits</v>
      </c>
      <c r="L21" t="str">
        <f>IF(VLOOKUP(C21,surrogate_specification_all!C$2:G$114,5,FALSE)=0,"NA",VLOOKUP(C21,surrogate_specification_all!C$2:G$114,5,FALSE))</f>
        <v>NONE</v>
      </c>
      <c r="M21" s="4" t="str">
        <f>IF(VLOOKUP($C21,surrogate_specification_all!$C$2:H$114,6,FALSE)=0,"",VLOOKUP(C21,surrogate_specification_all!C$2:H$114,6,FALSE))</f>
        <v/>
      </c>
      <c r="N21" t="str">
        <f>IF(VLOOKUP($C21,surrogate_specification_all!$C$2:I$114,7,FALSE)=0,"",VLOOKUP($C21,surrogate_specification_all!$C$2:I$114,7,FALSE))</f>
        <v/>
      </c>
      <c r="O21" t="str">
        <f>IF(VLOOKUP($C21,surrogate_specification_all!$C$2:J$1250,8,FALSE)=0,"",VLOOKUP($C21,surrogate_specification_all!$C$2:J$114,8,FALSE))</f>
        <v/>
      </c>
      <c r="P21" t="str">
        <f>IF(VLOOKUP($C21,surrogate_specification_all!$C$2:K$114,9,FALSE)=0,"",VLOOKUP($C21,surrogate_specification_all!$C$2:K$114,9,FALSE))</f>
        <v>Total Road Miles</v>
      </c>
      <c r="Q21" t="str">
        <f>IF(VLOOKUP($C21,surrogate_specification_all!$C$2:L$114,10,FALSE)=0,"",VLOOKUP($C21,surrogate_specification_all!$C$2:L$114,10,FALSE))</f>
        <v>Population</v>
      </c>
      <c r="R21" t="str">
        <f>IF(VLOOKUP($C21,surrogate_specification_all!$C$2:M$114,11,FALSE)=0,"",VLOOKUP($C21,surrogate_specification_all!$C$2:M$114,11,FALSE))</f>
        <v/>
      </c>
    </row>
    <row r="22" spans="1:28" ht="24">
      <c r="A22" t="str">
        <f>surrogate_specification_all!B21</f>
        <v>Local Roads</v>
      </c>
      <c r="B22" t="s">
        <v>596</v>
      </c>
      <c r="C22">
        <f>surrogate_specification_all!C21</f>
        <v>202</v>
      </c>
      <c r="D22" t="s">
        <v>407</v>
      </c>
      <c r="E22" s="4" t="s">
        <v>643</v>
      </c>
      <c r="F22" t="s">
        <v>424</v>
      </c>
      <c r="G22" s="6">
        <v>2010</v>
      </c>
      <c r="H22" s="2" t="s">
        <v>420</v>
      </c>
      <c r="I22" t="s">
        <v>7</v>
      </c>
      <c r="J22" s="4" t="s">
        <v>427</v>
      </c>
      <c r="K22" t="str">
        <f>IF(VLOOKUP(C22,surrogate_specification_all!C$2:F$114,4,FALSE)=0,"NA",VLOOKUP(C22,surrogate_specification_all!C$2:F$114,4,FALSE))</f>
        <v>mjrrds</v>
      </c>
      <c r="L22" t="str">
        <f>IF(VLOOKUP(C22,surrogate_specification_all!C$2:G$114,5,FALSE)=0,"NA",VLOOKUP(C22,surrogate_specification_all!C$2:G$114,5,FALSE))</f>
        <v>NONE</v>
      </c>
      <c r="M22" s="4" t="str">
        <f>IF(VLOOKUP($C22,surrogate_specification_all!$C$2:H$114,6,FALSE)=0,"",VLOOKUP(C22,surrogate_specification_all!C$2:H$114,6,FALSE))</f>
        <v/>
      </c>
      <c r="N22" t="str">
        <f>IF(VLOOKUP($C22,surrogate_specification_all!$C$2:I$114,7,FALSE)=0,"",VLOOKUP($C22,surrogate_specification_all!$C$2:I$114,7,FALSE))</f>
        <v>FRC=4,5</v>
      </c>
      <c r="O22" t="str">
        <f>IF(VLOOKUP($C22,surrogate_specification_all!$C$2:J$1250,8,FALSE)=0,"",VLOOKUP($C22,surrogate_specification_all!$C$2:J$114,8,FALSE))</f>
        <v/>
      </c>
      <c r="P22" t="str">
        <f>IF(VLOOKUP($C22,surrogate_specification_all!$C$2:K$114,9,FALSE)=0,"",VLOOKUP($C22,surrogate_specification_all!$C$2:K$114,9,FALSE))</f>
        <v>Housing</v>
      </c>
      <c r="Q22" t="str">
        <f>IF(VLOOKUP($C22,surrogate_specification_all!$C$2:L$114,10,FALSE)=0,"",VLOOKUP($C22,surrogate_specification_all!$C$2:L$114,10,FALSE))</f>
        <v>Population</v>
      </c>
      <c r="R22" t="str">
        <f>IF(VLOOKUP($C22,surrogate_specification_all!$C$2:M$114,11,FALSE)=0,"",VLOOKUP($C22,surrogate_specification_all!$C$2:M$114,11,FALSE))</f>
        <v/>
      </c>
    </row>
    <row r="23" spans="1:28" ht="24">
      <c r="A23" t="str">
        <f>surrogate_specification_all!B22</f>
        <v>Bus Stops</v>
      </c>
      <c r="B23" t="s">
        <v>596</v>
      </c>
      <c r="C23">
        <f>surrogate_specification_all!C22</f>
        <v>203</v>
      </c>
      <c r="D23" t="s">
        <v>408</v>
      </c>
      <c r="E23" s="4" t="s">
        <v>645</v>
      </c>
      <c r="F23" t="s">
        <v>424</v>
      </c>
      <c r="G23" s="6">
        <v>2010</v>
      </c>
      <c r="H23" s="2" t="s">
        <v>790</v>
      </c>
      <c r="I23" t="s">
        <v>422</v>
      </c>
      <c r="J23" s="14" t="s">
        <v>67</v>
      </c>
      <c r="K23" t="str">
        <f>IF(VLOOKUP(C23,surrogate_specification_all!C$2:F$114,4,FALSE)=0,"NA",VLOOKUP(C23,surrogate_specification_all!C$2:F$114,4,FALSE))</f>
        <v>transterm</v>
      </c>
      <c r="L23" t="str">
        <f>IF(VLOOKUP(C23,surrogate_specification_all!C$2:G$114,5,FALSE)=0,"NA",VLOOKUP(C23,surrogate_specification_all!C$2:G$114,5,FALSE))</f>
        <v>NONE</v>
      </c>
      <c r="M23" s="4" t="str">
        <f>IF(VLOOKUP($C23,surrogate_specification_all!$C$2:H$114,6,FALSE)=0,"",VLOOKUP(C23,surrogate_specification_all!C$2:H$114,6,FALSE))</f>
        <v/>
      </c>
      <c r="N23" t="str">
        <f>IF(VLOOKUP($C23,surrogate_specification_all!$C$2:I$114,7,FALSE)=0,"",VLOOKUP($C23,surrogate_specification_all!$C$2:I$114,7,FALSE))</f>
        <v>FCC=D53</v>
      </c>
      <c r="O23" t="str">
        <f>IF(VLOOKUP($C23,surrogate_specification_all!$C$2:J$1250,8,FALSE)=0,"",VLOOKUP($C23,surrogate_specification_all!$C$2:J$114,8,FALSE))</f>
        <v/>
      </c>
      <c r="P23" t="str">
        <f>IF(VLOOKUP($C23,surrogate_specification_all!$C$2:K$114,9,FALSE)=0,"",VLOOKUP($C23,surrogate_specification_all!$C$2:K$114,9,FALSE))</f>
        <v>Local Roads</v>
      </c>
      <c r="Q23" t="str">
        <f>IF(VLOOKUP($C23,surrogate_specification_all!$C$2:L$114,10,FALSE)=0,"",VLOOKUP($C23,surrogate_specification_all!$C$2:L$114,10,FALSE))</f>
        <v>Total Road Miles</v>
      </c>
      <c r="R23" t="str">
        <f>IF(VLOOKUP($C23,surrogate_specification_all!$C$2:M$114,11,FALSE)=0,"",VLOOKUP($C23,surrogate_specification_all!$C$2:M$114,11,FALSE))</f>
        <v/>
      </c>
    </row>
    <row r="24" spans="1:28" ht="36">
      <c r="A24" t="str">
        <f>surrogate_specification_all!B23</f>
        <v>Rural Primary Road Miles</v>
      </c>
      <c r="B24" t="s">
        <v>595</v>
      </c>
      <c r="C24">
        <f>surrogate_specification_all!C23</f>
        <v>210</v>
      </c>
      <c r="D24" t="s">
        <v>407</v>
      </c>
      <c r="E24" s="4" t="s">
        <v>639</v>
      </c>
      <c r="F24" s="1" t="s">
        <v>6</v>
      </c>
      <c r="G24" s="6">
        <v>2010</v>
      </c>
      <c r="H24" s="2" t="s">
        <v>790</v>
      </c>
      <c r="I24" t="s">
        <v>422</v>
      </c>
      <c r="J24" s="14" t="s">
        <v>67</v>
      </c>
      <c r="K24" t="str">
        <f>IF(VLOOKUP(C24,surrogate_specification_all!C$2:F$114,4,FALSE)=0,"NA",VLOOKUP(C24,surrogate_specification_all!C$2:F$114,4,FALSE))</f>
        <v>rd_ps_tiger2010</v>
      </c>
      <c r="L24" t="str">
        <f>IF(VLOOKUP(C24,surrogate_specification_all!C$2:G$114,5,FALSE)=0,"NA",VLOOKUP(C24,surrogate_specification_all!C$2:G$114,5,FALSE))</f>
        <v>NONE</v>
      </c>
      <c r="M24" s="4" t="str">
        <f>IF(VLOOKUP($C24,surrogate_specification_all!$C$2:H$114,6,FALSE)=0,"",VLOOKUP(C24,surrogate_specification_all!C$2:H$114,6,FALSE))</f>
        <v/>
      </c>
      <c r="N24" t="str">
        <f>IF(VLOOKUP($C24,surrogate_specification_all!$C$2:I$114,7,FALSE)=0,"",VLOOKUP($C24,surrogate_specification_all!$C$2:I$114,7,FALSE))</f>
        <v>RDTYPE = 2</v>
      </c>
      <c r="O24" t="str">
        <f>IF(VLOOKUP($C24,surrogate_specification_all!$C$2:J$1250,8,FALSE)=0,"",VLOOKUP($C24,surrogate_specification_all!$C$2:J$114,8,FALSE))</f>
        <v/>
      </c>
      <c r="P24" t="str">
        <f>IF(VLOOKUP($C24,surrogate_specification_all!$C$2:K$114,9,FALSE)=0,"",VLOOKUP($C24,surrogate_specification_all!$C$2:K$114,9,FALSE))</f>
        <v>Total Road Miles</v>
      </c>
      <c r="Q24" t="str">
        <f>IF(VLOOKUP($C24,surrogate_specification_all!$C$2:L$114,10,FALSE)=0,"",VLOOKUP($C24,surrogate_specification_all!$C$2:L$114,10,FALSE))</f>
        <v>Population</v>
      </c>
      <c r="R24" t="str">
        <f>IF(VLOOKUP($C24,surrogate_specification_all!$C$2:M$114,11,FALSE)=0,"",VLOOKUP($C24,surrogate_specification_all!$C$2:M$114,11,FALSE))</f>
        <v/>
      </c>
    </row>
    <row r="25" spans="1:28" ht="36">
      <c r="A25" t="str">
        <f>surrogate_specification_all!B24</f>
        <v>Urban Secondary Road Miles</v>
      </c>
      <c r="B25" t="s">
        <v>595</v>
      </c>
      <c r="C25">
        <f>surrogate_specification_all!C24</f>
        <v>220</v>
      </c>
      <c r="D25" t="s">
        <v>407</v>
      </c>
      <c r="E25" s="4" t="s">
        <v>641</v>
      </c>
      <c r="F25" s="1" t="s">
        <v>6</v>
      </c>
      <c r="G25" s="6">
        <v>2010</v>
      </c>
      <c r="H25" s="2" t="s">
        <v>790</v>
      </c>
      <c r="I25" t="s">
        <v>422</v>
      </c>
      <c r="J25" s="14" t="s">
        <v>67</v>
      </c>
      <c r="K25" t="str">
        <f>IF(VLOOKUP(C25,surrogate_specification_all!C$2:F$114,4,FALSE)=0,"NA",VLOOKUP(C25,surrogate_specification_all!C$2:F$114,4,FALSE))</f>
        <v>rd_ps_tiger2010</v>
      </c>
      <c r="L25" t="str">
        <f>IF(VLOOKUP(C25,surrogate_specification_all!C$2:G$114,5,FALSE)=0,"NA",VLOOKUP(C25,surrogate_specification_all!C$2:G$114,5,FALSE))</f>
        <v>NONE</v>
      </c>
      <c r="M25" s="4" t="str">
        <f>IF(VLOOKUP($C25,surrogate_specification_all!$C$2:H$114,6,FALSE)=0,"",VLOOKUP(C25,surrogate_specification_all!C$2:H$114,6,FALSE))</f>
        <v/>
      </c>
      <c r="N25" t="str">
        <f>IF(VLOOKUP($C25,surrogate_specification_all!$C$2:I$114,7,FALSE)=0,"",VLOOKUP($C25,surrogate_specification_all!$C$2:I$114,7,FALSE))</f>
        <v>RDTYPE = 3</v>
      </c>
      <c r="O25" t="str">
        <f>IF(VLOOKUP($C25,surrogate_specification_all!$C$2:J$1250,8,FALSE)=0,"",VLOOKUP($C25,surrogate_specification_all!$C$2:J$114,8,FALSE))</f>
        <v/>
      </c>
      <c r="P25" t="str">
        <f>IF(VLOOKUP($C25,surrogate_specification_all!$C$2:K$114,9,FALSE)=0,"",VLOOKUP($C25,surrogate_specification_all!$C$2:K$114,9,FALSE))</f>
        <v>Total Road Miles</v>
      </c>
      <c r="Q25" t="str">
        <f>IF(VLOOKUP($C25,surrogate_specification_all!$C$2:L$114,10,FALSE)=0,"",VLOOKUP($C25,surrogate_specification_all!$C$2:L$114,10,FALSE))</f>
        <v>Population</v>
      </c>
      <c r="R25" t="str">
        <f>IF(VLOOKUP($C25,surrogate_specification_all!$C$2:M$114,11,FALSE)=0,"",VLOOKUP($C25,surrogate_specification_all!$C$2:M$114,11,FALSE))</f>
        <v/>
      </c>
    </row>
    <row r="26" spans="1:28" ht="36">
      <c r="A26" t="str">
        <f>surrogate_specification_all!B25</f>
        <v>Rural Secondary Road Miles</v>
      </c>
      <c r="B26" t="s">
        <v>595</v>
      </c>
      <c r="C26">
        <f>surrogate_specification_all!C25</f>
        <v>230</v>
      </c>
      <c r="D26" t="s">
        <v>407</v>
      </c>
      <c r="E26" s="4" t="s">
        <v>640</v>
      </c>
      <c r="F26" s="1" t="s">
        <v>6</v>
      </c>
      <c r="G26" s="6">
        <v>2010</v>
      </c>
      <c r="H26" s="2" t="s">
        <v>790</v>
      </c>
      <c r="I26" t="s">
        <v>422</v>
      </c>
      <c r="J26" s="14" t="s">
        <v>67</v>
      </c>
      <c r="K26" t="str">
        <f>IF(VLOOKUP(C26,surrogate_specification_all!C$2:F$114,4,FALSE)=0,"NA",VLOOKUP(C26,surrogate_specification_all!C$2:F$114,4,FALSE))</f>
        <v>rd_ps_tiger2010</v>
      </c>
      <c r="L26" t="str">
        <f>IF(VLOOKUP(C26,surrogate_specification_all!C$2:G$114,5,FALSE)=0,"NA",VLOOKUP(C26,surrogate_specification_all!C$2:G$114,5,FALSE))</f>
        <v>NONE</v>
      </c>
      <c r="M26" s="4" t="str">
        <f>IF(VLOOKUP($C26,surrogate_specification_all!$C$2:H$114,6,FALSE)=0,"",VLOOKUP(C26,surrogate_specification_all!C$2:H$114,6,FALSE))</f>
        <v/>
      </c>
      <c r="N26" t="str">
        <f>IF(VLOOKUP($C26,surrogate_specification_all!$C$2:I$114,7,FALSE)=0,"",VLOOKUP($C26,surrogate_specification_all!$C$2:I$114,7,FALSE))</f>
        <v>RDTYPE = 4</v>
      </c>
      <c r="O26" t="str">
        <f>IF(VLOOKUP($C26,surrogate_specification_all!$C$2:J$1250,8,FALSE)=0,"",VLOOKUP($C26,surrogate_specification_all!$C$2:J$114,8,FALSE))</f>
        <v/>
      </c>
      <c r="P26" t="str">
        <f>IF(VLOOKUP($C26,surrogate_specification_all!$C$2:K$114,9,FALSE)=0,"",VLOOKUP($C26,surrogate_specification_all!$C$2:K$114,9,FALSE))</f>
        <v>Total Road Miles</v>
      </c>
      <c r="Q26" t="str">
        <f>IF(VLOOKUP($C26,surrogate_specification_all!$C$2:L$114,10,FALSE)=0,"",VLOOKUP($C26,surrogate_specification_all!$C$2:L$114,10,FALSE))</f>
        <v>Population</v>
      </c>
      <c r="R26" t="str">
        <f>IF(VLOOKUP($C26,surrogate_specification_all!$C$2:M$114,11,FALSE)=0,"",VLOOKUP($C26,surrogate_specification_all!$C$2:M$114,11,FALSE))</f>
        <v/>
      </c>
    </row>
    <row r="27" spans="1:28" ht="24">
      <c r="A27" t="str">
        <f>surrogate_specification_all!B26</f>
        <v>Total Road Miles</v>
      </c>
      <c r="B27" t="s">
        <v>595</v>
      </c>
      <c r="C27">
        <f>surrogate_specification_all!C26</f>
        <v>240</v>
      </c>
      <c r="D27" t="s">
        <v>407</v>
      </c>
      <c r="E27" s="4" t="s">
        <v>646</v>
      </c>
      <c r="F27" s="1" t="s">
        <v>6</v>
      </c>
      <c r="G27" s="6">
        <v>2010</v>
      </c>
      <c r="H27" s="2" t="s">
        <v>790</v>
      </c>
      <c r="I27" t="s">
        <v>422</v>
      </c>
      <c r="J27" s="14" t="s">
        <v>67</v>
      </c>
      <c r="K27" t="str">
        <f>IF(VLOOKUP(C27,surrogate_specification_all!C$2:F$114,4,FALSE)=0,"NA",VLOOKUP(C27,surrogate_specification_all!C$2:F$114,4,FALSE))</f>
        <v>rd_ps_tiger2010</v>
      </c>
      <c r="L27" t="str">
        <f>IF(VLOOKUP(C27,surrogate_specification_all!C$2:G$114,5,FALSE)=0,"NA",VLOOKUP(C27,surrogate_specification_all!C$2:G$114,5,FALSE))</f>
        <v>NONE</v>
      </c>
      <c r="M27" s="4" t="str">
        <f>IF(VLOOKUP($C27,surrogate_specification_all!$C$2:H$114,6,FALSE)=0,"",VLOOKUP(C27,surrogate_specification_all!C$2:H$114,6,FALSE))</f>
        <v/>
      </c>
      <c r="N27" t="str">
        <f>IF(VLOOKUP($C27,surrogate_specification_all!$C$2:I$114,7,FALSE)=0,"",VLOOKUP($C27,surrogate_specification_all!$C$2:I$114,7,FALSE))</f>
        <v/>
      </c>
      <c r="O27" t="str">
        <f>IF(VLOOKUP($C27,surrogate_specification_all!$C$2:J$1250,8,FALSE)=0,"",VLOOKUP($C27,surrogate_specification_all!$C$2:J$114,8,FALSE))</f>
        <v/>
      </c>
      <c r="P27" t="str">
        <f>IF(VLOOKUP($C27,surrogate_specification_all!$C$2:K$114,9,FALSE)=0,"",VLOOKUP($C27,surrogate_specification_all!$C$2:K$114,9,FALSE))</f>
        <v>Population</v>
      </c>
      <c r="Q27" t="str">
        <f>IF(VLOOKUP($C27,surrogate_specification_all!$C$2:L$114,10,FALSE)=0,"",VLOOKUP($C27,surrogate_specification_all!$C$2:L$114,10,FALSE))</f>
        <v/>
      </c>
      <c r="R27" t="str">
        <f>IF(VLOOKUP($C27,surrogate_specification_all!$C$2:M$114,11,FALSE)=0,"",VLOOKUP($C27,surrogate_specification_all!$C$2:M$114,11,FALSE))</f>
        <v/>
      </c>
    </row>
    <row r="28" spans="1:28" ht="24">
      <c r="A28" t="str">
        <f>surrogate_specification_all!B27</f>
        <v>Urban Primary plus Rural Primary</v>
      </c>
      <c r="B28" t="s">
        <v>595</v>
      </c>
      <c r="C28">
        <f>surrogate_specification_all!C27</f>
        <v>250</v>
      </c>
      <c r="D28" t="s">
        <v>407</v>
      </c>
      <c r="E28" s="4" t="s">
        <v>647</v>
      </c>
      <c r="F28" s="1" t="s">
        <v>6</v>
      </c>
      <c r="G28" s="6">
        <v>2010</v>
      </c>
      <c r="H28" s="2" t="s">
        <v>420</v>
      </c>
      <c r="I28" t="s">
        <v>7</v>
      </c>
      <c r="J28" s="4" t="s">
        <v>25</v>
      </c>
      <c r="K28" t="str">
        <f>IF(VLOOKUP(C28,surrogate_specification_all!C$2:F$114,4,FALSE)=0,"NA",VLOOKUP(C28,surrogate_specification_all!C$2:F$114,4,FALSE))</f>
        <v>rd_ps_tiger2010</v>
      </c>
      <c r="L28" t="str">
        <f>IF(VLOOKUP(C28,surrogate_specification_all!C$2:G$114,5,FALSE)=0,"NA",VLOOKUP(C28,surrogate_specification_all!C$2:G$114,5,FALSE))</f>
        <v>NONE</v>
      </c>
      <c r="M28" s="4" t="str">
        <f>IF(VLOOKUP($C28,surrogate_specification_all!$C$2:H$114,6,FALSE)=0,"",VLOOKUP(C28,surrogate_specification_all!C$2:H$114,6,FALSE))</f>
        <v/>
      </c>
      <c r="N28" t="str">
        <f>IF(VLOOKUP($C28,surrogate_specification_all!$C$2:I$114,7,FALSE)=0,"",VLOOKUP($C28,surrogate_specification_all!$C$2:I$114,7,FALSE))</f>
        <v>RDTYPE = 1,2</v>
      </c>
      <c r="O28" t="str">
        <f>IF(VLOOKUP($C28,surrogate_specification_all!$C$2:J$1250,8,FALSE)=0,"",VLOOKUP($C28,surrogate_specification_all!$C$2:J$114,8,FALSE))</f>
        <v/>
      </c>
      <c r="P28" t="str">
        <f>IF(VLOOKUP($C28,surrogate_specification_all!$C$2:K$114,9,FALSE)=0,"",VLOOKUP($C28,surrogate_specification_all!$C$2:K$114,9,FALSE))</f>
        <v>Total Road Miles</v>
      </c>
      <c r="Q28" t="str">
        <f>IF(VLOOKUP($C28,surrogate_specification_all!$C$2:L$114,10,FALSE)=0,"",VLOOKUP($C28,surrogate_specification_all!$C$2:L$114,10,FALSE))</f>
        <v>Population</v>
      </c>
      <c r="R28" t="str">
        <f>IF(VLOOKUP($C28,surrogate_specification_all!$C$2:M$114,11,FALSE)=0,"",VLOOKUP($C28,surrogate_specification_all!$C$2:M$114,11,FALSE))</f>
        <v/>
      </c>
    </row>
    <row r="29" spans="1:28" ht="36">
      <c r="A29" t="str">
        <f>surrogate_specification_all!B28</f>
        <v>Off-Network MD/HD</v>
      </c>
      <c r="B29" t="s">
        <v>596</v>
      </c>
      <c r="C29">
        <f>surrogate_specification_all!C28</f>
        <v>251</v>
      </c>
      <c r="D29" t="s">
        <v>409</v>
      </c>
      <c r="E29" s="4" t="s">
        <v>648</v>
      </c>
      <c r="F29" s="1" t="s">
        <v>412</v>
      </c>
      <c r="G29" s="6">
        <v>2010</v>
      </c>
      <c r="H29" s="2" t="s">
        <v>420</v>
      </c>
      <c r="I29" t="s">
        <v>7</v>
      </c>
      <c r="J29" s="4" t="s">
        <v>25</v>
      </c>
      <c r="K29" t="str">
        <f>IF(VLOOKUP(C29,surrogate_specification_all!C$2:F$114,4,FALSE)=0,"NA",VLOOKUP(C29,surrogate_specification_all!C$2:F$114,4,FALSE))</f>
        <v>NA</v>
      </c>
      <c r="L29" t="str">
        <f>IF(VLOOKUP(C29,surrogate_specification_all!C$2:G$114,5,FALSE)=0,"NA",VLOOKUP(C29,surrogate_specification_all!C$2:G$114,5,FALSE))</f>
        <v>NA</v>
      </c>
      <c r="M29" s="4" t="str">
        <f>IF(VLOOKUP($C29,surrogate_specification_all!$C$2:H$114,6,FALSE)=0,"",VLOOKUP(C29,surrogate_specification_all!C$2:H$114,6,FALSE))</f>
        <v/>
      </c>
      <c r="N29" t="str">
        <f>IF(VLOOKUP($C29,surrogate_specification_all!$C$2:I$114,7,FALSE)=0,"",VLOOKUP($C29,surrogate_specification_all!$C$2:I$114,7,FALSE))</f>
        <v/>
      </c>
      <c r="O29" t="str">
        <f>IF(VLOOKUP($C29,surrogate_specification_all!$C$2:J$1250,8,FALSE)=0,"",VLOOKUP($C29,surrogate_specification_all!$C$2:J$114,8,FALSE))</f>
        <v>0.5*Industrial Land+0.5*Highway Exit Ramps</v>
      </c>
      <c r="P29" t="str">
        <f>IF(VLOOKUP($C29,surrogate_specification_all!$C$2:K$114,9,FALSE)=0,"",VLOOKUP($C29,surrogate_specification_all!$C$2:K$114,9,FALSE))</f>
        <v>Total Road Miles</v>
      </c>
      <c r="Q29" t="str">
        <f>IF(VLOOKUP($C29,surrogate_specification_all!$C$2:L$114,10,FALSE)=0,"",VLOOKUP($C29,surrogate_specification_all!$C$2:L$114,10,FALSE))</f>
        <v>Population</v>
      </c>
      <c r="R29" t="str">
        <f>IF(VLOOKUP($C29,surrogate_specification_all!$C$2:M$114,11,FALSE)=0,"",VLOOKUP($C29,surrogate_specification_all!$C$2:M$114,11,FALSE))</f>
        <v/>
      </c>
    </row>
    <row r="30" spans="1:28" ht="36">
      <c r="A30" t="str">
        <f>surrogate_specification_all!B29</f>
        <v>Off-Network LD</v>
      </c>
      <c r="B30" t="s">
        <v>596</v>
      </c>
      <c r="C30">
        <f>surrogate_specification_all!C29</f>
        <v>252</v>
      </c>
      <c r="D30" t="s">
        <v>409</v>
      </c>
      <c r="E30" s="4" t="s">
        <v>649</v>
      </c>
      <c r="F30" s="1" t="s">
        <v>412</v>
      </c>
      <c r="G30" s="6">
        <v>2010</v>
      </c>
      <c r="H30" s="2" t="s">
        <v>420</v>
      </c>
      <c r="I30" t="s">
        <v>7</v>
      </c>
      <c r="J30" s="4" t="s">
        <v>25</v>
      </c>
      <c r="K30" t="str">
        <f>IF(VLOOKUP(C30,surrogate_specification_all!C$2:F$114,4,FALSE)=0,"NA",VLOOKUP(C30,surrogate_specification_all!C$2:F$114,4,FALSE))</f>
        <v>NA</v>
      </c>
      <c r="L30" t="str">
        <f>IF(VLOOKUP(C30,surrogate_specification_all!C$2:G$114,5,FALSE)=0,"NA",VLOOKUP(C30,surrogate_specification_all!C$2:G$114,5,FALSE))</f>
        <v>NA</v>
      </c>
      <c r="M30" s="4" t="str">
        <f>IF(VLOOKUP($C30,surrogate_specification_all!$C$2:H$114,6,FALSE)=0,"",VLOOKUP(C30,surrogate_specification_all!C$2:H$114,6,FALSE))</f>
        <v/>
      </c>
      <c r="N30" t="str">
        <f>IF(VLOOKUP($C30,surrogate_specification_all!$C$2:I$114,7,FALSE)=0,"",VLOOKUP($C30,surrogate_specification_all!$C$2:I$114,7,FALSE))</f>
        <v/>
      </c>
      <c r="O30" t="str">
        <f>IF(VLOOKUP($C30,surrogate_specification_all!$C$2:J$1250,8,FALSE)=0,"",VLOOKUP($C30,surrogate_specification_all!$C$2:J$114,8,FALSE))</f>
        <v>0.75*Commercial plus Residential+0.25*Local Roads</v>
      </c>
      <c r="P30" t="str">
        <f>IF(VLOOKUP($C30,surrogate_specification_all!$C$2:K$114,9,FALSE)=0,"",VLOOKUP($C30,surrogate_specification_all!$C$2:K$114,9,FALSE))</f>
        <v>Population</v>
      </c>
      <c r="Q30" t="str">
        <f>IF(VLOOKUP($C30,surrogate_specification_all!$C$2:L$114,10,FALSE)=0,"",VLOOKUP($C30,surrogate_specification_all!$C$2:L$114,10,FALSE))</f>
        <v>Housing</v>
      </c>
      <c r="R30" t="str">
        <f>IF(VLOOKUP($C30,surrogate_specification_all!$C$2:M$114,11,FALSE)=0,"",VLOOKUP($C30,surrogate_specification_all!$C$2:M$114,11,FALSE))</f>
        <v/>
      </c>
    </row>
    <row r="31" spans="1:28" ht="36">
      <c r="A31" t="str">
        <f>surrogate_specification_all!B30</f>
        <v>Off-Network Buses</v>
      </c>
      <c r="B31" t="s">
        <v>596</v>
      </c>
      <c r="C31">
        <f>surrogate_specification_all!C30</f>
        <v>253</v>
      </c>
      <c r="D31" t="s">
        <v>409</v>
      </c>
      <c r="E31" s="4" t="s">
        <v>650</v>
      </c>
      <c r="F31" s="1" t="s">
        <v>411</v>
      </c>
      <c r="G31" s="6">
        <v>2010</v>
      </c>
      <c r="H31" s="2" t="s">
        <v>420</v>
      </c>
      <c r="J31" s="4" t="s">
        <v>25</v>
      </c>
      <c r="K31" t="str">
        <f>IF(VLOOKUP(C31,surrogate_specification_all!C$2:F$114,4,FALSE)=0,"NA",VLOOKUP(C31,surrogate_specification_all!C$2:F$114,4,FALSE))</f>
        <v>NA</v>
      </c>
      <c r="L31" t="str">
        <f>IF(VLOOKUP(C31,surrogate_specification_all!C$2:G$114,5,FALSE)=0,"NA",VLOOKUP(C31,surrogate_specification_all!C$2:G$114,5,FALSE))</f>
        <v>NA</v>
      </c>
      <c r="M31" s="4" t="str">
        <f>IF(VLOOKUP($C31,surrogate_specification_all!$C$2:H$114,6,FALSE)=0,"",VLOOKUP(C31,surrogate_specification_all!C$2:H$114,6,FALSE))</f>
        <v/>
      </c>
      <c r="N31" t="str">
        <f>IF(VLOOKUP($C31,surrogate_specification_all!$C$2:I$114,7,FALSE)=0,"",VLOOKUP($C31,surrogate_specification_all!$C$2:I$114,7,FALSE))</f>
        <v/>
      </c>
      <c r="O31" t="str">
        <f>IF(VLOOKUP($C31,surrogate_specification_all!$C$2:J$1250,8,FALSE)=0,"",VLOOKUP($C31,surrogate_specification_all!$C$2:J$114,8,FALSE))</f>
        <v>0.5*Bus Stops+0.5*Local Roads</v>
      </c>
      <c r="P31" t="str">
        <f>IF(VLOOKUP($C31,surrogate_specification_all!$C$2:K$114,9,FALSE)=0,"",VLOOKUP($C31,surrogate_specification_all!$C$2:K$114,9,FALSE))</f>
        <v>Housing</v>
      </c>
      <c r="Q31" t="str">
        <f>IF(VLOOKUP($C31,surrogate_specification_all!$C$2:L$114,10,FALSE)=0,"",VLOOKUP($C31,surrogate_specification_all!$C$2:L$114,10,FALSE))</f>
        <v>Urban Secondary Road Miles</v>
      </c>
      <c r="R31" t="str">
        <f>IF(VLOOKUP($C31,surrogate_specification_all!$C$2:M$114,11,FALSE)=0,"",VLOOKUP($C31,surrogate_specification_all!$C$2:M$114,11,FALSE))</f>
        <v/>
      </c>
    </row>
    <row r="32" spans="1:28" s="15" customFormat="1" ht="25">
      <c r="A32" t="str">
        <f>surrogate_specification_all!B31</f>
        <v>0.75 Total Roadway Miles plus 0.25 Population</v>
      </c>
      <c r="B32" t="s">
        <v>595</v>
      </c>
      <c r="C32">
        <f>surrogate_specification_all!C31</f>
        <v>255</v>
      </c>
      <c r="D32" t="s">
        <v>409</v>
      </c>
      <c r="E32" s="4" t="s">
        <v>651</v>
      </c>
      <c r="F32" s="1" t="s">
        <v>0</v>
      </c>
      <c r="G32" s="6">
        <v>2010</v>
      </c>
      <c r="H32" s="2" t="s">
        <v>420</v>
      </c>
      <c r="I32" t="s">
        <v>7</v>
      </c>
      <c r="J32" s="12" t="s">
        <v>67</v>
      </c>
      <c r="K32" t="str">
        <f>IF(VLOOKUP(C32,surrogate_specification_all!C$2:F$114,4,FALSE)=0,"NA",VLOOKUP(C32,surrogate_specification_all!C$2:F$114,4,FALSE))</f>
        <v>NA</v>
      </c>
      <c r="L32" t="str">
        <f>IF(VLOOKUP(C32,surrogate_specification_all!C$2:G$114,5,FALSE)=0,"NA",VLOOKUP(C32,surrogate_specification_all!C$2:G$114,5,FALSE))</f>
        <v>NA</v>
      </c>
      <c r="M32" s="4" t="str">
        <f>IF(VLOOKUP($C32,surrogate_specification_all!$C$2:H$114,6,FALSE)=0,"",VLOOKUP(C32,surrogate_specification_all!C$2:H$114,6,FALSE))</f>
        <v/>
      </c>
      <c r="N32" t="str">
        <f>IF(VLOOKUP($C32,surrogate_specification_all!$C$2:I$114,7,FALSE)=0,"",VLOOKUP($C32,surrogate_specification_all!$C$2:I$114,7,FALSE))</f>
        <v/>
      </c>
      <c r="O32" t="str">
        <f>IF(VLOOKUP($C32,surrogate_specification_all!$C$2:J$1250,8,FALSE)=0,"",VLOOKUP($C32,surrogate_specification_all!$C$2:J$114,8,FALSE))</f>
        <v>0.75*Total Road Miles+0.25*Population</v>
      </c>
      <c r="P32" t="str">
        <f>IF(VLOOKUP($C32,surrogate_specification_all!$C$2:K$114,9,FALSE)=0,"",VLOOKUP($C32,surrogate_specification_all!$C$2:K$114,9,FALSE))</f>
        <v/>
      </c>
      <c r="Q32" t="str">
        <f>IF(VLOOKUP($C32,surrogate_specification_all!$C$2:L$114,10,FALSE)=0,"",VLOOKUP($C32,surrogate_specification_all!$C$2:L$114,10,FALSE))</f>
        <v/>
      </c>
      <c r="R32" t="str">
        <f>IF(VLOOKUP($C32,surrogate_specification_all!$C$2:M$114,11,FALSE)=0,"",VLOOKUP($C32,surrogate_specification_all!$C$2:M$114,11,FALSE))</f>
        <v/>
      </c>
      <c r="S32"/>
      <c r="T32"/>
      <c r="U32" s="21"/>
      <c r="V32" s="21"/>
      <c r="W32" s="21"/>
      <c r="X32" s="21"/>
      <c r="Y32" s="21"/>
      <c r="Z32" s="21"/>
      <c r="AA32" s="21"/>
      <c r="AB32"/>
    </row>
    <row r="33" spans="1:28" s="15" customFormat="1" ht="28">
      <c r="A33" t="str">
        <f>surrogate_specification_all!B32</f>
        <v>Total Railroad Miles</v>
      </c>
      <c r="B33" t="s">
        <v>595</v>
      </c>
      <c r="C33">
        <f>surrogate_specification_all!C32</f>
        <v>260</v>
      </c>
      <c r="D33" t="s">
        <v>407</v>
      </c>
      <c r="E33" s="16" t="s">
        <v>652</v>
      </c>
      <c r="F33" s="1" t="s">
        <v>6</v>
      </c>
      <c r="G33" s="6">
        <v>2010</v>
      </c>
      <c r="H33" s="2" t="s">
        <v>420</v>
      </c>
      <c r="I33" t="s">
        <v>711</v>
      </c>
      <c r="J33" s="12" t="s">
        <v>710</v>
      </c>
      <c r="K33" t="str">
        <f>IF(VLOOKUP(C33,surrogate_specification_all!C$2:F$114,4,FALSE)=0,"NA",VLOOKUP(C33,surrogate_specification_all!C$2:F$114,4,FALSE))</f>
        <v>rail_tiger2010</v>
      </c>
      <c r="L33" t="str">
        <f>IF(VLOOKUP(C33,surrogate_specification_all!C$2:G$114,5,FALSE)=0,"NA",VLOOKUP(C33,surrogate_specification_all!C$2:G$114,5,FALSE))</f>
        <v>NONE</v>
      </c>
      <c r="M33" s="4" t="str">
        <f>IF(VLOOKUP($C33,surrogate_specification_all!$C$2:H$114,6,FALSE)=0,"",VLOOKUP(C33,surrogate_specification_all!C$2:H$114,6,FALSE))</f>
        <v/>
      </c>
      <c r="N33" t="str">
        <f>IF(VLOOKUP($C33,surrogate_specification_all!$C$2:I$114,7,FALSE)=0,"",VLOOKUP($C33,surrogate_specification_all!$C$2:I$114,7,FALSE))</f>
        <v>RRTYPE=1,2</v>
      </c>
      <c r="O33" t="str">
        <f>IF(VLOOKUP($C33,surrogate_specification_all!$C$2:J$1250,8,FALSE)=0,"",VLOOKUP($C33,surrogate_specification_all!$C$2:J$114,8,FALSE))</f>
        <v/>
      </c>
      <c r="P33" t="str">
        <f>IF(VLOOKUP($C33,surrogate_specification_all!$C$2:K$114,9,FALSE)=0,"",VLOOKUP($C33,surrogate_specification_all!$C$2:K$114,9,FALSE))</f>
        <v>Total Road Miles</v>
      </c>
      <c r="Q33" t="str">
        <f>IF(VLOOKUP($C33,surrogate_specification_all!$C$2:L$114,10,FALSE)=0,"",VLOOKUP($C33,surrogate_specification_all!$C$2:L$114,10,FALSE))</f>
        <v>Population</v>
      </c>
      <c r="R33" t="str">
        <f>IF(VLOOKUP($C33,surrogate_specification_all!$C$2:M$114,11,FALSE)=0,"",VLOOKUP($C33,surrogate_specification_all!$C$2:M$114,11,FALSE))</f>
        <v/>
      </c>
      <c r="U33" s="21"/>
      <c r="V33" s="21"/>
      <c r="W33" s="21"/>
      <c r="X33" s="21"/>
      <c r="Y33" s="21"/>
      <c r="Z33" s="21"/>
      <c r="AA33" s="21"/>
    </row>
    <row r="34" spans="1:28" ht="25">
      <c r="A34" t="str">
        <f>surrogate_specification_all!B33</f>
        <v>NTAD Total Railroad Density</v>
      </c>
      <c r="B34" t="s">
        <v>596</v>
      </c>
      <c r="C34">
        <f>surrogate_specification_all!C33</f>
        <v>261</v>
      </c>
      <c r="D34" t="s">
        <v>407</v>
      </c>
      <c r="E34" s="16" t="s">
        <v>708</v>
      </c>
      <c r="F34" s="1" t="s">
        <v>709</v>
      </c>
      <c r="G34" s="6">
        <v>2012</v>
      </c>
      <c r="H34" s="2" t="s">
        <v>420</v>
      </c>
      <c r="I34" t="s">
        <v>7</v>
      </c>
      <c r="J34" s="12" t="s">
        <v>67</v>
      </c>
      <c r="K34" t="str">
        <f>IF(VLOOKUP(C34,surrogate_specification_all!C$2:F$114,4,FALSE)=0,"NA",VLOOKUP(C34,surrogate_specification_all!C$2:F$114,4,FALSE))</f>
        <v>rail_lines_ntad2012</v>
      </c>
      <c r="L34" t="str">
        <f>IF(VLOOKUP(C34,surrogate_specification_all!C$2:G$114,5,FALSE)=0,"NA",VLOOKUP(C34,surrogate_specification_all!C$2:G$114,5,FALSE))</f>
        <v>MEDDENS</v>
      </c>
      <c r="M34" s="4" t="str">
        <f>IF(VLOOKUP($C34,surrogate_specification_all!$C$2:H$114,6,FALSE)=0,"",VLOOKUP(C34,surrogate_specification_all!C$2:H$114,6,FALSE))</f>
        <v/>
      </c>
      <c r="N34" t="str">
        <f>IF(VLOOKUP($C34,surrogate_specification_all!$C$2:I$114,7,FALSE)=0,"",VLOOKUP($C34,surrogate_specification_all!$C$2:I$114,7,FALSE))</f>
        <v>RAILTYPE=1,2,3</v>
      </c>
      <c r="O34" t="str">
        <f>IF(VLOOKUP($C34,surrogate_specification_all!$C$2:J$1250,8,FALSE)=0,"",VLOOKUP($C34,surrogate_specification_all!$C$2:J$114,8,FALSE))</f>
        <v/>
      </c>
      <c r="P34" t="str">
        <f>IF(VLOOKUP($C34,surrogate_specification_all!$C$2:K$114,9,FALSE)=0,"",VLOOKUP($C34,surrogate_specification_all!$C$2:K$114,9,FALSE))</f>
        <v>Total Railroad Miles</v>
      </c>
      <c r="Q34" t="str">
        <f>IF(VLOOKUP($C34,surrogate_specification_all!$C$2:L$114,10,FALSE)=0,"",VLOOKUP($C34,surrogate_specification_all!$C$2:L$114,10,FALSE))</f>
        <v>Total Road Miles</v>
      </c>
      <c r="R34" t="str">
        <f>IF(VLOOKUP($C34,surrogate_specification_all!$C$2:M$114,11,FALSE)=0,"",VLOOKUP($C34,surrogate_specification_all!$C$2:M$114,11,FALSE))</f>
        <v>Population</v>
      </c>
      <c r="S34" s="15"/>
      <c r="T34" s="15"/>
      <c r="AB34" s="15"/>
    </row>
    <row r="35" spans="1:28" ht="49">
      <c r="A35" t="str">
        <f>surrogate_specification_all!B34</f>
        <v>Class 1 Railroad Miles</v>
      </c>
      <c r="B35" t="s">
        <v>595</v>
      </c>
      <c r="C35">
        <f>surrogate_specification_all!C34</f>
        <v>270</v>
      </c>
      <c r="D35" t="s">
        <v>407</v>
      </c>
      <c r="E35" s="4" t="s">
        <v>664</v>
      </c>
      <c r="F35" s="1" t="s">
        <v>6</v>
      </c>
      <c r="G35" s="6">
        <v>2010</v>
      </c>
      <c r="H35" s="2" t="s">
        <v>420</v>
      </c>
      <c r="I35" t="s">
        <v>711</v>
      </c>
      <c r="J35" s="12" t="s">
        <v>710</v>
      </c>
      <c r="K35" t="str">
        <f>IF(VLOOKUP(C35,surrogate_specification_all!C$2:F$114,4,FALSE)=0,"NA",VLOOKUP(C35,surrogate_specification_all!C$2:F$114,4,FALSE))</f>
        <v>rail_tiger2010</v>
      </c>
      <c r="L35" t="str">
        <f>IF(VLOOKUP(C35,surrogate_specification_all!C$2:G$114,5,FALSE)=0,"NA",VLOOKUP(C35,surrogate_specification_all!C$2:G$114,5,FALSE))</f>
        <v>NONE</v>
      </c>
      <c r="M35" s="4" t="str">
        <f>IF(VLOOKUP($C35,surrogate_specification_all!$C$2:H$114,6,FALSE)=0,"",VLOOKUP(C35,surrogate_specification_all!C$2:H$114,6,FALSE))</f>
        <v/>
      </c>
      <c r="N35" t="str">
        <f>IF(VLOOKUP($C35,surrogate_specification_all!$C$2:I$114,7,FALSE)=0,"",VLOOKUP($C35,surrogate_specification_all!$C$2:I$114,7,FALSE))</f>
        <v>RRTYPE=1</v>
      </c>
      <c r="O35" t="str">
        <f>IF(VLOOKUP($C35,surrogate_specification_all!$C$2:J$1250,8,FALSE)=0,"",VLOOKUP($C35,surrogate_specification_all!$C$2:J$114,8,FALSE))</f>
        <v/>
      </c>
      <c r="P35" t="str">
        <f>IF(VLOOKUP($C35,surrogate_specification_all!$C$2:K$114,9,FALSE)=0,"",VLOOKUP($C35,surrogate_specification_all!$C$2:K$114,9,FALSE))</f>
        <v>Total Railroad Miles</v>
      </c>
      <c r="Q35" t="str">
        <f>IF(VLOOKUP($C35,surrogate_specification_all!$C$2:L$114,10,FALSE)=0,"",VLOOKUP($C35,surrogate_specification_all!$C$2:L$114,10,FALSE))</f>
        <v>Total Road Miles</v>
      </c>
      <c r="R35" t="str">
        <f>IF(VLOOKUP($C35,surrogate_specification_all!$C$2:M$114,11,FALSE)=0,"",VLOOKUP($C35,surrogate_specification_all!$C$2:M$114,11,FALSE))</f>
        <v>Population</v>
      </c>
    </row>
    <row r="36" spans="1:28" ht="25">
      <c r="A36" t="str">
        <f>surrogate_specification_all!B35</f>
        <v>NTAD Class 1 2 3 Railroad Density</v>
      </c>
      <c r="B36" t="s">
        <v>596</v>
      </c>
      <c r="C36">
        <f>surrogate_specification_all!C35</f>
        <v>271</v>
      </c>
      <c r="D36" t="s">
        <v>407</v>
      </c>
      <c r="E36" s="16" t="s">
        <v>712</v>
      </c>
      <c r="F36" s="1" t="s">
        <v>709</v>
      </c>
      <c r="G36" s="6">
        <v>2012</v>
      </c>
      <c r="H36" s="2" t="s">
        <v>420</v>
      </c>
      <c r="I36" t="s">
        <v>7</v>
      </c>
      <c r="J36" s="12" t="s">
        <v>67</v>
      </c>
      <c r="K36" t="str">
        <f>IF(VLOOKUP(C36,surrogate_specification_all!C$2:F$114,4,FALSE)=0,"NA",VLOOKUP(C36,surrogate_specification_all!C$2:F$114,4,FALSE))</f>
        <v>rail_lines_ntad2012</v>
      </c>
      <c r="L36" t="str">
        <f>IF(VLOOKUP(C36,surrogate_specification_all!C$2:G$114,5,FALSE)=0,"NA",VLOOKUP(C36,surrogate_specification_all!C$2:G$114,5,FALSE))</f>
        <v>MEDDENS</v>
      </c>
      <c r="M36" s="4" t="str">
        <f>IF(VLOOKUP($C36,surrogate_specification_all!$C$2:H$114,6,FALSE)=0,"",VLOOKUP(C36,surrogate_specification_all!C$2:H$114,6,FALSE))</f>
        <v/>
      </c>
      <c r="N36" t="str">
        <f>IF(VLOOKUP($C36,surrogate_specification_all!$C$2:I$114,7,FALSE)=0,"",VLOOKUP($C36,surrogate_specification_all!$C$2:I$114,7,FALSE))</f>
        <v>RAILTYPE="1"</v>
      </c>
      <c r="O36" t="str">
        <f>IF(VLOOKUP($C36,surrogate_specification_all!$C$2:J$1250,8,FALSE)=0,"",VLOOKUP($C36,surrogate_specification_all!$C$2:J$114,8,FALSE))</f>
        <v/>
      </c>
      <c r="P36" t="str">
        <f>IF(VLOOKUP($C36,surrogate_specification_all!$C$2:K$114,9,FALSE)=0,"",VLOOKUP($C36,surrogate_specification_all!$C$2:K$114,9,FALSE))</f>
        <v>NTAD Total Railroad Density</v>
      </c>
      <c r="Q36" t="str">
        <f>IF(VLOOKUP($C36,surrogate_specification_all!$C$2:L$114,10,FALSE)=0,"",VLOOKUP($C36,surrogate_specification_all!$C$2:L$114,10,FALSE))</f>
        <v>Total Railroad Miles</v>
      </c>
      <c r="R36" t="str">
        <f>IF(VLOOKUP($C36,surrogate_specification_all!$C$2:M$114,11,FALSE)=0,"",VLOOKUP($C36,surrogate_specification_all!$C$2:M$114,11,FALSE))</f>
        <v>Total Road Miles</v>
      </c>
      <c r="S36" s="15"/>
      <c r="T36" s="15"/>
    </row>
    <row r="37" spans="1:28" ht="28">
      <c r="A37" t="str">
        <f>surrogate_specification_all!B36</f>
        <v>NTAD Amtrak Railroad Density</v>
      </c>
      <c r="B37" t="s">
        <v>596</v>
      </c>
      <c r="C37">
        <f>surrogate_specification_all!C36</f>
        <v>272</v>
      </c>
      <c r="D37" t="s">
        <v>407</v>
      </c>
      <c r="E37" s="16" t="s">
        <v>714</v>
      </c>
      <c r="F37" s="1" t="s">
        <v>6</v>
      </c>
      <c r="G37" s="6">
        <v>2010</v>
      </c>
      <c r="H37" s="2" t="s">
        <v>420</v>
      </c>
      <c r="I37" t="s">
        <v>711</v>
      </c>
      <c r="J37" s="12" t="s">
        <v>710</v>
      </c>
      <c r="K37" t="str">
        <f>IF(VLOOKUP(C37,surrogate_specification_all!C$2:F$114,4,FALSE)=0,"NA",VLOOKUP(C37,surrogate_specification_all!C$2:F$114,4,FALSE))</f>
        <v>rail_lines_ntad2012</v>
      </c>
      <c r="L37" t="str">
        <f>IF(VLOOKUP(C37,surrogate_specification_all!C$2:G$114,5,FALSE)=0,"NA",VLOOKUP(C37,surrogate_specification_all!C$2:G$114,5,FALSE))</f>
        <v>MEDDENS</v>
      </c>
      <c r="M37" s="4" t="str">
        <f>IF(VLOOKUP($C37,surrogate_specification_all!$C$2:H$114,6,FALSE)=0,"",VLOOKUP(C37,surrogate_specification_all!C$2:H$114,6,FALSE))</f>
        <v/>
      </c>
      <c r="N37" t="str">
        <f>IF(VLOOKUP($C37,surrogate_specification_all!$C$2:I$114,7,FALSE)=0,"",VLOOKUP($C37,surrogate_specification_all!$C$2:I$114,7,FALSE))</f>
        <v>RAILTYPE="2"</v>
      </c>
      <c r="O37" t="str">
        <f>IF(VLOOKUP($C37,surrogate_specification_all!$C$2:J$1250,8,FALSE)=0,"",VLOOKUP($C37,surrogate_specification_all!$C$2:J$114,8,FALSE))</f>
        <v/>
      </c>
      <c r="P37" t="str">
        <f>IF(VLOOKUP($C37,surrogate_specification_all!$C$2:K$114,9,FALSE)=0,"",VLOOKUP($C37,surrogate_specification_all!$C$2:K$114,9,FALSE))</f>
        <v>NTAD Total Railroad Density</v>
      </c>
      <c r="Q37" t="str">
        <f>IF(VLOOKUP($C37,surrogate_specification_all!$C$2:L$114,10,FALSE)=0,"",VLOOKUP($C37,surrogate_specification_all!$C$2:L$114,10,FALSE))</f>
        <v>Total Railroad Miles</v>
      </c>
      <c r="R37" t="str">
        <f>IF(VLOOKUP($C37,surrogate_specification_all!$C$2:M$114,11,FALSE)=0,"",VLOOKUP($C37,surrogate_specification_all!$C$2:M$114,11,FALSE))</f>
        <v>Total Road Miles</v>
      </c>
      <c r="S37" s="15"/>
      <c r="T37" s="15"/>
    </row>
    <row r="38" spans="1:28" ht="37">
      <c r="A38" t="str">
        <f>surrogate_specification_all!B37</f>
        <v>NTAD Commuter Railroad Density</v>
      </c>
      <c r="B38" t="s">
        <v>596</v>
      </c>
      <c r="C38">
        <f>surrogate_specification_all!C37</f>
        <v>273</v>
      </c>
      <c r="D38" t="s">
        <v>407</v>
      </c>
      <c r="E38" s="16" t="s">
        <v>713</v>
      </c>
      <c r="F38" s="1" t="s">
        <v>709</v>
      </c>
      <c r="G38" s="6">
        <v>2012</v>
      </c>
      <c r="H38" s="2" t="s">
        <v>571</v>
      </c>
      <c r="I38" t="s">
        <v>408</v>
      </c>
      <c r="J38" s="12" t="s">
        <v>710</v>
      </c>
      <c r="K38" t="str">
        <f>IF(VLOOKUP(C38,surrogate_specification_all!C$2:F$114,4,FALSE)=0,"NA",VLOOKUP(C38,surrogate_specification_all!C$2:F$114,4,FALSE))</f>
        <v>rail_lines_ntad2012</v>
      </c>
      <c r="L38" t="str">
        <f>IF(VLOOKUP(C38,surrogate_specification_all!C$2:G$114,5,FALSE)=0,"NA",VLOOKUP(C38,surrogate_specification_all!C$2:G$114,5,FALSE))</f>
        <v>MEDDENS</v>
      </c>
      <c r="M38" s="4" t="str">
        <f>IF(VLOOKUP($C38,surrogate_specification_all!$C$2:H$114,6,FALSE)=0,"",VLOOKUP(C38,surrogate_specification_all!C$2:H$114,6,FALSE))</f>
        <v/>
      </c>
      <c r="N38" t="str">
        <f>IF(VLOOKUP($C38,surrogate_specification_all!$C$2:I$114,7,FALSE)=0,"",VLOOKUP($C38,surrogate_specification_all!$C$2:I$114,7,FALSE))</f>
        <v>RAILTYPE="3"</v>
      </c>
      <c r="O38" t="str">
        <f>IF(VLOOKUP($C38,surrogate_specification_all!$C$2:J$1250,8,FALSE)=0,"",VLOOKUP($C38,surrogate_specification_all!$C$2:J$114,8,FALSE))</f>
        <v/>
      </c>
      <c r="P38" t="str">
        <f>IF(VLOOKUP($C38,surrogate_specification_all!$C$2:K$114,9,FALSE)=0,"",VLOOKUP($C38,surrogate_specification_all!$C$2:K$114,9,FALSE))</f>
        <v>NTAD Total Railroad Density</v>
      </c>
      <c r="Q38" t="str">
        <f>IF(VLOOKUP($C38,surrogate_specification_all!$C$2:L$114,10,FALSE)=0,"",VLOOKUP($C38,surrogate_specification_all!$C$2:L$114,10,FALSE))</f>
        <v>Total Railroad Miles</v>
      </c>
      <c r="R38" t="str">
        <f>IF(VLOOKUP($C38,surrogate_specification_all!$C$2:M$114,11,FALSE)=0,"",VLOOKUP($C38,surrogate_specification_all!$C$2:M$114,11,FALSE))</f>
        <v>Total Road Miles</v>
      </c>
      <c r="S38" s="15"/>
      <c r="T38" s="15"/>
    </row>
    <row r="39" spans="1:28" ht="37">
      <c r="A39" t="str">
        <f>surrogate_specification_all!B38</f>
        <v>ERTAC Rail Yards</v>
      </c>
      <c r="B39" t="s">
        <v>596</v>
      </c>
      <c r="C39">
        <f>surrogate_specification_all!C38</f>
        <v>275</v>
      </c>
      <c r="D39" t="s">
        <v>408</v>
      </c>
      <c r="E39" s="4" t="s">
        <v>786</v>
      </c>
      <c r="F39" s="1" t="s">
        <v>1127</v>
      </c>
      <c r="G39" s="6">
        <v>2012</v>
      </c>
      <c r="H39" s="2" t="s">
        <v>420</v>
      </c>
      <c r="I39" t="s">
        <v>7</v>
      </c>
      <c r="J39" s="12" t="s">
        <v>787</v>
      </c>
      <c r="K39" t="str">
        <f>IF(VLOOKUP(C39,surrogate_specification_all!C$2:F$114,4,FALSE)=0,"NA",VLOOKUP(C39,surrogate_specification_all!C$2:F$114,4,FALSE))</f>
        <v>ERTAC_railyard_WRF</v>
      </c>
      <c r="L39" t="str">
        <f>IF(VLOOKUP(C39,surrogate_specification_all!C$2:G$114,5,FALSE)=0,"NA",VLOOKUP(C39,surrogate_specification_all!C$2:G$114,5,FALSE))</f>
        <v>NOXPMTOT</v>
      </c>
      <c r="M39" s="4" t="str">
        <f>IF(VLOOKUP($C39,surrogate_specification_all!$C$2:H$114,6,FALSE)=0,"",VLOOKUP(C39,surrogate_specification_all!C$2:H$114,6,FALSE))</f>
        <v/>
      </c>
      <c r="N39" t="str">
        <f>IF(VLOOKUP($C39,surrogate_specification_all!$C$2:I$114,7,FALSE)=0,"",VLOOKUP($C39,surrogate_specification_all!$C$2:I$114,7,FALSE))</f>
        <v/>
      </c>
      <c r="O39" t="str">
        <f>IF(VLOOKUP($C39,surrogate_specification_all!$C$2:J$1250,8,FALSE)=0,"",VLOOKUP($C39,surrogate_specification_all!$C$2:J$114,8,FALSE))</f>
        <v/>
      </c>
      <c r="P39" t="str">
        <f>IF(VLOOKUP($C39,surrogate_specification_all!$C$2:K$114,9,FALSE)=0,"",VLOOKUP($C39,surrogate_specification_all!$C$2:K$114,9,FALSE))</f>
        <v>NTAD Total Railroad Density</v>
      </c>
      <c r="Q39" t="str">
        <f>IF(VLOOKUP($C39,surrogate_specification_all!$C$2:L$114,10,FALSE)=0,"",VLOOKUP($C39,surrogate_specification_all!$C$2:L$114,10,FALSE))</f>
        <v>Total Railroad Miles</v>
      </c>
      <c r="R39" t="str">
        <f>IF(VLOOKUP($C39,surrogate_specification_all!$C$2:M$114,11,FALSE)=0,"",VLOOKUP($C39,surrogate_specification_all!$C$2:M$114,11,FALSE))</f>
        <v>Population</v>
      </c>
    </row>
    <row r="40" spans="1:28" ht="108">
      <c r="A40" t="str">
        <f>surrogate_specification_all!B39</f>
        <v>Class 2 and 3 Railroad Miles</v>
      </c>
      <c r="B40" t="s">
        <v>595</v>
      </c>
      <c r="C40">
        <f>surrogate_specification_all!C39</f>
        <v>280</v>
      </c>
      <c r="D40" t="s">
        <v>407</v>
      </c>
      <c r="E40" s="4" t="s">
        <v>665</v>
      </c>
      <c r="F40" s="1" t="s">
        <v>6</v>
      </c>
      <c r="G40" s="6">
        <v>2010</v>
      </c>
      <c r="H40" s="2" t="s">
        <v>571</v>
      </c>
      <c r="I40" s="2" t="s">
        <v>433</v>
      </c>
      <c r="J40" s="13" t="s">
        <v>434</v>
      </c>
      <c r="K40" t="str">
        <f>IF(VLOOKUP(C40,surrogate_specification_all!C$2:F$114,4,FALSE)=0,"NA",VLOOKUP(C40,surrogate_specification_all!C$2:F$114,4,FALSE))</f>
        <v>rail_tiger2010</v>
      </c>
      <c r="L40" t="str">
        <f>IF(VLOOKUP(C40,surrogate_specification_all!C$2:G$114,5,FALSE)=0,"NA",VLOOKUP(C40,surrogate_specification_all!C$2:G$114,5,FALSE))</f>
        <v>NONE</v>
      </c>
      <c r="M40" s="4" t="str">
        <f>IF(VLOOKUP($C40,surrogate_specification_all!$C$2:H$114,6,FALSE)=0,"",VLOOKUP(C40,surrogate_specification_all!C$2:H$114,6,FALSE))</f>
        <v/>
      </c>
      <c r="N40" t="str">
        <f>IF(VLOOKUP($C40,surrogate_specification_all!$C$2:I$114,7,FALSE)=0,"",VLOOKUP($C40,surrogate_specification_all!$C$2:I$114,7,FALSE))</f>
        <v>RRTYPE=2,3</v>
      </c>
      <c r="O40" t="str">
        <f>IF(VLOOKUP($C40,surrogate_specification_all!$C$2:J$1250,8,FALSE)=0,"",VLOOKUP($C40,surrogate_specification_all!$C$2:J$114,8,FALSE))</f>
        <v/>
      </c>
      <c r="P40" t="str">
        <f>IF(VLOOKUP($C40,surrogate_specification_all!$C$2:K$114,9,FALSE)=0,"",VLOOKUP($C40,surrogate_specification_all!$C$2:K$114,9,FALSE))</f>
        <v>Total Railroad Miles</v>
      </c>
      <c r="Q40" t="str">
        <f>IF(VLOOKUP($C40,surrogate_specification_all!$C$2:L$114,10,FALSE)=0,"",VLOOKUP($C40,surrogate_specification_all!$C$2:L$114,10,FALSE))</f>
        <v>Total Road Miles</v>
      </c>
      <c r="R40" t="str">
        <f>IF(VLOOKUP($C40,surrogate_specification_all!$C$2:M$114,11,FALSE)=0,"",VLOOKUP($C40,surrogate_specification_all!$C$2:M$114,11,FALSE))</f>
        <v>Population</v>
      </c>
      <c r="S40" s="15"/>
      <c r="T40" s="15"/>
    </row>
    <row r="41" spans="1:28" ht="72">
      <c r="A41" t="str">
        <f>surrogate_specification_all!B40</f>
        <v>Low Intensity Residential</v>
      </c>
      <c r="B41" t="s">
        <v>596</v>
      </c>
      <c r="C41">
        <f>surrogate_specification_all!C40</f>
        <v>300</v>
      </c>
      <c r="D41" t="s">
        <v>406</v>
      </c>
      <c r="E41" s="4" t="s">
        <v>660</v>
      </c>
      <c r="F41" s="1" t="s">
        <v>413</v>
      </c>
      <c r="G41" s="6" t="s">
        <v>432</v>
      </c>
      <c r="H41" s="19" t="s">
        <v>571</v>
      </c>
      <c r="I41" s="2" t="s">
        <v>433</v>
      </c>
      <c r="J41" s="13" t="s">
        <v>434</v>
      </c>
      <c r="K41" t="str">
        <f>IF(VLOOKUP(C41,surrogate_specification_all!C$2:F$114,4,FALSE)=0,"NA",VLOOKUP(C41,surrogate_specification_all!C$2:F$114,4,FALSE))</f>
        <v>nlcd2006_20s_developed</v>
      </c>
      <c r="L41" t="str">
        <f>IF(VLOOKUP(C41,surrogate_specification_all!C$2:G$114,5,FALSE)=0,"NA",VLOOKUP(C41,surrogate_specification_all!C$2:G$114,5,FALSE))</f>
        <v>NONE</v>
      </c>
      <c r="M41" s="4" t="str">
        <f>IF(VLOOKUP($C41,surrogate_specification_all!$C$2:H$114,6,FALSE)=0,"",VLOOKUP(C41,surrogate_specification_all!C$2:H$114,6,FALSE))</f>
        <v/>
      </c>
      <c r="N41" t="str">
        <f>IF(VLOOKUP($C41,surrogate_specification_all!$C$2:I$114,7,FALSE)=0,"",VLOOKUP($C41,surrogate_specification_all!$C$2:I$114,7,FALSE))</f>
        <v>GRIDCODE=22</v>
      </c>
      <c r="O41" t="str">
        <f>IF(VLOOKUP($C41,surrogate_specification_all!$C$2:J$1250,8,FALSE)=0,"",VLOOKUP($C41,surrogate_specification_all!$C$2:J$114,8,FALSE))</f>
        <v/>
      </c>
      <c r="P41" t="str">
        <f>IF(VLOOKUP($C41,surrogate_specification_all!$C$2:K$114,9,FALSE)=0,"",VLOOKUP($C41,surrogate_specification_all!$C$2:K$114,9,FALSE))</f>
        <v>Single Family Residential</v>
      </c>
      <c r="Q41" t="str">
        <f>IF(VLOOKUP($C41,surrogate_specification_all!$C$2:L$114,10,FALSE)=0,"",VLOOKUP($C41,surrogate_specification_all!$C$2:L$114,10,FALSE))</f>
        <v>Population</v>
      </c>
      <c r="R41" t="str">
        <f>IF(VLOOKUP($C41,surrogate_specification_all!$C$2:M$114,11,FALSE)=0,"",VLOOKUP($C41,surrogate_specification_all!$C$2:M$114,11,FALSE))</f>
        <v>Land</v>
      </c>
    </row>
    <row r="42" spans="1:28" ht="72">
      <c r="A42" t="str">
        <f>surrogate_specification_all!B41</f>
        <v>Med Intensity Residential</v>
      </c>
      <c r="B42" t="s">
        <v>596</v>
      </c>
      <c r="C42">
        <f>surrogate_specification_all!C41</f>
        <v>301</v>
      </c>
      <c r="D42" s="15" t="s">
        <v>406</v>
      </c>
      <c r="E42" s="4" t="s">
        <v>661</v>
      </c>
      <c r="F42" s="17" t="s">
        <v>413</v>
      </c>
      <c r="G42" s="18" t="s">
        <v>432</v>
      </c>
      <c r="H42" s="2" t="s">
        <v>571</v>
      </c>
      <c r="I42" s="2" t="s">
        <v>433</v>
      </c>
      <c r="J42" s="13" t="s">
        <v>434</v>
      </c>
      <c r="K42" t="str">
        <f>IF(VLOOKUP(C42,surrogate_specification_all!C$2:F$114,4,FALSE)=0,"NA",VLOOKUP(C42,surrogate_specification_all!C$2:F$114,4,FALSE))</f>
        <v>nlcd2006_20s_developed</v>
      </c>
      <c r="L42" t="str">
        <f>IF(VLOOKUP(C42,surrogate_specification_all!C$2:G$114,5,FALSE)=0,"NA",VLOOKUP(C42,surrogate_specification_all!C$2:G$114,5,FALSE))</f>
        <v>NONE</v>
      </c>
      <c r="M42" s="4" t="str">
        <f>IF(VLOOKUP($C42,surrogate_specification_all!$C$2:H$114,6,FALSE)=0,"",VLOOKUP(C42,surrogate_specification_all!C$2:H$114,6,FALSE))</f>
        <v/>
      </c>
      <c r="N42" t="str">
        <f>IF(VLOOKUP($C42,surrogate_specification_all!$C$2:I$114,7,FALSE)=0,"",VLOOKUP($C42,surrogate_specification_all!$C$2:I$114,7,FALSE))</f>
        <v>GRIDCODE=23</v>
      </c>
      <c r="O42" t="str">
        <f>IF(VLOOKUP($C42,surrogate_specification_all!$C$2:J$1250,8,FALSE)=0,"",VLOOKUP($C42,surrogate_specification_all!$C$2:J$114,8,FALSE))</f>
        <v/>
      </c>
      <c r="P42" t="str">
        <f>IF(VLOOKUP($C42,surrogate_specification_all!$C$2:K$114,9,FALSE)=0,"",VLOOKUP($C42,surrogate_specification_all!$C$2:K$114,9,FALSE))</f>
        <v>Single Family Residential</v>
      </c>
      <c r="Q42" t="str">
        <f>IF(VLOOKUP($C42,surrogate_specification_all!$C$2:L$114,10,FALSE)=0,"",VLOOKUP($C42,surrogate_specification_all!$C$2:L$114,10,FALSE))</f>
        <v>Population</v>
      </c>
      <c r="R42" t="str">
        <f>IF(VLOOKUP($C42,surrogate_specification_all!$C$2:M$114,11,FALSE)=0,"",VLOOKUP($C42,surrogate_specification_all!$C$2:M$114,11,FALSE))</f>
        <v>Land</v>
      </c>
    </row>
    <row r="43" spans="1:28" ht="72">
      <c r="A43" t="str">
        <f>surrogate_specification_all!B42</f>
        <v>High Intensity Residential</v>
      </c>
      <c r="B43" t="s">
        <v>596</v>
      </c>
      <c r="C43">
        <f>surrogate_specification_all!C42</f>
        <v>302</v>
      </c>
      <c r="D43" t="s">
        <v>406</v>
      </c>
      <c r="E43" s="4" t="s">
        <v>662</v>
      </c>
      <c r="F43" s="1" t="s">
        <v>413</v>
      </c>
      <c r="G43" s="6" t="s">
        <v>432</v>
      </c>
      <c r="H43" s="2" t="s">
        <v>571</v>
      </c>
      <c r="I43" s="2" t="s">
        <v>433</v>
      </c>
      <c r="J43" s="13" t="s">
        <v>434</v>
      </c>
      <c r="K43" t="str">
        <f>IF(VLOOKUP(C43,surrogate_specification_all!C$2:F$114,4,FALSE)=0,"NA",VLOOKUP(C43,surrogate_specification_all!C$2:F$114,4,FALSE))</f>
        <v>nlcd2006_20s_developed</v>
      </c>
      <c r="L43" t="str">
        <f>IF(VLOOKUP(C43,surrogate_specification_all!C$2:G$114,5,FALSE)=0,"NA",VLOOKUP(C43,surrogate_specification_all!C$2:G$114,5,FALSE))</f>
        <v>NONE</v>
      </c>
      <c r="M43" s="4" t="str">
        <f>IF(VLOOKUP($C43,surrogate_specification_all!$C$2:H$114,6,FALSE)=0,"",VLOOKUP(C43,surrogate_specification_all!C$2:H$114,6,FALSE))</f>
        <v/>
      </c>
      <c r="N43" t="str">
        <f>IF(VLOOKUP($C43,surrogate_specification_all!$C$2:I$114,7,FALSE)=0,"",VLOOKUP($C43,surrogate_specification_all!$C$2:I$114,7,FALSE))</f>
        <v>GRIDCODE=24</v>
      </c>
      <c r="O43" t="str">
        <f>IF(VLOOKUP($C43,surrogate_specification_all!$C$2:J$1250,8,FALSE)=0,"",VLOOKUP($C43,surrogate_specification_all!$C$2:J$114,8,FALSE))</f>
        <v/>
      </c>
      <c r="P43" t="str">
        <f>IF(VLOOKUP($C43,surrogate_specification_all!$C$2:K$114,9,FALSE)=0,"",VLOOKUP($C43,surrogate_specification_all!$C$2:K$114,9,FALSE))</f>
        <v>Single Family Residential</v>
      </c>
      <c r="Q43" t="str">
        <f>IF(VLOOKUP($C43,surrogate_specification_all!$C$2:L$114,10,FALSE)=0,"",VLOOKUP($C43,surrogate_specification_all!$C$2:L$114,10,FALSE))</f>
        <v>Population</v>
      </c>
      <c r="R43" t="str">
        <f>IF(VLOOKUP($C43,surrogate_specification_all!$C$2:M$114,11,FALSE)=0,"",VLOOKUP($C43,surrogate_specification_all!$C$2:M$114,11,FALSE))</f>
        <v>Land</v>
      </c>
    </row>
    <row r="44" spans="1:28" ht="108">
      <c r="A44" t="str">
        <f>surrogate_specification_all!B43</f>
        <v>Open Space</v>
      </c>
      <c r="B44" t="s">
        <v>596</v>
      </c>
      <c r="C44">
        <f>surrogate_specification_all!C43</f>
        <v>303</v>
      </c>
      <c r="D44" t="s">
        <v>406</v>
      </c>
      <c r="E44" s="4" t="s">
        <v>663</v>
      </c>
      <c r="F44" s="1" t="s">
        <v>413</v>
      </c>
      <c r="G44" s="6" t="s">
        <v>432</v>
      </c>
      <c r="H44" s="2" t="s">
        <v>571</v>
      </c>
      <c r="I44" s="2" t="s">
        <v>433</v>
      </c>
      <c r="J44" s="13" t="s">
        <v>434</v>
      </c>
      <c r="K44" t="str">
        <f>IF(VLOOKUP(C44,surrogate_specification_all!C$2:F$114,4,FALSE)=0,"NA",VLOOKUP(C44,surrogate_specification_all!C$2:F$114,4,FALSE))</f>
        <v>nlcd2006_20s_developed</v>
      </c>
      <c r="L44" t="str">
        <f>IF(VLOOKUP(C44,surrogate_specification_all!C$2:G$114,5,FALSE)=0,"NA",VLOOKUP(C44,surrogate_specification_all!C$2:G$114,5,FALSE))</f>
        <v>NONE</v>
      </c>
      <c r="M44" s="4" t="str">
        <f>IF(VLOOKUP($C44,surrogate_specification_all!$C$2:H$114,6,FALSE)=0,"",VLOOKUP(C44,surrogate_specification_all!C$2:H$114,6,FALSE))</f>
        <v/>
      </c>
      <c r="N44" t="str">
        <f>IF(VLOOKUP($C44,surrogate_specification_all!$C$2:I$114,7,FALSE)=0,"",VLOOKUP($C44,surrogate_specification_all!$C$2:I$114,7,FALSE))</f>
        <v>GRIDCODE=21</v>
      </c>
      <c r="O44" t="str">
        <f>IF(VLOOKUP($C44,surrogate_specification_all!$C$2:J$1250,8,FALSE)=0,"",VLOOKUP($C44,surrogate_specification_all!$C$2:J$114,8,FALSE))</f>
        <v/>
      </c>
      <c r="P44" t="str">
        <f>IF(VLOOKUP($C44,surrogate_specification_all!$C$2:K$114,9,FALSE)=0,"",VLOOKUP($C44,surrogate_specification_all!$C$2:K$114,9,FALSE))</f>
        <v>Rural Housing</v>
      </c>
      <c r="Q44" t="str">
        <f>IF(VLOOKUP($C44,surrogate_specification_all!$C$2:L$114,10,FALSE)=0,"",VLOOKUP($C44,surrogate_specification_all!$C$2:L$114,10,FALSE))</f>
        <v>Land</v>
      </c>
      <c r="R44" t="str">
        <f>IF(VLOOKUP($C44,surrogate_specification_all!$C$2:M$114,11,FALSE)=0,"",VLOOKUP($C44,surrogate_specification_all!$C$2:M$114,11,FALSE))</f>
        <v/>
      </c>
    </row>
    <row r="45" spans="1:28" ht="84">
      <c r="A45" t="str">
        <f>surrogate_specification_all!B44</f>
        <v>Total Agriculture</v>
      </c>
      <c r="B45" t="s">
        <v>595</v>
      </c>
      <c r="C45">
        <f>surrogate_specification_all!C44</f>
        <v>310</v>
      </c>
      <c r="D45" t="s">
        <v>406</v>
      </c>
      <c r="E45" s="4" t="s">
        <v>659</v>
      </c>
      <c r="F45" s="1" t="s">
        <v>413</v>
      </c>
      <c r="G45" s="6" t="s">
        <v>432</v>
      </c>
      <c r="H45" s="23" t="s">
        <v>571</v>
      </c>
      <c r="I45" s="19" t="s">
        <v>433</v>
      </c>
      <c r="J45" s="13" t="s">
        <v>434</v>
      </c>
      <c r="K45" t="str">
        <f>IF(VLOOKUP(C45,surrogate_specification_all!C$2:F$114,4,FALSE)=0,"NA",VLOOKUP(C45,surrogate_specification_all!C$2:F$114,4,FALSE))</f>
        <v>nlcd2006_80s_agri</v>
      </c>
      <c r="L45" t="str">
        <f>IF(VLOOKUP(C45,surrogate_specification_all!C$2:G$114,5,FALSE)=0,"NA",VLOOKUP(C45,surrogate_specification_all!C$2:G$114,5,FALSE))</f>
        <v>NONE</v>
      </c>
      <c r="M45" s="4" t="str">
        <f>IF(VLOOKUP($C45,surrogate_specification_all!$C$2:H$114,6,FALSE)=0,"",VLOOKUP(C45,surrogate_specification_all!C$2:H$114,6,FALSE))</f>
        <v/>
      </c>
      <c r="N45" t="str">
        <f>IF(VLOOKUP($C45,surrogate_specification_all!$C$2:I$114,7,FALSE)=0,"",VLOOKUP($C45,surrogate_specification_all!$C$2:I$114,7,FALSE))</f>
        <v>GRIDCODE=81,82</v>
      </c>
      <c r="O45" t="str">
        <f>IF(VLOOKUP($C45,surrogate_specification_all!$C$2:J$1250,8,FALSE)=0,"",VLOOKUP($C45,surrogate_specification_all!$C$2:J$114,8,FALSE))</f>
        <v/>
      </c>
      <c r="P45" t="str">
        <f>IF(VLOOKUP($C45,surrogate_specification_all!$C$2:K$114,9,FALSE)=0,"",VLOOKUP($C45,surrogate_specification_all!$C$2:K$114,9,FALSE))</f>
        <v>Rural Land Area</v>
      </c>
      <c r="Q45" t="str">
        <f>IF(VLOOKUP($C45,surrogate_specification_all!$C$2:L$114,10,FALSE)=0,"",VLOOKUP($C45,surrogate_specification_all!$C$2:L$114,10,FALSE))</f>
        <v>Land</v>
      </c>
      <c r="R45" t="str">
        <f>IF(VLOOKUP($C45,surrogate_specification_all!$C$2:M$114,11,FALSE)=0,"",VLOOKUP($C45,surrogate_specification_all!$C$2:M$114,11,FALSE))</f>
        <v/>
      </c>
      <c r="S45" s="21"/>
      <c r="T45" s="21"/>
    </row>
    <row r="46" spans="1:28" ht="24">
      <c r="A46" t="str">
        <f>surrogate_specification_all!B45</f>
        <v>Total Agriculture without Orchards/Vineyards</v>
      </c>
      <c r="B46" t="s">
        <v>597</v>
      </c>
      <c r="C46">
        <f>surrogate_specification_all!C45</f>
        <v>311</v>
      </c>
      <c r="D46" s="21" t="s">
        <v>406</v>
      </c>
      <c r="F46" s="20" t="s">
        <v>413</v>
      </c>
      <c r="G46" s="22" t="s">
        <v>432</v>
      </c>
      <c r="H46" s="23" t="s">
        <v>571</v>
      </c>
      <c r="I46" s="2" t="s">
        <v>433</v>
      </c>
      <c r="J46" s="35" t="s">
        <v>434</v>
      </c>
      <c r="K46" t="str">
        <f>IF(VLOOKUP(C46,surrogate_specification_all!C$2:F$114,4,FALSE)=0,"NA",VLOOKUP(C46,surrogate_specification_all!C$2:F$114,4,FALSE))</f>
        <v>us_ag2k</v>
      </c>
      <c r="L46" t="str">
        <f>IF(VLOOKUP(C46,surrogate_specification_all!C$2:G$114,5,FALSE)=0,"NA",VLOOKUP(C46,surrogate_specification_all!C$2:G$114,5,FALSE))</f>
        <v>AREA</v>
      </c>
      <c r="M46" s="4" t="str">
        <f>IF(VLOOKUP($C46,surrogate_specification_all!$C$2:H$114,6,FALSE)=0,"",VLOOKUP(C46,surrogate_specification_all!C$2:H$114,6,FALSE))</f>
        <v/>
      </c>
      <c r="N46" t="str">
        <f>IF(VLOOKUP($C46,surrogate_specification_all!$C$2:I$114,7,FALSE)=0,"",VLOOKUP($C46,surrogate_specification_all!$C$2:I$114,7,FALSE))</f>
        <v>GRIDCODE=81,82,83,84</v>
      </c>
      <c r="O46" t="str">
        <f>IF(VLOOKUP($C46,surrogate_specification_all!$C$2:J$1250,8,FALSE)=0,"",VLOOKUP($C46,surrogate_specification_all!$C$2:J$114,8,FALSE))</f>
        <v/>
      </c>
      <c r="P46" t="str">
        <f>IF(VLOOKUP($C46,surrogate_specification_all!$C$2:K$114,9,FALSE)=0,"",VLOOKUP($C46,surrogate_specification_all!$C$2:K$114,9,FALSE))</f>
        <v>Rural Land Area</v>
      </c>
      <c r="Q46" t="str">
        <f>IF(VLOOKUP($C46,surrogate_specification_all!$C$2:L$114,10,FALSE)=0,"",VLOOKUP($C46,surrogate_specification_all!$C$2:L$114,10,FALSE))</f>
        <v>Land</v>
      </c>
      <c r="R46" t="str">
        <f>IF(VLOOKUP($C46,surrogate_specification_all!$C$2:M$114,11,FALSE)=0,"",VLOOKUP($C46,surrogate_specification_all!$C$2:M$114,11,FALSE))</f>
        <v/>
      </c>
    </row>
    <row r="47" spans="1:28" ht="24">
      <c r="A47" t="str">
        <f>surrogate_specification_all!B46</f>
        <v>Orchards/Vineyards</v>
      </c>
      <c r="B47" t="s">
        <v>597</v>
      </c>
      <c r="C47">
        <f>surrogate_specification_all!C46</f>
        <v>312</v>
      </c>
      <c r="D47" s="21" t="s">
        <v>406</v>
      </c>
      <c r="F47" s="20" t="s">
        <v>413</v>
      </c>
      <c r="G47" s="22" t="s">
        <v>432</v>
      </c>
      <c r="H47" s="23" t="s">
        <v>571</v>
      </c>
      <c r="I47" s="2" t="s">
        <v>433</v>
      </c>
      <c r="J47" s="13" t="s">
        <v>434</v>
      </c>
      <c r="K47" t="str">
        <f>IF(VLOOKUP(C47,surrogate_specification_all!C$2:F$114,4,FALSE)=0,"NA",VLOOKUP(C47,surrogate_specification_all!C$2:F$114,4,FALSE))</f>
        <v>us_ag2k</v>
      </c>
      <c r="L47" t="str">
        <f>IF(VLOOKUP(C47,surrogate_specification_all!C$2:G$114,5,FALSE)=0,"NA",VLOOKUP(C47,surrogate_specification_all!C$2:G$114,5,FALSE))</f>
        <v>NONE</v>
      </c>
      <c r="M47" s="4" t="str">
        <f>IF(VLOOKUP($C47,surrogate_specification_all!$C$2:H$114,6,FALSE)=0,"",VLOOKUP(C47,surrogate_specification_all!C$2:H$114,6,FALSE))</f>
        <v/>
      </c>
      <c r="N47" t="str">
        <f>IF(VLOOKUP($C47,surrogate_specification_all!$C$2:I$114,7,FALSE)=0,"",VLOOKUP($C47,surrogate_specification_all!$C$2:I$114,7,FALSE))</f>
        <v>GRIDCODE=61</v>
      </c>
      <c r="O47" t="str">
        <f>IF(VLOOKUP($C47,surrogate_specification_all!$C$2:J$1250,8,FALSE)=0,"",VLOOKUP($C47,surrogate_specification_all!$C$2:J$114,8,FALSE))</f>
        <v/>
      </c>
      <c r="P47" t="str">
        <f>IF(VLOOKUP($C47,surrogate_specification_all!$C$2:K$114,9,FALSE)=0,"",VLOOKUP($C47,surrogate_specification_all!$C$2:K$114,9,FALSE))</f>
        <v>Total Agriculture</v>
      </c>
      <c r="Q47" t="str">
        <f>IF(VLOOKUP($C47,surrogate_specification_all!$C$2:L$114,10,FALSE)=0,"",VLOOKUP($C47,surrogate_specification_all!$C$2:L$114,10,FALSE))</f>
        <v>Rural Land Area</v>
      </c>
      <c r="R47" t="str">
        <f>IF(VLOOKUP($C47,surrogate_specification_all!$C$2:M$114,11,FALSE)=0,"",VLOOKUP($C47,surrogate_specification_all!$C$2:M$114,11,FALSE))</f>
        <v>Land</v>
      </c>
    </row>
    <row r="48" spans="1:28" ht="72">
      <c r="A48" t="str">
        <f>surrogate_specification_all!B47</f>
        <v>Pasture Land</v>
      </c>
      <c r="B48" s="21" t="s">
        <v>596</v>
      </c>
      <c r="C48">
        <f>surrogate_specification_all!C47</f>
        <v>318</v>
      </c>
      <c r="D48" s="21" t="s">
        <v>406</v>
      </c>
      <c r="E48" s="4" t="s">
        <v>657</v>
      </c>
      <c r="F48" s="20" t="s">
        <v>413</v>
      </c>
      <c r="G48" s="22" t="s">
        <v>432</v>
      </c>
      <c r="H48" s="2" t="s">
        <v>571</v>
      </c>
      <c r="I48" s="2" t="s">
        <v>433</v>
      </c>
      <c r="J48" s="13" t="s">
        <v>434</v>
      </c>
      <c r="K48" t="str">
        <f>IF(VLOOKUP(C48,surrogate_specification_all!C$2:F$114,4,FALSE)=0,"NA",VLOOKUP(C48,surrogate_specification_all!C$2:F$114,4,FALSE))</f>
        <v>nlcd2006_80s_agri</v>
      </c>
      <c r="L48" t="str">
        <f>IF(VLOOKUP(C48,surrogate_specification_all!C$2:G$114,5,FALSE)=0,"NA",VLOOKUP(C48,surrogate_specification_all!C$2:G$114,5,FALSE))</f>
        <v>NONE</v>
      </c>
      <c r="M48" s="4" t="str">
        <f>IF(VLOOKUP($C48,surrogate_specification_all!$C$2:H$114,6,FALSE)=0,"",VLOOKUP(C48,surrogate_specification_all!C$2:H$114,6,FALSE))</f>
        <v/>
      </c>
      <c r="N48" t="str">
        <f>IF(VLOOKUP($C48,surrogate_specification_all!$C$2:I$114,7,FALSE)=0,"",VLOOKUP($C48,surrogate_specification_all!$C$2:I$114,7,FALSE))</f>
        <v>GRIDCODE=81</v>
      </c>
      <c r="O48" t="str">
        <f>IF(VLOOKUP($C48,surrogate_specification_all!$C$2:J$1250,8,FALSE)=0,"",VLOOKUP($C48,surrogate_specification_all!$C$2:J$114,8,FALSE))</f>
        <v/>
      </c>
      <c r="P48" t="str">
        <f>IF(VLOOKUP($C48,surrogate_specification_all!$C$2:K$114,9,FALSE)=0,"",VLOOKUP($C48,surrogate_specification_all!$C$2:K$114,9,FALSE))</f>
        <v>Rural Land Area</v>
      </c>
      <c r="Q48" t="str">
        <f>IF(VLOOKUP($C48,surrogate_specification_all!$C$2:L$114,10,FALSE)=0,"",VLOOKUP($C48,surrogate_specification_all!$C$2:L$114,10,FALSE))</f>
        <v>Land</v>
      </c>
      <c r="R48" t="str">
        <f>IF(VLOOKUP($C48,surrogate_specification_all!$C$2:M$114,11,FALSE)=0,"",VLOOKUP($C48,surrogate_specification_all!$C$2:M$114,11,FALSE))</f>
        <v/>
      </c>
      <c r="S48" s="21"/>
      <c r="T48" s="21"/>
    </row>
    <row r="49" spans="1:20" ht="96">
      <c r="A49" t="str">
        <f>surrogate_specification_all!B48</f>
        <v>Crop Land</v>
      </c>
      <c r="B49" s="21" t="s">
        <v>596</v>
      </c>
      <c r="C49">
        <f>surrogate_specification_all!C48</f>
        <v>319</v>
      </c>
      <c r="D49" t="s">
        <v>406</v>
      </c>
      <c r="E49" s="4" t="s">
        <v>658</v>
      </c>
      <c r="F49" s="1" t="s">
        <v>413</v>
      </c>
      <c r="G49" s="6" t="s">
        <v>432</v>
      </c>
      <c r="H49" s="2" t="s">
        <v>571</v>
      </c>
      <c r="I49" s="23" t="s">
        <v>433</v>
      </c>
      <c r="J49" s="13" t="s">
        <v>434</v>
      </c>
      <c r="K49" t="str">
        <f>IF(VLOOKUP(C49,surrogate_specification_all!C$2:F$114,4,FALSE)=0,"NA",VLOOKUP(C49,surrogate_specification_all!C$2:F$114,4,FALSE))</f>
        <v>nlcd2006_80s_agri</v>
      </c>
      <c r="L49" t="str">
        <f>IF(VLOOKUP(C49,surrogate_specification_all!C$2:G$114,5,FALSE)=0,"NA",VLOOKUP(C49,surrogate_specification_all!C$2:G$114,5,FALSE))</f>
        <v>NONE</v>
      </c>
      <c r="M49" s="4" t="str">
        <f>IF(VLOOKUP($C49,surrogate_specification_all!$C$2:H$114,6,FALSE)=0,"",VLOOKUP(C49,surrogate_specification_all!C$2:H$114,6,FALSE))</f>
        <v/>
      </c>
      <c r="N49" t="str">
        <f>IF(VLOOKUP($C49,surrogate_specification_all!$C$2:I$114,7,FALSE)=0,"",VLOOKUP($C49,surrogate_specification_all!$C$2:I$114,7,FALSE))</f>
        <v>GRIDCODE=82</v>
      </c>
      <c r="O49" t="str">
        <f>IF(VLOOKUP($C49,surrogate_specification_all!$C$2:J$1250,8,FALSE)=0,"",VLOOKUP($C49,surrogate_specification_all!$C$2:J$114,8,FALSE))</f>
        <v/>
      </c>
      <c r="P49" t="str">
        <f>IF(VLOOKUP($C49,surrogate_specification_all!$C$2:K$114,9,FALSE)=0,"",VLOOKUP($C49,surrogate_specification_all!$C$2:K$114,9,FALSE))</f>
        <v>Rural Land Area</v>
      </c>
      <c r="Q49" t="str">
        <f>IF(VLOOKUP($C49,surrogate_specification_all!$C$2:L$114,10,FALSE)=0,"",VLOOKUP($C49,surrogate_specification_all!$C$2:L$114,10,FALSE))</f>
        <v>Land</v>
      </c>
      <c r="R49" t="str">
        <f>IF(VLOOKUP($C49,surrogate_specification_all!$C$2:M$114,11,FALSE)=0,"",VLOOKUP($C49,surrogate_specification_all!$C$2:M$114,11,FALSE))</f>
        <v/>
      </c>
      <c r="S49" s="21"/>
      <c r="T49" s="21"/>
    </row>
    <row r="50" spans="1:20" ht="60">
      <c r="A50" t="str">
        <f>surrogate_specification_all!B49</f>
        <v>Forest Land</v>
      </c>
      <c r="B50" t="s">
        <v>595</v>
      </c>
      <c r="C50">
        <f>surrogate_specification_all!C49</f>
        <v>320</v>
      </c>
      <c r="D50" t="s">
        <v>406</v>
      </c>
      <c r="E50" s="4" t="s">
        <v>656</v>
      </c>
      <c r="F50" s="1" t="s">
        <v>413</v>
      </c>
      <c r="G50" s="22" t="s">
        <v>432</v>
      </c>
      <c r="H50" s="2" t="s">
        <v>571</v>
      </c>
      <c r="I50" s="23"/>
      <c r="J50" s="13" t="s">
        <v>622</v>
      </c>
      <c r="K50" t="str">
        <f>IF(VLOOKUP(C50,surrogate_specification_all!C$2:F$114,4,FALSE)=0,"NA",VLOOKUP(C50,surrogate_specification_all!C$2:F$114,4,FALSE))</f>
        <v>nlcd2006_40_forest</v>
      </c>
      <c r="L50" t="str">
        <f>IF(VLOOKUP(C50,surrogate_specification_all!C$2:G$114,5,FALSE)=0,"NA",VLOOKUP(C50,surrogate_specification_all!C$2:G$114,5,FALSE))</f>
        <v>NONE</v>
      </c>
      <c r="M50" s="4" t="str">
        <f>IF(VLOOKUP($C50,surrogate_specification_all!$C$2:H$114,6,FALSE)=0,"",VLOOKUP(C50,surrogate_specification_all!C$2:H$114,6,FALSE))</f>
        <v/>
      </c>
      <c r="N50" t="str">
        <f>IF(VLOOKUP($C50,surrogate_specification_all!$C$2:I$114,7,FALSE)=0,"",VLOOKUP($C50,surrogate_specification_all!$C$2:I$114,7,FALSE))</f>
        <v>GRIDCODE=40</v>
      </c>
      <c r="O50" t="str">
        <f>IF(VLOOKUP($C50,surrogate_specification_all!$C$2:J$1250,8,FALSE)=0,"",VLOOKUP($C50,surrogate_specification_all!$C$2:J$114,8,FALSE))</f>
        <v/>
      </c>
      <c r="P50" t="str">
        <f>IF(VLOOKUP($C50,surrogate_specification_all!$C$2:K$114,9,FALSE)=0,"",VLOOKUP($C50,surrogate_specification_all!$C$2:K$114,9,FALSE))</f>
        <v>Rural Land Area</v>
      </c>
      <c r="Q50" t="str">
        <f>IF(VLOOKUP($C50,surrogate_specification_all!$C$2:L$114,10,FALSE)=0,"",VLOOKUP($C50,surrogate_specification_all!$C$2:L$114,10,FALSE))</f>
        <v>Land</v>
      </c>
      <c r="R50" t="str">
        <f>IF(VLOOKUP($C50,surrogate_specification_all!$C$2:M$114,11,FALSE)=0,"",VLOOKUP($C50,surrogate_specification_all!$C$2:M$114,11,FALSE))</f>
        <v/>
      </c>
      <c r="S50" s="21"/>
      <c r="T50" s="21"/>
    </row>
    <row r="51" spans="1:20" ht="24">
      <c r="A51" t="str">
        <f>surrogate_specification_all!B50</f>
        <v>Strip Mines/Quarries</v>
      </c>
      <c r="B51" s="21" t="s">
        <v>597</v>
      </c>
      <c r="C51">
        <f>surrogate_specification_all!C50</f>
        <v>330</v>
      </c>
      <c r="D51" t="s">
        <v>406</v>
      </c>
      <c r="E51" s="34" t="s">
        <v>653</v>
      </c>
      <c r="F51" s="1" t="s">
        <v>413</v>
      </c>
      <c r="G51" s="6" t="s">
        <v>654</v>
      </c>
      <c r="H51" s="2" t="s">
        <v>571</v>
      </c>
      <c r="I51" s="23" t="s">
        <v>433</v>
      </c>
      <c r="J51" s="36" t="s">
        <v>434</v>
      </c>
      <c r="K51" t="str">
        <f>IF(VLOOKUP(C51,surrogate_specification_all!C$2:F$114,4,FALSE)=0,"NA",VLOOKUP(C51,surrogate_specification_all!C$2:F$114,4,FALSE))</f>
        <v>mines_nlcd</v>
      </c>
      <c r="L51" t="str">
        <f>IF(VLOOKUP(C51,surrogate_specification_all!C$2:G$114,5,FALSE)=0,"NA",VLOOKUP(C51,surrogate_specification_all!C$2:G$114,5,FALSE))</f>
        <v>AREA</v>
      </c>
      <c r="M51" s="4" t="str">
        <f>IF(VLOOKUP($C51,surrogate_specification_all!$C$2:H$114,6,FALSE)=0,"",VLOOKUP(C51,surrogate_specification_all!C$2:H$114,6,FALSE))</f>
        <v/>
      </c>
      <c r="N51" t="str">
        <f>IF(VLOOKUP($C51,surrogate_specification_all!$C$2:I$114,7,FALSE)=0,"",VLOOKUP($C51,surrogate_specification_all!$C$2:I$114,7,FALSE))</f>
        <v/>
      </c>
      <c r="O51" t="str">
        <f>IF(VLOOKUP($C51,surrogate_specification_all!$C$2:J$1250,8,FALSE)=0,"",VLOOKUP($C51,surrogate_specification_all!$C$2:J$114,8,FALSE))</f>
        <v/>
      </c>
      <c r="P51" t="str">
        <f>IF(VLOOKUP($C51,surrogate_specification_all!$C$2:K$114,9,FALSE)=0,"",VLOOKUP($C51,surrogate_specification_all!$C$2:K$114,9,FALSE))</f>
        <v>Mines</v>
      </c>
      <c r="Q51" t="str">
        <f>IF(VLOOKUP($C51,surrogate_specification_all!$C$2:L$114,10,FALSE)=0,"",VLOOKUP($C51,surrogate_specification_all!$C$2:L$114,10,FALSE))</f>
        <v>Rural Land Area</v>
      </c>
      <c r="R51" t="str">
        <f>IF(VLOOKUP($C51,surrogate_specification_all!$C$2:M$114,11,FALSE)=0,"",VLOOKUP($C51,surrogate_specification_all!$C$2:M$114,11,FALSE))</f>
        <v>Land</v>
      </c>
    </row>
    <row r="52" spans="1:20" ht="24">
      <c r="A52" t="str">
        <f>surrogate_specification_all!B51</f>
        <v>Land</v>
      </c>
      <c r="B52" s="21" t="s">
        <v>595</v>
      </c>
      <c r="C52">
        <f>surrogate_specification_all!C51</f>
        <v>340</v>
      </c>
      <c r="D52" t="s">
        <v>406</v>
      </c>
      <c r="E52" s="4" t="s">
        <v>666</v>
      </c>
      <c r="F52" s="1" t="s">
        <v>413</v>
      </c>
      <c r="G52" s="22" t="s">
        <v>432</v>
      </c>
      <c r="H52" s="2" t="s">
        <v>571</v>
      </c>
      <c r="I52" s="2" t="s">
        <v>433</v>
      </c>
      <c r="J52" s="35" t="s">
        <v>434</v>
      </c>
      <c r="K52" t="str">
        <f>IF(VLOOKUP(C52,surrogate_specification_all!C$2:F$114,4,FALSE)=0,"NA",VLOOKUP(C52,surrogate_specification_all!C$2:F$114,4,FALSE))</f>
        <v>nlcd2006_10s_waterland</v>
      </c>
      <c r="L52" t="str">
        <f>IF(VLOOKUP(C52,surrogate_specification_all!C$2:G$114,5,FALSE)=0,"NA",VLOOKUP(C52,surrogate_specification_all!C$2:G$114,5,FALSE))</f>
        <v>NONE</v>
      </c>
      <c r="M52" s="4" t="str">
        <f>IF(VLOOKUP($C52,surrogate_specification_all!$C$2:H$114,6,FALSE)=0,"",VLOOKUP(C52,surrogate_specification_all!C$2:H$114,6,FALSE))</f>
        <v/>
      </c>
      <c r="N52" t="str">
        <f>IF(VLOOKUP($C52,surrogate_specification_all!$C$2:I$114,7,FALSE)=0,"",VLOOKUP($C52,surrogate_specification_all!$C$2:I$114,7,FALSE))</f>
        <v>GRIDCODE=10</v>
      </c>
      <c r="O52" t="str">
        <f>IF(VLOOKUP($C52,surrogate_specification_all!$C$2:J$1250,8,FALSE)=0,"",VLOOKUP($C52,surrogate_specification_all!$C$2:J$114,8,FALSE))</f>
        <v/>
      </c>
      <c r="P52" t="str">
        <f>IF(VLOOKUP($C52,surrogate_specification_all!$C$2:K$114,9,FALSE)=0,"",VLOOKUP($C52,surrogate_specification_all!$C$2:K$114,9,FALSE))</f>
        <v/>
      </c>
      <c r="Q52" t="str">
        <f>IF(VLOOKUP($C52,surrogate_specification_all!$C$2:L$114,10,FALSE)=0,"",VLOOKUP($C52,surrogate_specification_all!$C$2:L$114,10,FALSE))</f>
        <v/>
      </c>
      <c r="R52" t="str">
        <f>IF(VLOOKUP($C52,surrogate_specification_all!$C$2:M$114,11,FALSE)=0,"",VLOOKUP($C52,surrogate_specification_all!$C$2:M$114,11,FALSE))</f>
        <v/>
      </c>
    </row>
    <row r="53" spans="1:20" ht="24">
      <c r="A53" t="str">
        <f>surrogate_specification_all!B52</f>
        <v xml:space="preserve">State Land </v>
      </c>
      <c r="B53" t="s">
        <v>597</v>
      </c>
      <c r="C53">
        <f>surrogate_specification_all!C52</f>
        <v>345</v>
      </c>
      <c r="D53" t="s">
        <v>406</v>
      </c>
      <c r="F53" s="1"/>
      <c r="G53" s="22"/>
      <c r="H53" s="2" t="s">
        <v>571</v>
      </c>
      <c r="I53" s="2" t="s">
        <v>433</v>
      </c>
      <c r="J53" s="35" t="s">
        <v>434</v>
      </c>
      <c r="K53" t="str">
        <f>IF(VLOOKUP(C53,surrogate_specification_all!C$2:F$114,4,FALSE)=0,"NA",VLOOKUP(C53,surrogate_specification_all!C$2:F$114,4,FALSE))</f>
        <v>us_lw2k</v>
      </c>
      <c r="L53" t="str">
        <f>IF(VLOOKUP(C53,surrogate_specification_all!C$2:G$114,5,FALSE)=0,"NA",VLOOKUP(C53,surrogate_specification_all!C$2:G$114,5,FALSE))</f>
        <v>AREA</v>
      </c>
      <c r="M53" s="4" t="str">
        <f>IF(VLOOKUP($C53,surrogate_specification_all!$C$2:H$114,6,FALSE)=0,"",VLOOKUP(C53,surrogate_specification_all!C$2:H$114,6,FALSE))</f>
        <v/>
      </c>
      <c r="N53" t="str">
        <f>IF(VLOOKUP($C53,surrogate_specification_all!$C$2:I$114,7,FALSE)=0,"",VLOOKUP($C53,surrogate_specification_all!$C$2:I$114,7,FALSE))</f>
        <v>H20_CODE=2</v>
      </c>
      <c r="O53" t="str">
        <f>IF(VLOOKUP($C53,surrogate_specification_all!$C$2:J$1250,8,FALSE)=0,"",VLOOKUP($C53,surrogate_specification_all!$C$2:J$114,8,FALSE))</f>
        <v/>
      </c>
      <c r="P53" t="str">
        <f>IF(VLOOKUP($C53,surrogate_specification_all!$C$2:K$114,9,FALSE)=0,"",VLOOKUP($C53,surrogate_specification_all!$C$2:K$114,9,FALSE))</f>
        <v>Land</v>
      </c>
      <c r="Q53" t="str">
        <f>IF(VLOOKUP($C53,surrogate_specification_all!$C$2:L$114,10,FALSE)=0,"",VLOOKUP($C53,surrogate_specification_all!$C$2:L$114,10,FALSE))</f>
        <v/>
      </c>
      <c r="R53" t="str">
        <f>IF(VLOOKUP($C53,surrogate_specification_all!$C$2:M$114,11,FALSE)=0,"",VLOOKUP($C53,surrogate_specification_all!$C$2:M$114,11,FALSE))</f>
        <v/>
      </c>
    </row>
    <row r="54" spans="1:20" ht="24">
      <c r="A54" t="str">
        <f>surrogate_specification_all!B53</f>
        <v>County Area</v>
      </c>
      <c r="B54" t="s">
        <v>596</v>
      </c>
      <c r="C54">
        <f>surrogate_specification_all!C53</f>
        <v>346</v>
      </c>
      <c r="D54" t="s">
        <v>406</v>
      </c>
      <c r="E54" s="4" t="s">
        <v>788</v>
      </c>
      <c r="F54" s="1" t="s">
        <v>413</v>
      </c>
      <c r="G54" s="22" t="s">
        <v>432</v>
      </c>
      <c r="H54" s="2" t="s">
        <v>571</v>
      </c>
      <c r="I54" s="23" t="s">
        <v>433</v>
      </c>
      <c r="J54" s="36" t="s">
        <v>434</v>
      </c>
      <c r="K54" t="str">
        <f>IF(VLOOKUP(C54,surrogate_specification_all!C$2:F$114,4,FALSE)=0,"NA",VLOOKUP(C54,surrogate_specification_all!C$2:F$114,4,FALSE))</f>
        <v>nlcd2006_10s_waterland</v>
      </c>
      <c r="L54" t="str">
        <f>IF(VLOOKUP(C54,surrogate_specification_all!C$2:G$114,5,FALSE)=0,"NA",VLOOKUP(C54,surrogate_specification_all!C$2:G$114,5,FALSE))</f>
        <v>NONE</v>
      </c>
      <c r="M54" s="4" t="str">
        <f>IF(VLOOKUP($C54,surrogate_specification_all!$C$2:H$114,6,FALSE)=0,"",VLOOKUP(C54,surrogate_specification_all!C$2:H$114,6,FALSE))</f>
        <v/>
      </c>
      <c r="N54" t="str">
        <f>IF(VLOOKUP($C54,surrogate_specification_all!$C$2:I$114,7,FALSE)=0,"",VLOOKUP($C54,surrogate_specification_all!$C$2:I$114,7,FALSE))</f>
        <v>GRIDCODE=10,11</v>
      </c>
      <c r="O54" t="str">
        <f>IF(VLOOKUP($C54,surrogate_specification_all!$C$2:J$1250,8,FALSE)=0,"",VLOOKUP($C54,surrogate_specification_all!$C$2:J$114,8,FALSE))</f>
        <v/>
      </c>
      <c r="P54" t="str">
        <f>IF(VLOOKUP($C54,surrogate_specification_all!$C$2:K$114,9,FALSE)=0,"",VLOOKUP($C54,surrogate_specification_all!$C$2:K$114,9,FALSE))</f>
        <v>Land</v>
      </c>
      <c r="Q54" t="str">
        <f>IF(VLOOKUP($C54,surrogate_specification_all!$C$2:L$114,10,FALSE)=0,"",VLOOKUP($C54,surrogate_specification_all!$C$2:L$114,10,FALSE))</f>
        <v/>
      </c>
      <c r="R54" t="str">
        <f>IF(VLOOKUP($C54,surrogate_specification_all!$C$2:M$114,11,FALSE)=0,"",VLOOKUP($C54,surrogate_specification_all!$C$2:M$114,11,FALSE))</f>
        <v/>
      </c>
    </row>
    <row r="55" spans="1:20" ht="24">
      <c r="A55" t="str">
        <f>surrogate_specification_all!B54</f>
        <v>Water</v>
      </c>
      <c r="B55" t="s">
        <v>595</v>
      </c>
      <c r="C55">
        <f>surrogate_specification_all!C54</f>
        <v>350</v>
      </c>
      <c r="D55" t="s">
        <v>406</v>
      </c>
      <c r="E55" s="4" t="s">
        <v>1128</v>
      </c>
      <c r="F55" s="1" t="s">
        <v>413</v>
      </c>
      <c r="G55" s="22" t="s">
        <v>432</v>
      </c>
      <c r="H55" s="2" t="s">
        <v>571</v>
      </c>
      <c r="I55" s="2" t="s">
        <v>598</v>
      </c>
      <c r="J55" s="35" t="s">
        <v>434</v>
      </c>
      <c r="K55" t="str">
        <f>IF(VLOOKUP(C55,surrogate_specification_all!C$2:F$114,4,FALSE)=0,"NA",VLOOKUP(C55,surrogate_specification_all!C$2:F$114,4,FALSE))</f>
        <v>nlcd2006_10s_waterland</v>
      </c>
      <c r="L55" t="str">
        <f>IF(VLOOKUP(C55,surrogate_specification_all!C$2:G$114,5,FALSE)=0,"NA",VLOOKUP(C55,surrogate_specification_all!C$2:G$114,5,FALSE))</f>
        <v>NONE</v>
      </c>
      <c r="M55" s="4" t="str">
        <f>IF(VLOOKUP($C55,surrogate_specification_all!$C$2:H$114,6,FALSE)=0,"",VLOOKUP(C55,surrogate_specification_all!C$2:H$114,6,FALSE))</f>
        <v/>
      </c>
      <c r="N55" t="str">
        <f>IF(VLOOKUP($C55,surrogate_specification_all!$C$2:I$114,7,FALSE)=0,"",VLOOKUP($C55,surrogate_specification_all!$C$2:I$114,7,FALSE))</f>
        <v>GRIDCODE=11</v>
      </c>
      <c r="O55" t="str">
        <f>IF(VLOOKUP($C55,surrogate_specification_all!$C$2:J$1250,8,FALSE)=0,"",VLOOKUP($C55,surrogate_specification_all!$C$2:J$114,8,FALSE))</f>
        <v/>
      </c>
      <c r="P55" t="str">
        <f>IF(VLOOKUP($C55,surrogate_specification_all!$C$2:K$114,9,FALSE)=0,"",VLOOKUP($C55,surrogate_specification_all!$C$2:K$114,9,FALSE))</f>
        <v/>
      </c>
      <c r="Q55" t="str">
        <f>IF(VLOOKUP($C55,surrogate_specification_all!$C$2:L$114,10,FALSE)=0,"",VLOOKUP($C55,surrogate_specification_all!$C$2:L$114,10,FALSE))</f>
        <v/>
      </c>
      <c r="R55" t="str">
        <f>IF(VLOOKUP($C55,surrogate_specification_all!$C$2:M$114,11,FALSE)=0,"",VLOOKUP($C55,surrogate_specification_all!$C$2:M$114,11,FALSE))</f>
        <v/>
      </c>
    </row>
    <row r="56" spans="1:20" ht="36">
      <c r="A56" t="str">
        <f>surrogate_specification_all!B55</f>
        <v>Rural Land Area</v>
      </c>
      <c r="B56" t="s">
        <v>595</v>
      </c>
      <c r="C56">
        <f>surrogate_specification_all!C55</f>
        <v>400</v>
      </c>
      <c r="D56" t="s">
        <v>406</v>
      </c>
      <c r="E56" s="4" t="s">
        <v>667</v>
      </c>
      <c r="F56" s="1" t="s">
        <v>413</v>
      </c>
      <c r="G56" s="22" t="s">
        <v>432</v>
      </c>
      <c r="H56" s="2" t="s">
        <v>45</v>
      </c>
      <c r="I56" s="2" t="s">
        <v>7</v>
      </c>
      <c r="J56" s="14" t="s">
        <v>67</v>
      </c>
      <c r="K56" t="str">
        <f>IF(VLOOKUP(C56,surrogate_specification_all!C$2:F$114,4,FALSE)=0,"NA",VLOOKUP(C56,surrogate_specification_all!C$2:F$114,4,FALSE))</f>
        <v>pophu_bg2010</v>
      </c>
      <c r="L56" t="str">
        <f>IF(VLOOKUP(C56,surrogate_specification_all!C$2:G$114,5,FALSE)=0,"NA",VLOOKUP(C56,surrogate_specification_all!C$2:G$114,5,FALSE))</f>
        <v>NONE</v>
      </c>
      <c r="M56" s="4" t="str">
        <f>IF(VLOOKUP($C56,surrogate_specification_all!$C$2:H$114,6,FALSE)=0,"",VLOOKUP(C56,surrogate_specification_all!C$2:H$114,6,FALSE))</f>
        <v/>
      </c>
      <c r="N56" t="str">
        <f>IF(VLOOKUP($C56,surrogate_specification_all!$C$2:I$114,7,FALSE)=0,"",VLOOKUP($C56,surrogate_specification_all!$C$2:I$114,7,FALSE))</f>
        <v>AREA_CODE=2,3,4</v>
      </c>
      <c r="O56" t="str">
        <f>IF(VLOOKUP($C56,surrogate_specification_all!$C$2:J$1250,8,FALSE)=0,"",VLOOKUP($C56,surrogate_specification_all!$C$2:J$114,8,FALSE))</f>
        <v/>
      </c>
      <c r="P56" t="str">
        <f>IF(VLOOKUP($C56,surrogate_specification_all!$C$2:K$114,9,FALSE)=0,"",VLOOKUP($C56,surrogate_specification_all!$C$2:K$114,9,FALSE))</f>
        <v>Land</v>
      </c>
      <c r="Q56" t="str">
        <f>IF(VLOOKUP($C56,surrogate_specification_all!$C$2:L$114,10,FALSE)=0,"",VLOOKUP($C56,surrogate_specification_all!$C$2:L$114,10,FALSE))</f>
        <v/>
      </c>
      <c r="R56" t="str">
        <f>IF(VLOOKUP($C56,surrogate_specification_all!$C$2:M$114,11,FALSE)=0,"",VLOOKUP($C56,surrogate_specification_all!$C$2:M$114,11,FALSE))</f>
        <v/>
      </c>
    </row>
    <row r="57" spans="1:20" ht="60">
      <c r="A57" t="str">
        <f>surrogate_specification_all!B56</f>
        <v>Commercial Land</v>
      </c>
      <c r="B57" t="s">
        <v>595</v>
      </c>
      <c r="C57">
        <f>surrogate_specification_all!C56</f>
        <v>500</v>
      </c>
      <c r="D57" t="s">
        <v>406</v>
      </c>
      <c r="E57" s="4" t="s">
        <v>690</v>
      </c>
      <c r="F57" s="1" t="s">
        <v>416</v>
      </c>
      <c r="G57" s="7" t="s">
        <v>417</v>
      </c>
      <c r="H57" s="2"/>
      <c r="I57" s="2"/>
      <c r="J57" s="14"/>
      <c r="K57" t="str">
        <f>IF(VLOOKUP(C57,surrogate_specification_all!C$2:F$114,4,FALSE)=0,"NA",VLOOKUP(C57,surrogate_specification_all!C$2:F$114,4,FALSE))</f>
        <v>fema_bsf_2002bnd</v>
      </c>
      <c r="L57" t="str">
        <f>IF(VLOOKUP(C57,surrogate_specification_all!C$2:G$114,5,FALSE)=0,"NA",VLOOKUP(C57,surrogate_specification_all!C$2:G$114,5,FALSE))</f>
        <v>NA</v>
      </c>
      <c r="M57" s="4" t="str">
        <f>IF(VLOOKUP($C57,surrogate_specification_all!$C$2:H$114,6,FALSE)=0,"",VLOOKUP(C57,surrogate_specification_all!C$2:H$114,6,FALSE))</f>
        <v>COM1+COM2+COM3+COM4+COM5+COM6+COM7+COM8+COM9</v>
      </c>
      <c r="N57" t="str">
        <f>IF(VLOOKUP($C57,surrogate_specification_all!$C$2:I$114,7,FALSE)=0,"",VLOOKUP($C57,surrogate_specification_all!$C$2:I$114,7,FALSE))</f>
        <v/>
      </c>
      <c r="O57" t="str">
        <f>IF(VLOOKUP($C57,surrogate_specification_all!$C$2:J$1250,8,FALSE)=0,"",VLOOKUP($C57,surrogate_specification_all!$C$2:J$114,8,FALSE))</f>
        <v/>
      </c>
      <c r="P57" t="str">
        <f>IF(VLOOKUP($C57,surrogate_specification_all!$C$2:K$114,9,FALSE)=0,"",VLOOKUP($C57,surrogate_specification_all!$C$2:K$114,9,FALSE))</f>
        <v>Population</v>
      </c>
      <c r="Q57" t="str">
        <f>IF(VLOOKUP($C57,surrogate_specification_all!$C$2:L$114,10,FALSE)=0,"",VLOOKUP($C57,surrogate_specification_all!$C$2:L$114,10,FALSE))</f>
        <v>Land</v>
      </c>
      <c r="R57" t="str">
        <f>IF(VLOOKUP($C57,surrogate_specification_all!$C$2:M$114,11,FALSE)=0,"",VLOOKUP($C57,surrogate_specification_all!$C$2:M$114,11,FALSE))</f>
        <v/>
      </c>
    </row>
    <row r="58" spans="1:20" ht="71" customHeight="1">
      <c r="A58" t="str">
        <f>surrogate_specification_all!B57</f>
        <v>Industrial Land</v>
      </c>
      <c r="B58" t="s">
        <v>595</v>
      </c>
      <c r="C58">
        <f>surrogate_specification_all!C57</f>
        <v>505</v>
      </c>
      <c r="D58" t="s">
        <v>406</v>
      </c>
      <c r="E58" s="4" t="s">
        <v>668</v>
      </c>
      <c r="F58" s="1" t="s">
        <v>416</v>
      </c>
      <c r="G58" s="7" t="s">
        <v>417</v>
      </c>
      <c r="H58" s="2" t="s">
        <v>45</v>
      </c>
      <c r="J58" s="4" t="s">
        <v>428</v>
      </c>
      <c r="K58" t="str">
        <f>IF(VLOOKUP(C58,surrogate_specification_all!C$2:F$114,4,FALSE)=0,"NA",VLOOKUP(C58,surrogate_specification_all!C$2:F$114,4,FALSE))</f>
        <v>fema_bsf_2002bnd</v>
      </c>
      <c r="L58" t="str">
        <f>IF(VLOOKUP(C58,surrogate_specification_all!C$2:G$114,5,FALSE)=0,"NA",VLOOKUP(C58,surrogate_specification_all!C$2:G$114,5,FALSE))</f>
        <v>NA</v>
      </c>
      <c r="M58" s="4" t="str">
        <f>IF(VLOOKUP($C58,surrogate_specification_all!$C$2:H$114,6,FALSE)=0,"",VLOOKUP(C58,surrogate_specification_all!C$2:H$114,6,FALSE))</f>
        <v>IND1+IND2+IND3+IND4+IND5+IND6</v>
      </c>
      <c r="N58" t="str">
        <f>IF(VLOOKUP($C58,surrogate_specification_all!$C$2:I$114,7,FALSE)=0,"",VLOOKUP($C58,surrogate_specification_all!$C$2:I$114,7,FALSE))</f>
        <v/>
      </c>
      <c r="O58" t="str">
        <f>IF(VLOOKUP($C58,surrogate_specification_all!$C$2:J$1250,8,FALSE)=0,"",VLOOKUP($C58,surrogate_specification_all!$C$2:J$114,8,FALSE))</f>
        <v/>
      </c>
      <c r="P58" t="str">
        <f>IF(VLOOKUP($C58,surrogate_specification_all!$C$2:K$114,9,FALSE)=0,"",VLOOKUP($C58,surrogate_specification_all!$C$2:K$114,9,FALSE))</f>
        <v>Population</v>
      </c>
      <c r="Q58" t="str">
        <f>IF(VLOOKUP($C58,surrogate_specification_all!$C$2:L$114,10,FALSE)=0,"",VLOOKUP($C58,surrogate_specification_all!$C$2:L$114,10,FALSE))</f>
        <v>Land</v>
      </c>
      <c r="R58" t="str">
        <f>IF(VLOOKUP($C58,surrogate_specification_all!$C$2:M$114,11,FALSE)=0,"",VLOOKUP($C58,surrogate_specification_all!$C$2:M$114,11,FALSE))</f>
        <v/>
      </c>
    </row>
    <row r="59" spans="1:20" ht="36">
      <c r="A59" t="str">
        <f>surrogate_specification_all!B58</f>
        <v>Commercial plus Industrial</v>
      </c>
      <c r="B59" t="s">
        <v>595</v>
      </c>
      <c r="C59">
        <f>surrogate_specification_all!C58</f>
        <v>510</v>
      </c>
      <c r="D59" t="s">
        <v>406</v>
      </c>
      <c r="E59" s="4" t="s">
        <v>669</v>
      </c>
      <c r="F59" s="1" t="s">
        <v>416</v>
      </c>
      <c r="G59" s="7" t="s">
        <v>417</v>
      </c>
      <c r="H59" s="2" t="s">
        <v>45</v>
      </c>
      <c r="J59" s="4" t="s">
        <v>428</v>
      </c>
      <c r="K59" t="str">
        <f>IF(VLOOKUP(C59,surrogate_specification_all!C$2:F$114,4,FALSE)=0,"NA",VLOOKUP(C59,surrogate_specification_all!C$2:F$114,4,FALSE))</f>
        <v>fema_bsf_2002bnd</v>
      </c>
      <c r="L59" t="str">
        <f>IF(VLOOKUP(C59,surrogate_specification_all!C$2:G$114,5,FALSE)=0,"NA",VLOOKUP(C59,surrogate_specification_all!C$2:G$114,5,FALSE))</f>
        <v>NA</v>
      </c>
      <c r="M59" s="4" t="str">
        <f>IF(VLOOKUP($C59,surrogate_specification_all!$C$2:H$114,6,FALSE)=0,"",VLOOKUP(C59,surrogate_specification_all!C$2:H$114,6,FALSE))</f>
        <v>COM1+COM2+COM3+COM4+COM5+COM6+COM7+COM8+COM9+IND1+IND2+IND3+IND4+IND5+IND6</v>
      </c>
      <c r="N59" t="str">
        <f>IF(VLOOKUP($C59,surrogate_specification_all!$C$2:I$114,7,FALSE)=0,"",VLOOKUP($C59,surrogate_specification_all!$C$2:I$114,7,FALSE))</f>
        <v/>
      </c>
      <c r="O59" t="str">
        <f>IF(VLOOKUP($C59,surrogate_specification_all!$C$2:J$1250,8,FALSE)=0,"",VLOOKUP($C59,surrogate_specification_all!$C$2:J$114,8,FALSE))</f>
        <v/>
      </c>
      <c r="P59" t="str">
        <f>IF(VLOOKUP($C59,surrogate_specification_all!$C$2:K$114,9,FALSE)=0,"",VLOOKUP($C59,surrogate_specification_all!$C$2:K$114,9,FALSE))</f>
        <v>Population</v>
      </c>
      <c r="Q59" t="str">
        <f>IF(VLOOKUP($C59,surrogate_specification_all!$C$2:L$114,10,FALSE)=0,"",VLOOKUP($C59,surrogate_specification_all!$C$2:L$114,10,FALSE))</f>
        <v>Land</v>
      </c>
      <c r="R59" t="str">
        <f>IF(VLOOKUP($C59,surrogate_specification_all!$C$2:M$114,11,FALSE)=0,"",VLOOKUP($C59,surrogate_specification_all!$C$2:M$114,11,FALSE))</f>
        <v/>
      </c>
    </row>
    <row r="60" spans="1:20" ht="48">
      <c r="A60" t="str">
        <f>surrogate_specification_all!B59</f>
        <v>Commercial plus Residential</v>
      </c>
      <c r="B60" t="s">
        <v>595</v>
      </c>
      <c r="C60">
        <f>surrogate_specification_all!C59</f>
        <v>512</v>
      </c>
      <c r="D60" t="s">
        <v>406</v>
      </c>
      <c r="E60" s="4" t="s">
        <v>670</v>
      </c>
      <c r="F60" s="1" t="s">
        <v>416</v>
      </c>
      <c r="G60" s="7" t="s">
        <v>417</v>
      </c>
      <c r="H60" s="2" t="s">
        <v>45</v>
      </c>
      <c r="J60" s="4" t="s">
        <v>428</v>
      </c>
      <c r="K60" t="str">
        <f>IF(VLOOKUP(C60,surrogate_specification_all!C$2:F$114,4,FALSE)=0,"NA",VLOOKUP(C60,surrogate_specification_all!C$2:F$114,4,FALSE))</f>
        <v>fema_bsf_2002bnd</v>
      </c>
      <c r="L60" t="str">
        <f>IF(VLOOKUP(C60,surrogate_specification_all!C$2:G$114,5,FALSE)=0,"NA",VLOOKUP(C60,surrogate_specification_all!C$2:G$114,5,FALSE))</f>
        <v>NA</v>
      </c>
      <c r="M60" s="4" t="str">
        <f>IF(VLOOKUP($C60,surrogate_specification_all!$C$2:H$114,6,FALSE)=0,"",VLOOKUP(C60,surrogate_specification_all!C$2:H$114,6,FALSE))</f>
        <v>COM1+COM2+COM3+COM4+COM5+COM6+COM7+COM8+COM9+RES1+RES2+RES3+RES4</v>
      </c>
      <c r="N60" t="str">
        <f>IF(VLOOKUP($C60,surrogate_specification_all!$C$2:I$114,7,FALSE)=0,"",VLOOKUP($C60,surrogate_specification_all!$C$2:I$114,7,FALSE))</f>
        <v/>
      </c>
      <c r="O60" t="str">
        <f>IF(VLOOKUP($C60,surrogate_specification_all!$C$2:J$1250,8,FALSE)=0,"",VLOOKUP($C60,surrogate_specification_all!$C$2:J$114,8,FALSE))</f>
        <v/>
      </c>
      <c r="P60" t="str">
        <f>IF(VLOOKUP($C60,surrogate_specification_all!$C$2:K$114,9,FALSE)=0,"",VLOOKUP($C60,surrogate_specification_all!$C$2:K$114,9,FALSE))</f>
        <v>Population</v>
      </c>
      <c r="Q60" t="str">
        <f>IF(VLOOKUP($C60,surrogate_specification_all!$C$2:L$114,10,FALSE)=0,"",VLOOKUP($C60,surrogate_specification_all!$C$2:L$114,10,FALSE))</f>
        <v>Land</v>
      </c>
      <c r="R60" t="str">
        <f>IF(VLOOKUP($C60,surrogate_specification_all!$C$2:M$114,11,FALSE)=0,"",VLOOKUP($C60,surrogate_specification_all!$C$2:M$114,11,FALSE))</f>
        <v/>
      </c>
    </row>
    <row r="61" spans="1:20" ht="72">
      <c r="A61" t="str">
        <f>surrogate_specification_all!B60</f>
        <v>Commercial plus Institutional Land</v>
      </c>
      <c r="B61" t="s">
        <v>595</v>
      </c>
      <c r="C61">
        <f>surrogate_specification_all!C60</f>
        <v>515</v>
      </c>
      <c r="D61" t="s">
        <v>406</v>
      </c>
      <c r="E61" s="4" t="s">
        <v>671</v>
      </c>
      <c r="F61" s="1" t="s">
        <v>416</v>
      </c>
      <c r="G61" s="7" t="s">
        <v>417</v>
      </c>
      <c r="H61" s="2" t="s">
        <v>45</v>
      </c>
      <c r="J61" s="4" t="s">
        <v>428</v>
      </c>
      <c r="K61" t="str">
        <f>IF(VLOOKUP(C61,surrogate_specification_all!C$2:F$114,4,FALSE)=0,"NA",VLOOKUP(C61,surrogate_specification_all!C$2:F$114,4,FALSE))</f>
        <v>fema_bsf_2002bnd</v>
      </c>
      <c r="L61" t="str">
        <f>IF(VLOOKUP(C61,surrogate_specification_all!C$2:G$114,5,FALSE)=0,"NA",VLOOKUP(C61,surrogate_specification_all!C$2:G$114,5,FALSE))</f>
        <v>NA</v>
      </c>
      <c r="M61" s="4" t="str">
        <f>IF(VLOOKUP($C61,surrogate_specification_all!$C$2:H$114,6,FALSE)=0,"",VLOOKUP(C61,surrogate_specification_all!C$2:H$114,6,FALSE))</f>
        <v>COM1 + COM2 + COM3 + COM4 + COM5 + COM6 + COM7 + COM8 + COM9 + RES5 + RES6 + EDU1 + EDU2 + REL1</v>
      </c>
      <c r="N61" t="str">
        <f>IF(VLOOKUP($C61,surrogate_specification_all!$C$2:I$114,7,FALSE)=0,"",VLOOKUP($C61,surrogate_specification_all!$C$2:I$114,7,FALSE))</f>
        <v/>
      </c>
      <c r="O61" t="str">
        <f>IF(VLOOKUP($C61,surrogate_specification_all!$C$2:J$1250,8,FALSE)=0,"",VLOOKUP($C61,surrogate_specification_all!$C$2:J$114,8,FALSE))</f>
        <v/>
      </c>
      <c r="P61" t="str">
        <f>IF(VLOOKUP($C61,surrogate_specification_all!$C$2:K$114,9,FALSE)=0,"",VLOOKUP($C61,surrogate_specification_all!$C$2:K$114,9,FALSE))</f>
        <v>Population</v>
      </c>
      <c r="Q61" t="str">
        <f>IF(VLOOKUP($C61,surrogate_specification_all!$C$2:L$114,10,FALSE)=0,"",VLOOKUP($C61,surrogate_specification_all!$C$2:L$114,10,FALSE))</f>
        <v>Land</v>
      </c>
      <c r="R61" t="str">
        <f>IF(VLOOKUP($C61,surrogate_specification_all!$C$2:M$114,11,FALSE)=0,"",VLOOKUP($C61,surrogate_specification_all!$C$2:M$114,11,FALSE))</f>
        <v/>
      </c>
    </row>
    <row r="62" spans="1:20" ht="36">
      <c r="A62" t="str">
        <f>surrogate_specification_all!B61</f>
        <v>Commercial plus Industrial plus Institutional</v>
      </c>
      <c r="B62" t="s">
        <v>595</v>
      </c>
      <c r="C62">
        <f>surrogate_specification_all!C61</f>
        <v>520</v>
      </c>
      <c r="D62" t="s">
        <v>406</v>
      </c>
      <c r="E62" s="4" t="s">
        <v>672</v>
      </c>
      <c r="F62" s="1" t="s">
        <v>416</v>
      </c>
      <c r="G62" s="7" t="s">
        <v>417</v>
      </c>
      <c r="H62" s="2" t="s">
        <v>45</v>
      </c>
      <c r="J62" s="4" t="s">
        <v>428</v>
      </c>
      <c r="K62" t="str">
        <f>IF(VLOOKUP(C62,surrogate_specification_all!C$2:F$114,4,FALSE)=0,"NA",VLOOKUP(C62,surrogate_specification_all!C$2:F$114,4,FALSE))</f>
        <v>fema_bsf_2002bnd</v>
      </c>
      <c r="L62" t="str">
        <f>IF(VLOOKUP(C62,surrogate_specification_all!C$2:G$114,5,FALSE)=0,"NA",VLOOKUP(C62,surrogate_specification_all!C$2:G$114,5,FALSE))</f>
        <v>NA</v>
      </c>
      <c r="M62" s="4" t="str">
        <f>IF(VLOOKUP($C62,surrogate_specification_all!$C$2:H$114,6,FALSE)=0,"",VLOOKUP(C62,surrogate_specification_all!C$2:H$114,6,FALSE))</f>
        <v>COM1 + COM2 + COM3 + COM4 + COM5 + COM6 + COM7 + COM8 + COM9 + IND1 + IND2 + IND3 + IND4 + IND5 + IND6 + RES5 + RES6 + EDU1 + EDU2 + REL1</v>
      </c>
      <c r="N62" t="str">
        <f>IF(VLOOKUP($C62,surrogate_specification_all!$C$2:I$114,7,FALSE)=0,"",VLOOKUP($C62,surrogate_specification_all!$C$2:I$114,7,FALSE))</f>
        <v/>
      </c>
      <c r="O62" t="str">
        <f>IF(VLOOKUP($C62,surrogate_specification_all!$C$2:J$1250,8,FALSE)=0,"",VLOOKUP($C62,surrogate_specification_all!$C$2:J$114,8,FALSE))</f>
        <v/>
      </c>
      <c r="P62" t="str">
        <f>IF(VLOOKUP($C62,surrogate_specification_all!$C$2:K$114,9,FALSE)=0,"",VLOOKUP($C62,surrogate_specification_all!$C$2:K$114,9,FALSE))</f>
        <v>Population</v>
      </c>
      <c r="Q62" t="str">
        <f>IF(VLOOKUP($C62,surrogate_specification_all!$C$2:L$114,10,FALSE)=0,"",VLOOKUP($C62,surrogate_specification_all!$C$2:L$114,10,FALSE))</f>
        <v>Land</v>
      </c>
      <c r="R62" t="str">
        <f>IF(VLOOKUP($C62,surrogate_specification_all!$C$2:M$114,11,FALSE)=0,"",VLOOKUP($C62,surrogate_specification_all!$C$2:M$114,11,FALSE))</f>
        <v/>
      </c>
    </row>
    <row r="63" spans="1:20" ht="36">
      <c r="A63" t="str">
        <f>surrogate_specification_all!B62</f>
        <v>Golf Courses plus Institutional plus Industrial plus Commercial</v>
      </c>
      <c r="B63" t="s">
        <v>595</v>
      </c>
      <c r="C63">
        <f>surrogate_specification_all!C62</f>
        <v>525</v>
      </c>
      <c r="D63" t="s">
        <v>406</v>
      </c>
      <c r="E63" s="4" t="s">
        <v>673</v>
      </c>
      <c r="F63" s="1" t="s">
        <v>416</v>
      </c>
      <c r="G63" s="7" t="s">
        <v>417</v>
      </c>
      <c r="H63" s="2" t="s">
        <v>45</v>
      </c>
      <c r="J63" s="4" t="s">
        <v>428</v>
      </c>
      <c r="K63" t="str">
        <f>IF(VLOOKUP(C63,surrogate_specification_all!C$2:F$114,4,FALSE)=0,"NA",VLOOKUP(C63,surrogate_specification_all!C$2:F$114,4,FALSE))</f>
        <v>NA</v>
      </c>
      <c r="L63" t="str">
        <f>IF(VLOOKUP(C63,surrogate_specification_all!C$2:G$114,5,FALSE)=0,"NA",VLOOKUP(C63,surrogate_specification_all!C$2:G$114,5,FALSE))</f>
        <v>NA</v>
      </c>
      <c r="M63" s="4" t="str">
        <f>IF(VLOOKUP($C63,surrogate_specification_all!$C$2:H$114,6,FALSE)=0,"",VLOOKUP(C63,surrogate_specification_all!C$2:H$114,6,FALSE))</f>
        <v/>
      </c>
      <c r="N63" t="str">
        <f>IF(VLOOKUP($C63,surrogate_specification_all!$C$2:I$114,7,FALSE)=0,"",VLOOKUP($C63,surrogate_specification_all!$C$2:I$114,7,FALSE))</f>
        <v/>
      </c>
      <c r="O63" t="str">
        <f>IF(VLOOKUP($C63,surrogate_specification_all!$C$2:J$1250,8,FALSE)=0,"",VLOOKUP($C63,surrogate_specification_all!$C$2:J$114,8,FALSE))</f>
        <v>0.5*Commercial plus Industrial plus Institutional+0.5*Golf Courses</v>
      </c>
      <c r="P63" t="str">
        <f>IF(VLOOKUP($C63,surrogate_specification_all!$C$2:K$114,9,FALSE)=0,"",VLOOKUP($C63,surrogate_specification_all!$C$2:K$114,9,FALSE))</f>
        <v>Golf Courses</v>
      </c>
      <c r="Q63" t="str">
        <f>IF(VLOOKUP($C63,surrogate_specification_all!$C$2:L$114,10,FALSE)=0,"",VLOOKUP($C63,surrogate_specification_all!$C$2:L$114,10,FALSE))</f>
        <v>Commercial plus Industrial plus Institutional</v>
      </c>
      <c r="R63" t="str">
        <f>IF(VLOOKUP($C63,surrogate_specification_all!$C$2:M$114,11,FALSE)=0,"",VLOOKUP($C63,surrogate_specification_all!$C$2:M$114,11,FALSE))</f>
        <v>Population</v>
      </c>
    </row>
    <row r="64" spans="1:20" ht="36">
      <c r="A64" t="str">
        <f>surrogate_specification_all!B63</f>
        <v>Single Family Residential</v>
      </c>
      <c r="B64" t="s">
        <v>595</v>
      </c>
      <c r="C64">
        <f>surrogate_specification_all!C63</f>
        <v>527</v>
      </c>
      <c r="D64" t="s">
        <v>406</v>
      </c>
      <c r="E64" s="4" t="s">
        <v>674</v>
      </c>
      <c r="F64" s="1" t="s">
        <v>416</v>
      </c>
      <c r="G64" s="7" t="s">
        <v>417</v>
      </c>
      <c r="H64" s="2" t="s">
        <v>45</v>
      </c>
      <c r="J64" s="4" t="s">
        <v>428</v>
      </c>
      <c r="K64" t="str">
        <f>IF(VLOOKUP(C64,surrogate_specification_all!C$2:F$114,4,FALSE)=0,"NA",VLOOKUP(C64,surrogate_specification_all!C$2:F$114,4,FALSE))</f>
        <v>fema_bsf_2002bnd</v>
      </c>
      <c r="L64" t="str">
        <f>IF(VLOOKUP(C64,surrogate_specification_all!C$2:G$114,5,FALSE)=0,"NA",VLOOKUP(C64,surrogate_specification_all!C$2:G$114,5,FALSE))</f>
        <v>RES1</v>
      </c>
      <c r="M64" s="4" t="str">
        <f>IF(VLOOKUP($C64,surrogate_specification_all!$C$2:H$114,6,FALSE)=0,"",VLOOKUP(C64,surrogate_specification_all!C$2:H$114,6,FALSE))</f>
        <v/>
      </c>
      <c r="N64" t="str">
        <f>IF(VLOOKUP($C64,surrogate_specification_all!$C$2:I$114,7,FALSE)=0,"",VLOOKUP($C64,surrogate_specification_all!$C$2:I$114,7,FALSE))</f>
        <v/>
      </c>
      <c r="O64" t="str">
        <f>IF(VLOOKUP($C64,surrogate_specification_all!$C$2:J$1250,8,FALSE)=0,"",VLOOKUP($C64,surrogate_specification_all!$C$2:J$114,8,FALSE))</f>
        <v/>
      </c>
      <c r="P64" t="str">
        <f>IF(VLOOKUP($C64,surrogate_specification_all!$C$2:K$114,9,FALSE)=0,"",VLOOKUP($C64,surrogate_specification_all!$C$2:K$114,9,FALSE))</f>
        <v>Housing</v>
      </c>
      <c r="Q64" t="str">
        <f>IF(VLOOKUP($C64,surrogate_specification_all!$C$2:L$114,10,FALSE)=0,"",VLOOKUP($C64,surrogate_specification_all!$C$2:L$114,10,FALSE))</f>
        <v>Population</v>
      </c>
      <c r="R64" t="str">
        <f>IF(VLOOKUP($C64,surrogate_specification_all!$C$2:M$114,11,FALSE)=0,"",VLOOKUP($C64,surrogate_specification_all!$C$2:M$114,11,FALSE))</f>
        <v>Land</v>
      </c>
    </row>
    <row r="65" spans="1:28" ht="72">
      <c r="A65" t="str">
        <f>surrogate_specification_all!B64</f>
        <v xml:space="preserve">Residential - High Density </v>
      </c>
      <c r="B65" t="s">
        <v>595</v>
      </c>
      <c r="C65">
        <f>surrogate_specification_all!C64</f>
        <v>530</v>
      </c>
      <c r="D65" t="s">
        <v>406</v>
      </c>
      <c r="E65" s="4" t="s">
        <v>675</v>
      </c>
      <c r="F65" s="1" t="s">
        <v>416</v>
      </c>
      <c r="G65" s="7" t="s">
        <v>417</v>
      </c>
      <c r="H65" s="2" t="s">
        <v>45</v>
      </c>
      <c r="J65" s="4" t="s">
        <v>428</v>
      </c>
      <c r="K65" t="str">
        <f>IF(VLOOKUP(C65,surrogate_specification_all!C$2:F$114,4,FALSE)=0,"NA",VLOOKUP(C65,surrogate_specification_all!C$2:F$114,4,FALSE))</f>
        <v>fema_bsf_2002bnd</v>
      </c>
      <c r="L65" t="str">
        <f>IF(VLOOKUP(C65,surrogate_specification_all!C$2:G$114,5,FALSE)=0,"NA",VLOOKUP(C65,surrogate_specification_all!C$2:G$114,5,FALSE))</f>
        <v>NA</v>
      </c>
      <c r="M65" s="4" t="str">
        <f>IF(VLOOKUP($C65,surrogate_specification_all!$C$2:H$114,6,FALSE)=0,"",VLOOKUP(C65,surrogate_specification_all!C$2:H$114,6,FALSE))</f>
        <v>RES3+RES4+RES5+RES6</v>
      </c>
      <c r="N65" t="str">
        <f>IF(VLOOKUP($C65,surrogate_specification_all!$C$2:I$114,7,FALSE)=0,"",VLOOKUP($C65,surrogate_specification_all!$C$2:I$114,7,FALSE))</f>
        <v/>
      </c>
      <c r="O65" t="str">
        <f>IF(VLOOKUP($C65,surrogate_specification_all!$C$2:J$1250,8,FALSE)=0,"",VLOOKUP($C65,surrogate_specification_all!$C$2:J$114,8,FALSE))</f>
        <v/>
      </c>
      <c r="P65" t="str">
        <f>IF(VLOOKUP($C65,surrogate_specification_all!$C$2:K$114,9,FALSE)=0,"",VLOOKUP($C65,surrogate_specification_all!$C$2:K$114,9,FALSE))</f>
        <v>Housing</v>
      </c>
      <c r="Q65" t="str">
        <f>IF(VLOOKUP($C65,surrogate_specification_all!$C$2:L$114,10,FALSE)=0,"",VLOOKUP($C65,surrogate_specification_all!$C$2:L$114,10,FALSE))</f>
        <v>Population</v>
      </c>
      <c r="R65" t="str">
        <f>IF(VLOOKUP($C65,surrogate_specification_all!$C$2:M$114,11,FALSE)=0,"",VLOOKUP($C65,surrogate_specification_all!$C$2:M$114,11,FALSE))</f>
        <v>Land</v>
      </c>
    </row>
    <row r="66" spans="1:28" ht="84">
      <c r="A66" t="str">
        <f>surrogate_specification_all!B65</f>
        <v>Residential + Commercial + Industrial + Institutional + Government</v>
      </c>
      <c r="B66" t="s">
        <v>595</v>
      </c>
      <c r="C66">
        <f>surrogate_specification_all!C65</f>
        <v>535</v>
      </c>
      <c r="D66" t="s">
        <v>406</v>
      </c>
      <c r="E66" s="4" t="s">
        <v>676</v>
      </c>
      <c r="F66" s="1" t="s">
        <v>416</v>
      </c>
      <c r="G66" s="7" t="s">
        <v>417</v>
      </c>
      <c r="H66" s="2" t="s">
        <v>45</v>
      </c>
      <c r="J66" s="4" t="s">
        <v>428</v>
      </c>
      <c r="K66" t="str">
        <f>IF(VLOOKUP(C66,surrogate_specification_all!C$2:F$114,4,FALSE)=0,"NA",VLOOKUP(C66,surrogate_specification_all!C$2:F$114,4,FALSE))</f>
        <v>fema_bsf_2002bnd</v>
      </c>
      <c r="L66" t="str">
        <f>IF(VLOOKUP(C66,surrogate_specification_all!C$2:G$114,5,FALSE)=0,"NA",VLOOKUP(C66,surrogate_specification_all!C$2:G$114,5,FALSE))</f>
        <v>NA</v>
      </c>
      <c r="M66" s="4" t="str">
        <f>IF(VLOOKUP($C66,surrogate_specification_all!$C$2:H$114,6,FALSE)=0,"",VLOOKUP(C66,surrogate_specification_all!C$2:H$114,6,FALSE))</f>
        <v>COM1 + COM2 + COM3 + COM4 + COM5 + COM6 + COM7 + COM8 + COM9 +  IND1 +IND2 + IND3 +  IND4 + IND5 + IND6 + EDU1 + EDU2 + REL1 + GOV1 + GOV2 + RES1 + RES2 + RES3 + RES4</v>
      </c>
      <c r="N66" t="str">
        <f>IF(VLOOKUP($C66,surrogate_specification_all!$C$2:I$114,7,FALSE)=0,"",VLOOKUP($C66,surrogate_specification_all!$C$2:I$114,7,FALSE))</f>
        <v/>
      </c>
      <c r="O66" t="str">
        <f>IF(VLOOKUP($C66,surrogate_specification_all!$C$2:J$1250,8,FALSE)=0,"",VLOOKUP($C66,surrogate_specification_all!$C$2:J$114,8,FALSE))</f>
        <v/>
      </c>
      <c r="P66" t="str">
        <f>IF(VLOOKUP($C66,surrogate_specification_all!$C$2:K$114,9,FALSE)=0,"",VLOOKUP($C66,surrogate_specification_all!$C$2:K$114,9,FALSE))</f>
        <v>Population</v>
      </c>
      <c r="Q66" t="str">
        <f>IF(VLOOKUP($C66,surrogate_specification_all!$C$2:L$114,10,FALSE)=0,"",VLOOKUP($C66,surrogate_specification_all!$C$2:L$114,10,FALSE))</f>
        <v>Land</v>
      </c>
      <c r="R66" t="str">
        <f>IF(VLOOKUP($C66,surrogate_specification_all!$C$2:M$114,11,FALSE)=0,"",VLOOKUP($C66,surrogate_specification_all!$C$2:M$114,11,FALSE))</f>
        <v/>
      </c>
    </row>
    <row r="67" spans="1:28" ht="36">
      <c r="A67" t="str">
        <f>surrogate_specification_all!B66</f>
        <v>Retail Trade (COM1)</v>
      </c>
      <c r="B67" t="s">
        <v>595</v>
      </c>
      <c r="C67">
        <f>surrogate_specification_all!C66</f>
        <v>540</v>
      </c>
      <c r="D67" t="s">
        <v>406</v>
      </c>
      <c r="E67" s="4" t="s">
        <v>677</v>
      </c>
      <c r="F67" s="1" t="s">
        <v>416</v>
      </c>
      <c r="G67" s="7" t="s">
        <v>417</v>
      </c>
      <c r="H67" s="2" t="s">
        <v>45</v>
      </c>
      <c r="J67" s="4" t="s">
        <v>428</v>
      </c>
      <c r="K67" t="str">
        <f>IF(VLOOKUP(C67,surrogate_specification_all!C$2:F$114,4,FALSE)=0,"NA",VLOOKUP(C67,surrogate_specification_all!C$2:F$114,4,FALSE))</f>
        <v>fema_bsf_2002bnd</v>
      </c>
      <c r="L67" t="str">
        <f>IF(VLOOKUP(C67,surrogate_specification_all!C$2:G$114,5,FALSE)=0,"NA",VLOOKUP(C67,surrogate_specification_all!C$2:G$114,5,FALSE))</f>
        <v>COM1</v>
      </c>
      <c r="M67" s="4" t="str">
        <f>IF(VLOOKUP($C67,surrogate_specification_all!$C$2:H$114,6,FALSE)=0,"",VLOOKUP(C67,surrogate_specification_all!C$2:H$114,6,FALSE))</f>
        <v/>
      </c>
      <c r="N67" t="str">
        <f>IF(VLOOKUP($C67,surrogate_specification_all!$C$2:I$114,7,FALSE)=0,"",VLOOKUP($C67,surrogate_specification_all!$C$2:I$114,7,FALSE))</f>
        <v/>
      </c>
      <c r="O67" t="str">
        <f>IF(VLOOKUP($C67,surrogate_specification_all!$C$2:J$1250,8,FALSE)=0,"",VLOOKUP($C67,surrogate_specification_all!$C$2:J$114,8,FALSE))</f>
        <v/>
      </c>
      <c r="P67" t="str">
        <f>IF(VLOOKUP($C67,surrogate_specification_all!$C$2:K$114,9,FALSE)=0,"",VLOOKUP($C67,surrogate_specification_all!$C$2:K$114,9,FALSE))</f>
        <v>Personal Repair (COM3)</v>
      </c>
      <c r="Q67" t="str">
        <f>IF(VLOOKUP($C67,surrogate_specification_all!$C$2:L$114,10,FALSE)=0,"",VLOOKUP($C67,surrogate_specification_all!$C$2:L$114,10,FALSE))</f>
        <v>Commercial Land</v>
      </c>
      <c r="R67" t="str">
        <f>IF(VLOOKUP($C67,surrogate_specification_all!$C$2:M$114,11,FALSE)=0,"",VLOOKUP($C67,surrogate_specification_all!$C$2:M$114,11,FALSE))</f>
        <v>Population</v>
      </c>
    </row>
    <row r="68" spans="1:28" ht="36">
      <c r="A68" t="str">
        <f>surrogate_specification_all!B67</f>
        <v>Personal Repair (COM3)</v>
      </c>
      <c r="B68" t="s">
        <v>595</v>
      </c>
      <c r="C68">
        <f>surrogate_specification_all!C67</f>
        <v>545</v>
      </c>
      <c r="D68" t="s">
        <v>406</v>
      </c>
      <c r="E68" s="4" t="s">
        <v>678</v>
      </c>
      <c r="F68" s="1" t="s">
        <v>416</v>
      </c>
      <c r="G68" s="7" t="s">
        <v>417</v>
      </c>
      <c r="H68" s="2" t="s">
        <v>45</v>
      </c>
      <c r="J68" s="4" t="s">
        <v>428</v>
      </c>
      <c r="K68" t="str">
        <f>IF(VLOOKUP(C68,surrogate_specification_all!C$2:F$114,4,FALSE)=0,"NA",VLOOKUP(C68,surrogate_specification_all!C$2:F$114,4,FALSE))</f>
        <v>fema_bsf_2002bnd</v>
      </c>
      <c r="L68" t="str">
        <f>IF(VLOOKUP(C68,surrogate_specification_all!C$2:G$114,5,FALSE)=0,"NA",VLOOKUP(C68,surrogate_specification_all!C$2:G$114,5,FALSE))</f>
        <v>COM3</v>
      </c>
      <c r="M68" s="4" t="str">
        <f>IF(VLOOKUP($C68,surrogate_specification_all!$C$2:H$114,6,FALSE)=0,"",VLOOKUP(C68,surrogate_specification_all!C$2:H$114,6,FALSE))</f>
        <v/>
      </c>
      <c r="N68" t="str">
        <f>IF(VLOOKUP($C68,surrogate_specification_all!$C$2:I$114,7,FALSE)=0,"",VLOOKUP($C68,surrogate_specification_all!$C$2:I$114,7,FALSE))</f>
        <v/>
      </c>
      <c r="O68" t="str">
        <f>IF(VLOOKUP($C68,surrogate_specification_all!$C$2:J$1250,8,FALSE)=0,"",VLOOKUP($C68,surrogate_specification_all!$C$2:J$114,8,FALSE))</f>
        <v/>
      </c>
      <c r="P68" t="str">
        <f>IF(VLOOKUP($C68,surrogate_specification_all!$C$2:K$114,9,FALSE)=0,"",VLOOKUP($C68,surrogate_specification_all!$C$2:K$114,9,FALSE))</f>
        <v>Commercial Land</v>
      </c>
      <c r="Q68" t="str">
        <f>IF(VLOOKUP($C68,surrogate_specification_all!$C$2:L$114,10,FALSE)=0,"",VLOOKUP($C68,surrogate_specification_all!$C$2:L$114,10,FALSE))</f>
        <v>Population</v>
      </c>
      <c r="R68" t="str">
        <f>IF(VLOOKUP($C68,surrogate_specification_all!$C$2:M$114,11,FALSE)=0,"",VLOOKUP($C68,surrogate_specification_all!$C$2:M$114,11,FALSE))</f>
        <v>Land</v>
      </c>
    </row>
    <row r="69" spans="1:28" ht="36">
      <c r="A69" t="str">
        <f>surrogate_specification_all!B68</f>
        <v>Retail Trade (COM1) plus Personal Repair (COM3)</v>
      </c>
      <c r="B69" t="s">
        <v>595</v>
      </c>
      <c r="C69">
        <f>surrogate_specification_all!C68</f>
        <v>550</v>
      </c>
      <c r="D69" t="s">
        <v>406</v>
      </c>
      <c r="E69" s="4" t="s">
        <v>679</v>
      </c>
      <c r="F69" s="1" t="s">
        <v>416</v>
      </c>
      <c r="G69" s="7" t="s">
        <v>417</v>
      </c>
      <c r="H69" s="2" t="s">
        <v>45</v>
      </c>
      <c r="J69" s="4" t="s">
        <v>428</v>
      </c>
      <c r="K69" t="str">
        <f>IF(VLOOKUP(C69,surrogate_specification_all!C$2:F$114,4,FALSE)=0,"NA",VLOOKUP(C69,surrogate_specification_all!C$2:F$114,4,FALSE))</f>
        <v>fema_bsf_2002bnd</v>
      </c>
      <c r="L69" t="str">
        <f>IF(VLOOKUP(C69,surrogate_specification_all!C$2:G$114,5,FALSE)=0,"NA",VLOOKUP(C69,surrogate_specification_all!C$2:G$114,5,FALSE))</f>
        <v>NA</v>
      </c>
      <c r="M69" s="4" t="str">
        <f>IF(VLOOKUP($C69,surrogate_specification_all!$C$2:H$114,6,FALSE)=0,"",VLOOKUP(C69,surrogate_specification_all!C$2:H$114,6,FALSE))</f>
        <v>COM1+COM3</v>
      </c>
      <c r="N69" t="str">
        <f>IF(VLOOKUP($C69,surrogate_specification_all!$C$2:I$114,7,FALSE)=0,"",VLOOKUP($C69,surrogate_specification_all!$C$2:I$114,7,FALSE))</f>
        <v/>
      </c>
      <c r="O69" t="str">
        <f>IF(VLOOKUP($C69,surrogate_specification_all!$C$2:J$1250,8,FALSE)=0,"",VLOOKUP($C69,surrogate_specification_all!$C$2:J$114,8,FALSE))</f>
        <v/>
      </c>
      <c r="P69" t="str">
        <f>IF(VLOOKUP($C69,surrogate_specification_all!$C$2:K$114,9,FALSE)=0,"",VLOOKUP($C69,surrogate_specification_all!$C$2:K$114,9,FALSE))</f>
        <v>Population</v>
      </c>
      <c r="Q69" t="str">
        <f>IF(VLOOKUP($C69,surrogate_specification_all!$C$2:L$114,10,FALSE)=0,"",VLOOKUP($C69,surrogate_specification_all!$C$2:L$114,10,FALSE))</f>
        <v>Land</v>
      </c>
      <c r="R69" t="str">
        <f>IF(VLOOKUP($C69,surrogate_specification_all!$C$2:M$114,11,FALSE)=0,"",VLOOKUP($C69,surrogate_specification_all!$C$2:M$114,11,FALSE))</f>
        <v/>
      </c>
    </row>
    <row r="70" spans="1:28" ht="36">
      <c r="A70" t="str">
        <f>surrogate_specification_all!B69</f>
        <v>Professional/Technical (COM4) plus General Government (GOV1)</v>
      </c>
      <c r="B70" t="s">
        <v>595</v>
      </c>
      <c r="C70">
        <f>surrogate_specification_all!C69</f>
        <v>555</v>
      </c>
      <c r="D70" t="s">
        <v>406</v>
      </c>
      <c r="E70" s="4" t="s">
        <v>680</v>
      </c>
      <c r="F70" s="1" t="s">
        <v>416</v>
      </c>
      <c r="G70" s="7" t="s">
        <v>417</v>
      </c>
      <c r="H70" s="2" t="s">
        <v>45</v>
      </c>
      <c r="J70" s="4" t="s">
        <v>428</v>
      </c>
      <c r="K70" t="str">
        <f>IF(VLOOKUP(C70,surrogate_specification_all!C$2:F$114,4,FALSE)=0,"NA",VLOOKUP(C70,surrogate_specification_all!C$2:F$114,4,FALSE))</f>
        <v>fema_bsf_2002bnd</v>
      </c>
      <c r="L70" t="str">
        <f>IF(VLOOKUP(C70,surrogate_specification_all!C$2:G$114,5,FALSE)=0,"NA",VLOOKUP(C70,surrogate_specification_all!C$2:G$114,5,FALSE))</f>
        <v>NA</v>
      </c>
      <c r="M70" s="4" t="str">
        <f>IF(VLOOKUP($C70,surrogate_specification_all!$C$2:H$114,6,FALSE)=0,"",VLOOKUP(C70,surrogate_specification_all!C$2:H$114,6,FALSE))</f>
        <v>COM4+GOV1</v>
      </c>
      <c r="N70" t="str">
        <f>IF(VLOOKUP($C70,surrogate_specification_all!$C$2:I$114,7,FALSE)=0,"",VLOOKUP($C70,surrogate_specification_all!$C$2:I$114,7,FALSE))</f>
        <v/>
      </c>
      <c r="O70" t="str">
        <f>IF(VLOOKUP($C70,surrogate_specification_all!$C$2:J$1250,8,FALSE)=0,"",VLOOKUP($C70,surrogate_specification_all!$C$2:J$114,8,FALSE))</f>
        <v/>
      </c>
      <c r="P70" t="str">
        <f>IF(VLOOKUP($C70,surrogate_specification_all!$C$2:K$114,9,FALSE)=0,"",VLOOKUP($C70,surrogate_specification_all!$C$2:K$114,9,FALSE))</f>
        <v>Commercial Land</v>
      </c>
      <c r="Q70" t="str">
        <f>IF(VLOOKUP($C70,surrogate_specification_all!$C$2:L$114,10,FALSE)=0,"",VLOOKUP($C70,surrogate_specification_all!$C$2:L$114,10,FALSE))</f>
        <v>Residential + Commercial + Industrial + Institutional + Government</v>
      </c>
      <c r="R70" t="str">
        <f>IF(VLOOKUP($C70,surrogate_specification_all!$C$2:M$114,11,FALSE)=0,"",VLOOKUP($C70,surrogate_specification_all!$C$2:M$114,11,FALSE))</f>
        <v>Population</v>
      </c>
    </row>
    <row r="71" spans="1:28" ht="36">
      <c r="A71" t="str">
        <f>surrogate_specification_all!B70</f>
        <v>Hospital (COM6)</v>
      </c>
      <c r="B71" t="s">
        <v>595</v>
      </c>
      <c r="C71">
        <f>surrogate_specification_all!C70</f>
        <v>560</v>
      </c>
      <c r="D71" t="s">
        <v>406</v>
      </c>
      <c r="E71" s="4" t="s">
        <v>681</v>
      </c>
      <c r="F71" s="1" t="s">
        <v>416</v>
      </c>
      <c r="G71" s="7" t="s">
        <v>417</v>
      </c>
      <c r="H71" s="2" t="s">
        <v>45</v>
      </c>
      <c r="J71" s="4" t="s">
        <v>428</v>
      </c>
      <c r="K71" t="str">
        <f>IF(VLOOKUP(C71,surrogate_specification_all!C$2:F$114,4,FALSE)=0,"NA",VLOOKUP(C71,surrogate_specification_all!C$2:F$114,4,FALSE))</f>
        <v>fema_bsf_2002bnd</v>
      </c>
      <c r="L71" t="str">
        <f>IF(VLOOKUP(C71,surrogate_specification_all!C$2:G$114,5,FALSE)=0,"NA",VLOOKUP(C71,surrogate_specification_all!C$2:G$114,5,FALSE))</f>
        <v>COM6</v>
      </c>
      <c r="M71" s="4" t="str">
        <f>IF(VLOOKUP($C71,surrogate_specification_all!$C$2:H$114,6,FALSE)=0,"",VLOOKUP(C71,surrogate_specification_all!C$2:H$114,6,FALSE))</f>
        <v/>
      </c>
      <c r="N71" t="str">
        <f>IF(VLOOKUP($C71,surrogate_specification_all!$C$2:I$114,7,FALSE)=0,"",VLOOKUP($C71,surrogate_specification_all!$C$2:I$114,7,FALSE))</f>
        <v/>
      </c>
      <c r="O71" t="str">
        <f>IF(VLOOKUP($C71,surrogate_specification_all!$C$2:J$1250,8,FALSE)=0,"",VLOOKUP($C71,surrogate_specification_all!$C$2:J$114,8,FALSE))</f>
        <v/>
      </c>
      <c r="P71" t="str">
        <f>IF(VLOOKUP($C71,surrogate_specification_all!$C$2:K$114,9,FALSE)=0,"",VLOOKUP($C71,surrogate_specification_all!$C$2:K$114,9,FALSE))</f>
        <v>Medical Office/Clinic (COM7)</v>
      </c>
      <c r="Q71" t="str">
        <f>IF(VLOOKUP($C71,surrogate_specification_all!$C$2:L$114,10,FALSE)=0,"",VLOOKUP($C71,surrogate_specification_all!$C$2:L$114,10,FALSE))</f>
        <v>Commercial Land</v>
      </c>
      <c r="R71" t="str">
        <f>IF(VLOOKUP($C71,surrogate_specification_all!$C$2:M$114,11,FALSE)=0,"",VLOOKUP($C71,surrogate_specification_all!$C$2:M$114,11,FALSE))</f>
        <v>Population</v>
      </c>
    </row>
    <row r="72" spans="1:28" ht="36">
      <c r="A72" t="str">
        <f>surrogate_specification_all!B71</f>
        <v>Medical Office/Clinic (COM7)</v>
      </c>
      <c r="B72" t="s">
        <v>595</v>
      </c>
      <c r="C72">
        <f>surrogate_specification_all!C71</f>
        <v>565</v>
      </c>
      <c r="D72" t="s">
        <v>406</v>
      </c>
      <c r="E72" s="4" t="s">
        <v>682</v>
      </c>
      <c r="F72" s="1" t="s">
        <v>416</v>
      </c>
      <c r="G72" s="7" t="s">
        <v>417</v>
      </c>
      <c r="H72" s="2" t="s">
        <v>45</v>
      </c>
      <c r="J72" s="4" t="s">
        <v>428</v>
      </c>
      <c r="K72" t="str">
        <f>IF(VLOOKUP(C72,surrogate_specification_all!C$2:F$114,4,FALSE)=0,"NA",VLOOKUP(C72,surrogate_specification_all!C$2:F$114,4,FALSE))</f>
        <v>fema_bsf_2002bnd</v>
      </c>
      <c r="L72" t="str">
        <f>IF(VLOOKUP(C72,surrogate_specification_all!C$2:G$114,5,FALSE)=0,"NA",VLOOKUP(C72,surrogate_specification_all!C$2:G$114,5,FALSE))</f>
        <v>COM7</v>
      </c>
      <c r="M72" s="4" t="str">
        <f>IF(VLOOKUP($C72,surrogate_specification_all!$C$2:H$114,6,FALSE)=0,"",VLOOKUP(C72,surrogate_specification_all!C$2:H$114,6,FALSE))</f>
        <v/>
      </c>
      <c r="N72" t="str">
        <f>IF(VLOOKUP($C72,surrogate_specification_all!$C$2:I$114,7,FALSE)=0,"",VLOOKUP($C72,surrogate_specification_all!$C$2:I$114,7,FALSE))</f>
        <v/>
      </c>
      <c r="O72" t="str">
        <f>IF(VLOOKUP($C72,surrogate_specification_all!$C$2:J$1250,8,FALSE)=0,"",VLOOKUP($C72,surrogate_specification_all!$C$2:J$114,8,FALSE))</f>
        <v/>
      </c>
      <c r="P72" t="str">
        <f>IF(VLOOKUP($C72,surrogate_specification_all!$C$2:K$114,9,FALSE)=0,"",VLOOKUP($C72,surrogate_specification_all!$C$2:K$114,9,FALSE))</f>
        <v>Hospital (COM6)</v>
      </c>
      <c r="Q72" t="str">
        <f>IF(VLOOKUP($C72,surrogate_specification_all!$C$2:L$114,10,FALSE)=0,"",VLOOKUP($C72,surrogate_specification_all!$C$2:L$114,10,FALSE))</f>
        <v>Commercial Land</v>
      </c>
      <c r="R72" t="str">
        <f>IF(VLOOKUP($C72,surrogate_specification_all!$C$2:M$114,11,FALSE)=0,"",VLOOKUP($C72,surrogate_specification_all!$C$2:M$114,11,FALSE))</f>
        <v>Population</v>
      </c>
    </row>
    <row r="73" spans="1:28" ht="36">
      <c r="A73" t="str">
        <f>surrogate_specification_all!B72</f>
        <v>Heavy and High Tech Industrial (IND1 + IND5)</v>
      </c>
      <c r="B73" t="s">
        <v>595</v>
      </c>
      <c r="C73">
        <f>surrogate_specification_all!C72</f>
        <v>570</v>
      </c>
      <c r="D73" t="s">
        <v>406</v>
      </c>
      <c r="E73" s="4" t="s">
        <v>683</v>
      </c>
      <c r="F73" s="1" t="s">
        <v>416</v>
      </c>
      <c r="G73" s="7" t="s">
        <v>417</v>
      </c>
      <c r="H73" s="2" t="s">
        <v>45</v>
      </c>
      <c r="J73" s="4" t="s">
        <v>428</v>
      </c>
      <c r="K73" t="str">
        <f>IF(VLOOKUP(C73,surrogate_specification_all!C$2:F$114,4,FALSE)=0,"NA",VLOOKUP(C73,surrogate_specification_all!C$2:F$114,4,FALSE))</f>
        <v>fema_bsf_2002bnd</v>
      </c>
      <c r="L73" t="str">
        <f>IF(VLOOKUP(C73,surrogate_specification_all!C$2:G$114,5,FALSE)=0,"NA",VLOOKUP(C73,surrogate_specification_all!C$2:G$114,5,FALSE))</f>
        <v>NA</v>
      </c>
      <c r="M73" s="4" t="str">
        <f>IF(VLOOKUP($C73,surrogate_specification_all!$C$2:H$114,6,FALSE)=0,"",VLOOKUP(C73,surrogate_specification_all!C$2:H$114,6,FALSE))</f>
        <v>IND1+IND5</v>
      </c>
      <c r="N73" t="str">
        <f>IF(VLOOKUP($C73,surrogate_specification_all!$C$2:I$114,7,FALSE)=0,"",VLOOKUP($C73,surrogate_specification_all!$C$2:I$114,7,FALSE))</f>
        <v/>
      </c>
      <c r="O73" t="str">
        <f>IF(VLOOKUP($C73,surrogate_specification_all!$C$2:J$1250,8,FALSE)=0,"",VLOOKUP($C73,surrogate_specification_all!$C$2:J$114,8,FALSE))</f>
        <v/>
      </c>
      <c r="P73" t="str">
        <f>IF(VLOOKUP($C73,surrogate_specification_all!$C$2:K$114,9,FALSE)=0,"",VLOOKUP($C73,surrogate_specification_all!$C$2:K$114,9,FALSE))</f>
        <v>Industrial Land</v>
      </c>
      <c r="Q73" t="str">
        <f>IF(VLOOKUP($C73,surrogate_specification_all!$C$2:L$114,10,FALSE)=0,"",VLOOKUP($C73,surrogate_specification_all!$C$2:L$114,10,FALSE))</f>
        <v>Population</v>
      </c>
      <c r="R73" t="str">
        <f>IF(VLOOKUP($C73,surrogate_specification_all!$C$2:M$114,11,FALSE)=0,"",VLOOKUP($C73,surrogate_specification_all!$C$2:M$114,11,FALSE))</f>
        <v>Land</v>
      </c>
    </row>
    <row r="74" spans="1:28" ht="36">
      <c r="A74" t="str">
        <f>surrogate_specification_all!B73</f>
        <v>Light and High Tech Industrial (IND2 + IND5)</v>
      </c>
      <c r="B74" t="s">
        <v>595</v>
      </c>
      <c r="C74">
        <f>surrogate_specification_all!C73</f>
        <v>575</v>
      </c>
      <c r="D74" t="s">
        <v>406</v>
      </c>
      <c r="E74" s="4" t="s">
        <v>684</v>
      </c>
      <c r="F74" s="1" t="s">
        <v>416</v>
      </c>
      <c r="G74" s="7" t="s">
        <v>417</v>
      </c>
      <c r="H74" s="2" t="s">
        <v>45</v>
      </c>
      <c r="J74" s="4" t="s">
        <v>428</v>
      </c>
      <c r="K74" t="str">
        <f>IF(VLOOKUP(C74,surrogate_specification_all!C$2:F$114,4,FALSE)=0,"NA",VLOOKUP(C74,surrogate_specification_all!C$2:F$114,4,FALSE))</f>
        <v>fema_bsf_2002bnd</v>
      </c>
      <c r="L74" t="str">
        <f>IF(VLOOKUP(C74,surrogate_specification_all!C$2:G$114,5,FALSE)=0,"NA",VLOOKUP(C74,surrogate_specification_all!C$2:G$114,5,FALSE))</f>
        <v>NA</v>
      </c>
      <c r="M74" s="4" t="str">
        <f>IF(VLOOKUP($C74,surrogate_specification_all!$C$2:H$114,6,FALSE)=0,"",VLOOKUP(C74,surrogate_specification_all!C$2:H$114,6,FALSE))</f>
        <v>IND2+IND5</v>
      </c>
      <c r="N74" t="str">
        <f>IF(VLOOKUP($C74,surrogate_specification_all!$C$2:I$114,7,FALSE)=0,"",VLOOKUP($C74,surrogate_specification_all!$C$2:I$114,7,FALSE))</f>
        <v/>
      </c>
      <c r="O74" t="str">
        <f>IF(VLOOKUP($C74,surrogate_specification_all!$C$2:J$1250,8,FALSE)=0,"",VLOOKUP($C74,surrogate_specification_all!$C$2:J$114,8,FALSE))</f>
        <v/>
      </c>
      <c r="P74" t="str">
        <f>IF(VLOOKUP($C74,surrogate_specification_all!$C$2:K$114,9,FALSE)=0,"",VLOOKUP($C74,surrogate_specification_all!$C$2:K$114,9,FALSE))</f>
        <v>Industrial Land</v>
      </c>
      <c r="Q74" t="str">
        <f>IF(VLOOKUP($C74,surrogate_specification_all!$C$2:L$114,10,FALSE)=0,"",VLOOKUP($C74,surrogate_specification_all!$C$2:L$114,10,FALSE))</f>
        <v>Population</v>
      </c>
      <c r="R74" t="str">
        <f>IF(VLOOKUP($C74,surrogate_specification_all!$C$2:M$114,11,FALSE)=0,"",VLOOKUP($C74,surrogate_specification_all!$C$2:M$114,11,FALSE))</f>
        <v>Land</v>
      </c>
    </row>
    <row r="75" spans="1:28" ht="36">
      <c r="A75" t="str">
        <f>surrogate_specification_all!B74</f>
        <v>Food, Drug, Chemical Industrial (IND3)</v>
      </c>
      <c r="B75" t="s">
        <v>595</v>
      </c>
      <c r="C75">
        <f>surrogate_specification_all!C74</f>
        <v>580</v>
      </c>
      <c r="D75" t="s">
        <v>406</v>
      </c>
      <c r="E75" s="4" t="s">
        <v>685</v>
      </c>
      <c r="F75" s="1" t="s">
        <v>416</v>
      </c>
      <c r="G75" s="7" t="s">
        <v>417</v>
      </c>
      <c r="H75" s="2" t="s">
        <v>45</v>
      </c>
      <c r="J75" s="4" t="s">
        <v>428</v>
      </c>
      <c r="K75" t="str">
        <f>IF(VLOOKUP(C75,surrogate_specification_all!C$2:F$114,4,FALSE)=0,"NA",VLOOKUP(C75,surrogate_specification_all!C$2:F$114,4,FALSE))</f>
        <v>fema_bsf_2002bnd</v>
      </c>
      <c r="L75" t="str">
        <f>IF(VLOOKUP(C75,surrogate_specification_all!C$2:G$114,5,FALSE)=0,"NA",VLOOKUP(C75,surrogate_specification_all!C$2:G$114,5,FALSE))</f>
        <v>IND3</v>
      </c>
      <c r="M75" s="4" t="str">
        <f>IF(VLOOKUP($C75,surrogate_specification_all!$C$2:H$114,6,FALSE)=0,"",VLOOKUP(C75,surrogate_specification_all!C$2:H$114,6,FALSE))</f>
        <v/>
      </c>
      <c r="N75" t="str">
        <f>IF(VLOOKUP($C75,surrogate_specification_all!$C$2:I$114,7,FALSE)=0,"",VLOOKUP($C75,surrogate_specification_all!$C$2:I$114,7,FALSE))</f>
        <v/>
      </c>
      <c r="O75" t="str">
        <f>IF(VLOOKUP($C75,surrogate_specification_all!$C$2:J$1250,8,FALSE)=0,"",VLOOKUP($C75,surrogate_specification_all!$C$2:J$114,8,FALSE))</f>
        <v/>
      </c>
      <c r="P75" t="str">
        <f>IF(VLOOKUP($C75,surrogate_specification_all!$C$2:K$114,9,FALSE)=0,"",VLOOKUP($C75,surrogate_specification_all!$C$2:K$114,9,FALSE))</f>
        <v>Industrial Land</v>
      </c>
      <c r="Q75" t="str">
        <f>IF(VLOOKUP($C75,surrogate_specification_all!$C$2:L$114,10,FALSE)=0,"",VLOOKUP($C75,surrogate_specification_all!$C$2:L$114,10,FALSE))</f>
        <v>Population</v>
      </c>
      <c r="R75" t="str">
        <f>IF(VLOOKUP($C75,surrogate_specification_all!$C$2:M$114,11,FALSE)=0,"",VLOOKUP($C75,surrogate_specification_all!$C$2:M$114,11,FALSE))</f>
        <v>Land</v>
      </c>
    </row>
    <row r="76" spans="1:28" ht="36">
      <c r="A76" t="str">
        <f>surrogate_specification_all!B75</f>
        <v>Metals and Minerals Industrial (IND4)</v>
      </c>
      <c r="B76" t="s">
        <v>595</v>
      </c>
      <c r="C76">
        <f>surrogate_specification_all!C75</f>
        <v>585</v>
      </c>
      <c r="D76" t="s">
        <v>406</v>
      </c>
      <c r="E76" s="4" t="s">
        <v>686</v>
      </c>
      <c r="F76" s="1" t="s">
        <v>416</v>
      </c>
      <c r="G76" s="7" t="s">
        <v>417</v>
      </c>
      <c r="H76" s="2" t="s">
        <v>45</v>
      </c>
      <c r="J76" s="4" t="s">
        <v>428</v>
      </c>
      <c r="K76" t="str">
        <f>IF(VLOOKUP(C76,surrogate_specification_all!C$2:F$114,4,FALSE)=0,"NA",VLOOKUP(C76,surrogate_specification_all!C$2:F$114,4,FALSE))</f>
        <v>fema_bsf_2002bnd</v>
      </c>
      <c r="L76" t="str">
        <f>IF(VLOOKUP(C76,surrogate_specification_all!C$2:G$114,5,FALSE)=0,"NA",VLOOKUP(C76,surrogate_specification_all!C$2:G$114,5,FALSE))</f>
        <v>IND4</v>
      </c>
      <c r="M76" s="4" t="str">
        <f>IF(VLOOKUP($C76,surrogate_specification_all!$C$2:H$114,6,FALSE)=0,"",VLOOKUP(C76,surrogate_specification_all!C$2:H$114,6,FALSE))</f>
        <v/>
      </c>
      <c r="N76" t="str">
        <f>IF(VLOOKUP($C76,surrogate_specification_all!$C$2:I$114,7,FALSE)=0,"",VLOOKUP($C76,surrogate_specification_all!$C$2:I$114,7,FALSE))</f>
        <v/>
      </c>
      <c r="O76" t="str">
        <f>IF(VLOOKUP($C76,surrogate_specification_all!$C$2:J$1250,8,FALSE)=0,"",VLOOKUP($C76,surrogate_specification_all!$C$2:J$114,8,FALSE))</f>
        <v/>
      </c>
      <c r="P76" t="str">
        <f>IF(VLOOKUP($C76,surrogate_specification_all!$C$2:K$114,9,FALSE)=0,"",VLOOKUP($C76,surrogate_specification_all!$C$2:K$114,9,FALSE))</f>
        <v>Industrial Land</v>
      </c>
      <c r="Q76" t="str">
        <f>IF(VLOOKUP($C76,surrogate_specification_all!$C$2:L$114,10,FALSE)=0,"",VLOOKUP($C76,surrogate_specification_all!$C$2:L$114,10,FALSE))</f>
        <v>Population</v>
      </c>
      <c r="R76" t="str">
        <f>IF(VLOOKUP($C76,surrogate_specification_all!$C$2:M$114,11,FALSE)=0,"",VLOOKUP($C76,surrogate_specification_all!$C$2:M$114,11,FALSE))</f>
        <v>Land</v>
      </c>
    </row>
    <row r="77" spans="1:28" ht="36">
      <c r="A77" t="str">
        <f>surrogate_specification_all!B76</f>
        <v>Heavy Industrial (IND1)</v>
      </c>
      <c r="B77" t="s">
        <v>595</v>
      </c>
      <c r="C77">
        <f>surrogate_specification_all!C76</f>
        <v>590</v>
      </c>
      <c r="D77" t="s">
        <v>406</v>
      </c>
      <c r="E77" s="4" t="s">
        <v>687</v>
      </c>
      <c r="F77" s="1" t="s">
        <v>416</v>
      </c>
      <c r="G77" s="7" t="s">
        <v>417</v>
      </c>
      <c r="H77" s="2" t="s">
        <v>45</v>
      </c>
      <c r="J77" s="4" t="s">
        <v>428</v>
      </c>
      <c r="K77" t="str">
        <f>IF(VLOOKUP(C77,surrogate_specification_all!C$2:F$114,4,FALSE)=0,"NA",VLOOKUP(C77,surrogate_specification_all!C$2:F$114,4,FALSE))</f>
        <v>fema_bsf_2002bnd</v>
      </c>
      <c r="L77" t="str">
        <f>IF(VLOOKUP(C77,surrogate_specification_all!C$2:G$114,5,FALSE)=0,"NA",VLOOKUP(C77,surrogate_specification_all!C$2:G$114,5,FALSE))</f>
        <v>IND1</v>
      </c>
      <c r="M77" s="4" t="str">
        <f>IF(VLOOKUP($C77,surrogate_specification_all!$C$2:H$114,6,FALSE)=0,"",VLOOKUP(C77,surrogate_specification_all!C$2:H$114,6,FALSE))</f>
        <v/>
      </c>
      <c r="N77" t="str">
        <f>IF(VLOOKUP($C77,surrogate_specification_all!$C$2:I$114,7,FALSE)=0,"",VLOOKUP($C77,surrogate_specification_all!$C$2:I$114,7,FALSE))</f>
        <v/>
      </c>
      <c r="O77" t="str">
        <f>IF(VLOOKUP($C77,surrogate_specification_all!$C$2:J$1250,8,FALSE)=0,"",VLOOKUP($C77,surrogate_specification_all!$C$2:J$114,8,FALSE))</f>
        <v/>
      </c>
      <c r="P77" t="str">
        <f>IF(VLOOKUP($C77,surrogate_specification_all!$C$2:K$114,9,FALSE)=0,"",VLOOKUP($C77,surrogate_specification_all!$C$2:K$114,9,FALSE))</f>
        <v>Industrial Land</v>
      </c>
      <c r="Q77" t="str">
        <f>IF(VLOOKUP($C77,surrogate_specification_all!$C$2:L$114,10,FALSE)=0,"",VLOOKUP($C77,surrogate_specification_all!$C$2:L$114,10,FALSE))</f>
        <v>Population</v>
      </c>
      <c r="R77" t="str">
        <f>IF(VLOOKUP($C77,surrogate_specification_all!$C$2:M$114,11,FALSE)=0,"",VLOOKUP($C77,surrogate_specification_all!$C$2:M$114,11,FALSE))</f>
        <v>Land</v>
      </c>
    </row>
    <row r="78" spans="1:28" ht="36">
      <c r="A78" t="str">
        <f>surrogate_specification_all!B77</f>
        <v>Light Industrial (IND2)</v>
      </c>
      <c r="B78" t="s">
        <v>595</v>
      </c>
      <c r="C78">
        <f>surrogate_specification_all!C77</f>
        <v>595</v>
      </c>
      <c r="D78" t="s">
        <v>406</v>
      </c>
      <c r="E78" s="4" t="s">
        <v>688</v>
      </c>
      <c r="F78" s="1" t="s">
        <v>416</v>
      </c>
      <c r="G78" s="7" t="s">
        <v>417</v>
      </c>
      <c r="H78" s="2" t="s">
        <v>45</v>
      </c>
      <c r="J78" s="4" t="s">
        <v>428</v>
      </c>
      <c r="K78" t="str">
        <f>IF(VLOOKUP(C78,surrogate_specification_all!C$2:F$114,4,FALSE)=0,"NA",VLOOKUP(C78,surrogate_specification_all!C$2:F$114,4,FALSE))</f>
        <v>fema_bsf_2002bnd</v>
      </c>
      <c r="L78" t="str">
        <f>IF(VLOOKUP(C78,surrogate_specification_all!C$2:G$114,5,FALSE)=0,"NA",VLOOKUP(C78,surrogate_specification_all!C$2:G$114,5,FALSE))</f>
        <v>IND2</v>
      </c>
      <c r="M78" s="4" t="str">
        <f>IF(VLOOKUP($C78,surrogate_specification_all!$C$2:H$114,6,FALSE)=0,"",VLOOKUP(C78,surrogate_specification_all!C$2:H$114,6,FALSE))</f>
        <v/>
      </c>
      <c r="N78" t="str">
        <f>IF(VLOOKUP($C78,surrogate_specification_all!$C$2:I$114,7,FALSE)=0,"",VLOOKUP($C78,surrogate_specification_all!$C$2:I$114,7,FALSE))</f>
        <v/>
      </c>
      <c r="O78" t="str">
        <f>IF(VLOOKUP($C78,surrogate_specification_all!$C$2:J$1250,8,FALSE)=0,"",VLOOKUP($C78,surrogate_specification_all!$C$2:J$114,8,FALSE))</f>
        <v/>
      </c>
      <c r="P78" t="str">
        <f>IF(VLOOKUP($C78,surrogate_specification_all!$C$2:K$114,9,FALSE)=0,"",VLOOKUP($C78,surrogate_specification_all!$C$2:K$114,9,FALSE))</f>
        <v>Industrial Land</v>
      </c>
      <c r="Q78" t="str">
        <f>IF(VLOOKUP($C78,surrogate_specification_all!$C$2:L$114,10,FALSE)=0,"",VLOOKUP($C78,surrogate_specification_all!$C$2:L$114,10,FALSE))</f>
        <v>Population</v>
      </c>
      <c r="R78" t="str">
        <f>IF(VLOOKUP($C78,surrogate_specification_all!$C$2:M$114,11,FALSE)=0,"",VLOOKUP($C78,surrogate_specification_all!$C$2:M$114,11,FALSE))</f>
        <v>Land</v>
      </c>
    </row>
    <row r="79" spans="1:28" s="21" customFormat="1" ht="84">
      <c r="A79" t="str">
        <f>surrogate_specification_all!B78</f>
        <v xml:space="preserve">Industrial plus Institutional plus Hospitals </v>
      </c>
      <c r="B79" t="s">
        <v>595</v>
      </c>
      <c r="C79">
        <f>surrogate_specification_all!C78</f>
        <v>596</v>
      </c>
      <c r="D79" t="s">
        <v>406</v>
      </c>
      <c r="E79" s="4" t="s">
        <v>689</v>
      </c>
      <c r="F79" s="1" t="s">
        <v>416</v>
      </c>
      <c r="G79" s="7" t="s">
        <v>417</v>
      </c>
      <c r="H79" s="2" t="s">
        <v>45</v>
      </c>
      <c r="I79"/>
      <c r="J79" s="4" t="s">
        <v>428</v>
      </c>
      <c r="K79" t="str">
        <f>IF(VLOOKUP(C79,surrogate_specification_all!C$2:F$114,4,FALSE)=0,"NA",VLOOKUP(C79,surrogate_specification_all!C$2:F$114,4,FALSE))</f>
        <v>fema_bsf_2002bnd</v>
      </c>
      <c r="L79"/>
      <c r="M79" s="4" t="str">
        <f>IF(VLOOKUP($C79,surrogate_specification_all!$C$2:H$114,6,FALSE)=0,"",VLOOKUP(C79,surrogate_specification_all!C$2:H$114,6,FALSE))</f>
        <v>IND1+IND2+IND3+IND4+IND5+IND6+COM6+EDU1+EDU2+REL1+RES5+RES6</v>
      </c>
      <c r="N79" t="str">
        <f>IF(VLOOKUP($C79,surrogate_specification_all!$C$2:I$114,7,FALSE)=0,"",VLOOKUP($C79,surrogate_specification_all!$C$2:I$114,7,FALSE))</f>
        <v/>
      </c>
      <c r="O79" t="str">
        <f>IF(VLOOKUP($C79,surrogate_specification_all!$C$2:J$1250,8,FALSE)=0,"",VLOOKUP($C79,surrogate_specification_all!$C$2:J$114,8,FALSE))</f>
        <v/>
      </c>
      <c r="P79" t="str">
        <f>IF(VLOOKUP($C79,surrogate_specification_all!$C$2:K$114,9,FALSE)=0,"",VLOOKUP($C79,surrogate_specification_all!$C$2:K$114,9,FALSE))</f>
        <v>Population</v>
      </c>
      <c r="Q79" t="str">
        <f>IF(VLOOKUP($C79,surrogate_specification_all!$C$2:L$114,10,FALSE)=0,"",VLOOKUP($C79,surrogate_specification_all!$C$2:L$114,10,FALSE))</f>
        <v>Land</v>
      </c>
      <c r="R79" t="str">
        <f>IF(VLOOKUP($C79,surrogate_specification_all!$C$2:M$114,11,FALSE)=0,"",VLOOKUP($C79,surrogate_specification_all!$C$2:M$114,11,FALSE))</f>
        <v/>
      </c>
      <c r="S79"/>
      <c r="T79"/>
      <c r="AB79"/>
    </row>
    <row r="80" spans="1:28" ht="24">
      <c r="A80" t="str">
        <f>surrogate_specification_all!B79</f>
        <v>Gas Stations</v>
      </c>
      <c r="B80" s="21" t="s">
        <v>595</v>
      </c>
      <c r="C80">
        <f>surrogate_specification_all!C79</f>
        <v>600</v>
      </c>
      <c r="D80" t="s">
        <v>408</v>
      </c>
      <c r="E80" s="4" t="s">
        <v>1129</v>
      </c>
      <c r="F80" s="1" t="s">
        <v>15</v>
      </c>
      <c r="G80" s="6">
        <v>2009</v>
      </c>
      <c r="H80" s="2" t="s">
        <v>45</v>
      </c>
      <c r="I80" s="2" t="s">
        <v>16</v>
      </c>
      <c r="J80" s="2" t="s">
        <v>47</v>
      </c>
      <c r="K80" t="str">
        <f>IF(VLOOKUP(C80,surrogate_specification_all!C$2:F$114,4,FALSE)=0,"NA",VLOOKUP(C80,surrogate_specification_all!C$2:F$114,4,FALSE))</f>
        <v>gas_station_surrogate</v>
      </c>
      <c r="L80" t="str">
        <f>IF(VLOOKUP(C80,surrogate_specification_all!C$2:G$114,5,FALSE)=0,"NA",VLOOKUP(C80,surrogate_specification_all!C$2:G$114,5,FALSE))</f>
        <v>GAS</v>
      </c>
      <c r="M80" s="4" t="str">
        <f>IF(VLOOKUP($C80,surrogate_specification_all!$C$2:H$114,6,FALSE)=0,"",VLOOKUP(C80,surrogate_specification_all!C$2:H$114,6,FALSE))</f>
        <v/>
      </c>
      <c r="N80" t="str">
        <f>IF(VLOOKUP($C80,surrogate_specification_all!$C$2:I$114,7,FALSE)=0,"",VLOOKUP($C80,surrogate_specification_all!$C$2:I$114,7,FALSE))</f>
        <v/>
      </c>
      <c r="O80" t="str">
        <f>IF(VLOOKUP($C80,surrogate_specification_all!$C$2:J$1250,8,FALSE)=0,"",VLOOKUP($C80,surrogate_specification_all!$C$2:J$114,8,FALSE))</f>
        <v/>
      </c>
      <c r="P80" t="str">
        <f>IF(VLOOKUP($C80,surrogate_specification_all!$C$2:K$114,9,FALSE)=0,"",VLOOKUP($C80,surrogate_specification_all!$C$2:K$114,9,FALSE))</f>
        <v>Commercial Land</v>
      </c>
      <c r="Q80" t="str">
        <f>IF(VLOOKUP($C80,surrogate_specification_all!$C$2:L$114,10,FALSE)=0,"",VLOOKUP($C80,surrogate_specification_all!$C$2:L$114,10,FALSE))</f>
        <v>Population</v>
      </c>
      <c r="R80" t="str">
        <f>IF(VLOOKUP($C80,surrogate_specification_all!$C$2:M$114,11,FALSE)=0,"",VLOOKUP($C80,surrogate_specification_all!$C$2:M$114,11,FALSE))</f>
        <v>Land</v>
      </c>
      <c r="S80" s="21"/>
      <c r="T80" s="21"/>
      <c r="AB80" s="21"/>
    </row>
    <row r="81" spans="1:20" ht="24">
      <c r="A81" t="str">
        <f>surrogate_specification_all!B80</f>
        <v>Refineries and Tank Farms</v>
      </c>
      <c r="B81" s="21" t="s">
        <v>597</v>
      </c>
      <c r="C81">
        <f>surrogate_specification_all!C80</f>
        <v>650</v>
      </c>
      <c r="D81" t="s">
        <v>408</v>
      </c>
      <c r="F81" t="s">
        <v>418</v>
      </c>
      <c r="G81" s="7"/>
      <c r="H81" s="2" t="s">
        <v>45</v>
      </c>
      <c r="I81" s="2" t="s">
        <v>45</v>
      </c>
      <c r="K81" t="str">
        <f>IF(VLOOKUP(C81,surrogate_specification_all!C$2:F$114,4,FALSE)=0,"NA",VLOOKUP(C81,surrogate_specification_all!C$2:F$114,4,FALSE))</f>
        <v>us_oil</v>
      </c>
      <c r="L81" t="str">
        <f>IF(VLOOKUP(C81,surrogate_specification_all!C$2:G$114,5,FALSE)=0,"NA",VLOOKUP(C81,surrogate_specification_all!C$2:G$114,5,FALSE))</f>
        <v>NONE</v>
      </c>
      <c r="M81" s="4" t="str">
        <f>IF(VLOOKUP($C81,surrogate_specification_all!$C$2:H$114,6,FALSE)=0,"",VLOOKUP(C81,surrogate_specification_all!C$2:H$114,6,FALSE))</f>
        <v/>
      </c>
      <c r="N81" t="str">
        <f>IF(VLOOKUP($C81,surrogate_specification_all!$C$2:I$114,7,FALSE)=0,"",VLOOKUP($C81,surrogate_specification_all!$C$2:I$114,7,FALSE))</f>
        <v>FUNCTION=TANKFARM,REFINERY</v>
      </c>
      <c r="O81" t="str">
        <f>IF(VLOOKUP($C81,surrogate_specification_all!$C$2:J$1250,8,FALSE)=0,"",VLOOKUP($C81,surrogate_specification_all!$C$2:J$114,8,FALSE))</f>
        <v/>
      </c>
      <c r="P81" t="str">
        <f>IF(VLOOKUP($C81,surrogate_specification_all!$C$2:K$114,9,FALSE)=0,"",VLOOKUP($C81,surrogate_specification_all!$C$2:K$114,9,FALSE))</f>
        <v>Industrial Land</v>
      </c>
      <c r="Q81" t="str">
        <f>IF(VLOOKUP($C81,surrogate_specification_all!$C$2:L$114,10,FALSE)=0,"",VLOOKUP($C81,surrogate_specification_all!$C$2:L$114,10,FALSE))</f>
        <v>Population</v>
      </c>
      <c r="R81" t="str">
        <f>IF(VLOOKUP($C81,surrogate_specification_all!$C$2:M$114,11,FALSE)=0,"",VLOOKUP($C81,surrogate_specification_all!$C$2:M$114,11,FALSE))</f>
        <v>Land</v>
      </c>
      <c r="S81" s="21"/>
      <c r="T81" s="21"/>
    </row>
    <row r="82" spans="1:20" ht="24">
      <c r="A82" t="str">
        <f>surrogate_specification_all!B81</f>
        <v>Refineries and Tank Farms and Gas Stations</v>
      </c>
      <c r="B82" s="21" t="s">
        <v>597</v>
      </c>
      <c r="C82">
        <f>surrogate_specification_all!C81</f>
        <v>675</v>
      </c>
      <c r="D82" t="s">
        <v>408</v>
      </c>
      <c r="F82" s="1" t="s">
        <v>419</v>
      </c>
      <c r="H82" s="2" t="s">
        <v>59</v>
      </c>
      <c r="I82" s="2"/>
      <c r="J82" s="2" t="s">
        <v>25</v>
      </c>
      <c r="K82" t="str">
        <f>IF(VLOOKUP(C82,surrogate_specification_all!C$2:F$114,4,FALSE)=0,"NA",VLOOKUP(C82,surrogate_specification_all!C$2:F$114,4,FALSE))</f>
        <v>us_oilgas</v>
      </c>
      <c r="L82" t="str">
        <f>IF(VLOOKUP(C82,surrogate_specification_all!C$2:G$114,5,FALSE)=0,"NA",VLOOKUP(C82,surrogate_specification_all!C$2:G$114,5,FALSE))</f>
        <v>NUM_OILGAS</v>
      </c>
      <c r="M82" s="4" t="str">
        <f>IF(VLOOKUP($C82,surrogate_specification_all!$C$2:H$114,6,FALSE)=0,"",VLOOKUP(C82,surrogate_specification_all!C$2:H$114,6,FALSE))</f>
        <v/>
      </c>
      <c r="N82" t="str">
        <f>IF(VLOOKUP($C82,surrogate_specification_all!$C$2:I$114,7,FALSE)=0,"",VLOOKUP($C82,surrogate_specification_all!$C$2:I$114,7,FALSE))</f>
        <v/>
      </c>
      <c r="O82" t="str">
        <f>IF(VLOOKUP($C82,surrogate_specification_all!$C$2:J$1250,8,FALSE)=0,"",VLOOKUP($C82,surrogate_specification_all!$C$2:J$114,8,FALSE))</f>
        <v/>
      </c>
      <c r="P82" t="str">
        <f>IF(VLOOKUP($C82,surrogate_specification_all!$C$2:K$114,9,FALSE)=0,"",VLOOKUP($C82,surrogate_specification_all!$C$2:K$114,9,FALSE))</f>
        <v>Commercial plus Industrial</v>
      </c>
      <c r="Q82" t="str">
        <f>IF(VLOOKUP($C82,surrogate_specification_all!$C$2:L$114,10,FALSE)=0,"",VLOOKUP($C82,surrogate_specification_all!$C$2:L$114,10,FALSE))</f>
        <v>Population</v>
      </c>
      <c r="R82" t="str">
        <f>IF(VLOOKUP($C82,surrogate_specification_all!$C$2:M$114,11,FALSE)=0,"",VLOOKUP($C82,surrogate_specification_all!$C$2:M$114,11,FALSE))</f>
        <v>Land</v>
      </c>
    </row>
    <row r="83" spans="1:20">
      <c r="A83" t="str">
        <f>surrogate_specification_all!B82</f>
        <v>Oil and Gas Wells</v>
      </c>
      <c r="B83" s="21" t="s">
        <v>597</v>
      </c>
      <c r="C83">
        <f>surrogate_specification_all!C82</f>
        <v>680</v>
      </c>
      <c r="D83" t="s">
        <v>406</v>
      </c>
      <c r="E83" s="42"/>
      <c r="F83" s="20"/>
      <c r="G83" s="22">
        <v>2005</v>
      </c>
      <c r="H83" s="2"/>
      <c r="I83" s="2"/>
      <c r="J83" s="2"/>
      <c r="K83" t="str">
        <f>IF(VLOOKUP(C83,surrogate_specification_all!C$2:F$114,4,FALSE)=0,"NA",VLOOKUP(C83,surrogate_specification_all!C$2:F$114,4,FALSE))</f>
        <v>uscells05g_cmaq</v>
      </c>
      <c r="L83" t="str">
        <f>IF(VLOOKUP(C83,surrogate_specification_all!C$2:G$114,5,FALSE)=0,"NA",VLOOKUP(C83,surrogate_specification_all!C$2:G$114,5,FALSE))</f>
        <v>NONE</v>
      </c>
      <c r="M83" s="4" t="str">
        <f>IF(VLOOKUP($C83,surrogate_specification_all!$C$2:H$114,6,FALSE)=0,"",VLOOKUP(C83,surrogate_specification_all!C$2:H$114,6,FALSE))</f>
        <v/>
      </c>
      <c r="N83" t="str">
        <f>IF(VLOOKUP($C83,surrogate_specification_all!$C$2:I$114,7,FALSE)=0,"",VLOOKUP($C83,surrogate_specification_all!$C$2:I$114,7,FALSE))</f>
        <v>CELLSYMB=1,2,3</v>
      </c>
      <c r="O83" t="str">
        <f>IF(VLOOKUP($C83,surrogate_specification_all!$C$2:J$1250,8,FALSE)=0,"",VLOOKUP($C83,surrogate_specification_all!$C$2:J$114,8,FALSE))</f>
        <v/>
      </c>
      <c r="P83" t="str">
        <f>IF(VLOOKUP($C83,surrogate_specification_all!$C$2:K$114,9,FALSE)=0,"",VLOOKUP($C83,surrogate_specification_all!$C$2:K$114,9,FALSE))</f>
        <v>Metals and Minerals Industrial (IND4)</v>
      </c>
      <c r="Q83" t="str">
        <f>IF(VLOOKUP($C83,surrogate_specification_all!$C$2:L$114,10,FALSE)=0,"",VLOOKUP($C83,surrogate_specification_all!$C$2:L$114,10,FALSE))</f>
        <v>Rural Land Area</v>
      </c>
      <c r="R83" t="str">
        <f>IF(VLOOKUP($C83,surrogate_specification_all!$C$2:M$114,11,FALSE)=0,"",VLOOKUP($C83,surrogate_specification_all!$C$2:M$114,11,FALSE))</f>
        <v>Land</v>
      </c>
    </row>
    <row r="84" spans="1:20" ht="48">
      <c r="A84" t="str">
        <f>surrogate_specification_all!B83</f>
        <v>Gas production at all wells</v>
      </c>
      <c r="B84" s="21" t="s">
        <v>596</v>
      </c>
      <c r="C84">
        <f>surrogate_specification_all!C83</f>
        <v>689</v>
      </c>
      <c r="D84" t="s">
        <v>406</v>
      </c>
      <c r="E84" s="42" t="s">
        <v>1131</v>
      </c>
      <c r="F84" s="20" t="s">
        <v>830</v>
      </c>
      <c r="G84" s="22" t="s">
        <v>1130</v>
      </c>
      <c r="H84" s="2" t="s">
        <v>1142</v>
      </c>
      <c r="I84" s="2" t="s">
        <v>831</v>
      </c>
      <c r="J84" s="2"/>
      <c r="K84" t="str">
        <f>IF(VLOOKUP(C84,surrogate_specification_all!C$2:F$114,4,FALSE)=0,"NA",VLOOKUP(C84,surrogate_specification_all!C$2:F$114,4,FALSE))</f>
        <v>US_Oil_Gas_2008West2km_2011East4km</v>
      </c>
      <c r="L84" t="str">
        <f>IF(VLOOKUP(C84,surrogate_specification_all!C$2:G$114,5,FALSE)=0,"NA",VLOOKUP(C84,surrogate_specification_all!C$2:G$114,5,FALSE))</f>
        <v>GAS</v>
      </c>
      <c r="M84" s="4" t="str">
        <f>IF(VLOOKUP($C84,surrogate_specification_all!$C$2:H$114,6,FALSE)=0,"",VLOOKUP(C84,surrogate_specification_all!C$2:H$114,6,FALSE))</f>
        <v/>
      </c>
      <c r="N84" t="str">
        <f>IF(VLOOKUP($C84,surrogate_specification_all!$C$2:I$114,7,FALSE)=0,"",VLOOKUP($C84,surrogate_specification_all!$C$2:I$114,7,FALSE))</f>
        <v>SHPID=A</v>
      </c>
      <c r="O84" t="str">
        <f>IF(VLOOKUP($C84,surrogate_specification_all!$C$2:J$1250,8,FALSE)=0,"",VLOOKUP($C84,surrogate_specification_all!$C$2:J$114,8,FALSE))</f>
        <v/>
      </c>
      <c r="P84" t="str">
        <f>IF(VLOOKUP($C84,surrogate_specification_all!$C$2:K$114,9,FALSE)=0,"",VLOOKUP($C84,surrogate_specification_all!$C$2:K$114,9,FALSE))</f>
        <v>Oil and Gas Wells</v>
      </c>
      <c r="Q84" t="str">
        <f>IF(VLOOKUP($C84,surrogate_specification_all!$C$2:L$114,10,FALSE)=0,"",VLOOKUP($C84,surrogate_specification_all!$C$2:L$114,10,FALSE))</f>
        <v>Metals and Minerals Industrial (IND4)</v>
      </c>
      <c r="R84" t="str">
        <f>IF(VLOOKUP($C84,surrogate_specification_all!$C$2:M$114,11,FALSE)=0,"",VLOOKUP($C84,surrogate_specification_all!$C$2:M$114,11,FALSE))</f>
        <v>Rural Land Area</v>
      </c>
    </row>
    <row r="85" spans="1:20" ht="48">
      <c r="A85" t="str">
        <f>surrogate_specification_all!B84</f>
        <v>Oil production at all wells</v>
      </c>
      <c r="B85" s="21" t="s">
        <v>596</v>
      </c>
      <c r="C85">
        <f>surrogate_specification_all!C84</f>
        <v>690</v>
      </c>
      <c r="D85" s="21" t="s">
        <v>406</v>
      </c>
      <c r="E85" s="42" t="s">
        <v>1132</v>
      </c>
      <c r="F85" s="20" t="s">
        <v>830</v>
      </c>
      <c r="G85" s="22" t="s">
        <v>1130</v>
      </c>
      <c r="H85" s="2" t="s">
        <v>1142</v>
      </c>
      <c r="I85" s="2" t="s">
        <v>831</v>
      </c>
      <c r="J85" s="2"/>
      <c r="K85" t="str">
        <f>IF(VLOOKUP(C85,surrogate_specification_all!C$2:F$114,4,FALSE)=0,"NA",VLOOKUP(C85,surrogate_specification_all!C$2:F$114,4,FALSE))</f>
        <v>US_Oil_Gas_2008West2km_2011East4km</v>
      </c>
      <c r="L85" t="str">
        <f>IF(VLOOKUP(C85,surrogate_specification_all!C$2:G$114,5,FALSE)=0,"NA",VLOOKUP(C85,surrogate_specification_all!C$2:G$114,5,FALSE))</f>
        <v>OIL</v>
      </c>
      <c r="M85" s="4" t="str">
        <f>IF(VLOOKUP($C85,surrogate_specification_all!$C$2:H$114,6,FALSE)=0,"",VLOOKUP(C85,surrogate_specification_all!C$2:H$114,6,FALSE))</f>
        <v/>
      </c>
      <c r="N85" t="str">
        <f>IF(VLOOKUP($C85,surrogate_specification_all!$C$2:I$114,7,FALSE)=0,"",VLOOKUP($C85,surrogate_specification_all!$C$2:I$114,7,FALSE))</f>
        <v>SHPID=A</v>
      </c>
      <c r="O85" t="str">
        <f>IF(VLOOKUP($C85,surrogate_specification_all!$C$2:J$1250,8,FALSE)=0,"",VLOOKUP($C85,surrogate_specification_all!$C$2:J$114,8,FALSE))</f>
        <v/>
      </c>
      <c r="P85" t="str">
        <f>IF(VLOOKUP($C85,surrogate_specification_all!$C$2:K$114,9,FALSE)=0,"",VLOOKUP($C85,surrogate_specification_all!$C$2:K$114,9,FALSE))</f>
        <v>Oil and Gas Wells</v>
      </c>
      <c r="Q85" t="str">
        <f>IF(VLOOKUP($C85,surrogate_specification_all!$C$2:L$114,10,FALSE)=0,"",VLOOKUP($C85,surrogate_specification_all!$C$2:L$114,10,FALSE))</f>
        <v>Metals and Minerals Industrial (IND4)</v>
      </c>
      <c r="R85" t="str">
        <f>IF(VLOOKUP($C85,surrogate_specification_all!$C$2:M$114,11,FALSE)=0,"",VLOOKUP($C85,surrogate_specification_all!$C$2:M$114,11,FALSE))</f>
        <v>Rural Land Area</v>
      </c>
    </row>
    <row r="86" spans="1:20" ht="36">
      <c r="A86" t="str">
        <f>surrogate_specification_all!B85</f>
        <v>Spud count</v>
      </c>
      <c r="B86" s="21" t="s">
        <v>596</v>
      </c>
      <c r="C86">
        <f>surrogate_specification_all!C85</f>
        <v>692</v>
      </c>
      <c r="D86" t="s">
        <v>406</v>
      </c>
      <c r="E86" s="42" t="s">
        <v>1133</v>
      </c>
      <c r="F86" s="20" t="s">
        <v>830</v>
      </c>
      <c r="G86" s="22" t="s">
        <v>1130</v>
      </c>
      <c r="H86" s="2" t="s">
        <v>1142</v>
      </c>
      <c r="I86" s="2" t="s">
        <v>831</v>
      </c>
      <c r="J86" s="2"/>
      <c r="K86" t="str">
        <f>IF(VLOOKUP(C86,surrogate_specification_all!C$2:F$114,4,FALSE)=0,"NA",VLOOKUP(C86,surrogate_specification_all!C$2:F$114,4,FALSE))</f>
        <v>US_Oil_Gas_2008West2km_2011East4km</v>
      </c>
      <c r="L86" t="str">
        <f>IF(VLOOKUP(C86,surrogate_specification_all!C$2:G$114,5,FALSE)=0,"NA",VLOOKUP(C86,surrogate_specification_all!C$2:G$114,5,FALSE))</f>
        <v>SPUDS</v>
      </c>
      <c r="M86" s="4" t="str">
        <f>IF(VLOOKUP($C86,surrogate_specification_all!$C$2:H$114,6,FALSE)=0,"",VLOOKUP(C86,surrogate_specification_all!C$2:H$114,6,FALSE))</f>
        <v/>
      </c>
      <c r="N86" t="str">
        <f>IF(VLOOKUP($C86,surrogate_specification_all!$C$2:I$114,7,FALSE)=0,"",VLOOKUP($C86,surrogate_specification_all!$C$2:I$114,7,FALSE))</f>
        <v/>
      </c>
      <c r="O86" t="str">
        <f>IF(VLOOKUP($C86,surrogate_specification_all!$C$2:J$1250,8,FALSE)=0,"",VLOOKUP($C86,surrogate_specification_all!$C$2:J$114,8,FALSE))</f>
        <v/>
      </c>
      <c r="P86" t="str">
        <f>IF(VLOOKUP($C86,surrogate_specification_all!$C$2:K$114,9,FALSE)=0,"",VLOOKUP($C86,surrogate_specification_all!$C$2:K$114,9,FALSE))</f>
        <v>Oil and Gas Wells</v>
      </c>
      <c r="Q86" t="str">
        <f>IF(VLOOKUP($C86,surrogate_specification_all!$C$2:L$114,10,FALSE)=0,"",VLOOKUP($C86,surrogate_specification_all!$C$2:L$114,10,FALSE))</f>
        <v>Metals and Minerals Industrial (IND4)</v>
      </c>
      <c r="R86" t="str">
        <f>IF(VLOOKUP($C86,surrogate_specification_all!$C$2:M$114,11,FALSE)=0,"",VLOOKUP($C86,surrogate_specification_all!$C$2:M$114,11,FALSE))</f>
        <v>Rural Land Area</v>
      </c>
    </row>
    <row r="87" spans="1:20" ht="36">
      <c r="A87" t="str">
        <f>surrogate_specification_all!B86</f>
        <v>Well count - all wells</v>
      </c>
      <c r="B87" s="21" t="s">
        <v>596</v>
      </c>
      <c r="C87">
        <f>surrogate_specification_all!C86</f>
        <v>693</v>
      </c>
      <c r="D87" t="s">
        <v>406</v>
      </c>
      <c r="E87" s="42" t="s">
        <v>1134</v>
      </c>
      <c r="F87" s="20" t="s">
        <v>830</v>
      </c>
      <c r="G87" s="22" t="s">
        <v>1130</v>
      </c>
      <c r="H87" s="2" t="s">
        <v>1142</v>
      </c>
      <c r="I87" s="2" t="s">
        <v>831</v>
      </c>
      <c r="J87" s="2"/>
      <c r="K87" t="str">
        <f>IF(VLOOKUP(C87,surrogate_specification_all!C$2:F$114,4,FALSE)=0,"NA",VLOOKUP(C87,surrogate_specification_all!C$2:F$114,4,FALSE))</f>
        <v>US_Oil_Gas_2008West2km_2011East4km</v>
      </c>
      <c r="L87" t="str">
        <f>IF(VLOOKUP(C87,surrogate_specification_all!C$2:G$114,5,FALSE)=0,"NA",VLOOKUP(C87,surrogate_specification_all!C$2:G$114,5,FALSE))</f>
        <v>WELLS</v>
      </c>
      <c r="M87" s="4" t="str">
        <f>IF(VLOOKUP($C87,surrogate_specification_all!$C$2:H$114,6,FALSE)=0,"",VLOOKUP(C87,surrogate_specification_all!C$2:H$114,6,FALSE))</f>
        <v/>
      </c>
      <c r="N87" t="str">
        <f>IF(VLOOKUP($C87,surrogate_specification_all!$C$2:I$114,7,FALSE)=0,"",VLOOKUP($C87,surrogate_specification_all!$C$2:I$114,7,FALSE))</f>
        <v>SHPID=A</v>
      </c>
      <c r="O87" t="str">
        <f>IF(VLOOKUP($C87,surrogate_specification_all!$C$2:J$1250,8,FALSE)=0,"",VLOOKUP($C87,surrogate_specification_all!$C$2:J$114,8,FALSE))</f>
        <v/>
      </c>
      <c r="P87" t="str">
        <f>IF(VLOOKUP($C87,surrogate_specification_all!$C$2:K$114,9,FALSE)=0,"",VLOOKUP($C87,surrogate_specification_all!$C$2:K$114,9,FALSE))</f>
        <v>Oil and Gas Wells</v>
      </c>
      <c r="Q87" t="str">
        <f>IF(VLOOKUP($C87,surrogate_specification_all!$C$2:L$114,10,FALSE)=0,"",VLOOKUP($C87,surrogate_specification_all!$C$2:L$114,10,FALSE))</f>
        <v>Metals and Minerals Industrial (IND4)</v>
      </c>
      <c r="R87" t="str">
        <f>IF(VLOOKUP($C87,surrogate_specification_all!$C$2:M$114,11,FALSE)=0,"",VLOOKUP($C87,surrogate_specification_all!$C$2:M$114,11,FALSE))</f>
        <v>Rural Land Area</v>
      </c>
    </row>
    <row r="88" spans="1:20" ht="48">
      <c r="A88" t="str">
        <f>surrogate_specification_all!B87</f>
        <v>Oil production at oil wells</v>
      </c>
      <c r="B88" s="21" t="s">
        <v>596</v>
      </c>
      <c r="C88">
        <f>surrogate_specification_all!C87</f>
        <v>694</v>
      </c>
      <c r="D88" t="s">
        <v>406</v>
      </c>
      <c r="E88" s="42" t="s">
        <v>1135</v>
      </c>
      <c r="F88" s="20" t="s">
        <v>830</v>
      </c>
      <c r="G88" s="22" t="s">
        <v>1130</v>
      </c>
      <c r="H88" s="2" t="s">
        <v>1142</v>
      </c>
      <c r="I88" s="2" t="s">
        <v>831</v>
      </c>
      <c r="J88" s="2"/>
      <c r="K88" t="str">
        <f>IF(VLOOKUP(C88,surrogate_specification_all!C$2:F$114,4,FALSE)=0,"NA",VLOOKUP(C88,surrogate_specification_all!C$2:F$114,4,FALSE))</f>
        <v>US_Oil_Gas_2008West2km_2011East4km</v>
      </c>
      <c r="L88" t="str">
        <f>IF(VLOOKUP(C88,surrogate_specification_all!C$2:G$114,5,FALSE)=0,"NA",VLOOKUP(C88,surrogate_specification_all!C$2:G$114,5,FALSE))</f>
        <v>OIL</v>
      </c>
      <c r="M88" s="4" t="str">
        <f>IF(VLOOKUP($C88,surrogate_specification_all!$C$2:H$114,6,FALSE)=0,"",VLOOKUP(C88,surrogate_specification_all!C$2:H$114,6,FALSE))</f>
        <v/>
      </c>
      <c r="N88" t="str">
        <f>IF(VLOOKUP($C88,surrogate_specification_all!$C$2:I$114,7,FALSE)=0,"",VLOOKUP($C88,surrogate_specification_all!$C$2:I$114,7,FALSE))</f>
        <v>SHPID=O</v>
      </c>
      <c r="O88" t="str">
        <f>IF(VLOOKUP($C88,surrogate_specification_all!$C$2:J$1250,8,FALSE)=0,"",VLOOKUP($C88,surrogate_specification_all!$C$2:J$114,8,FALSE))</f>
        <v/>
      </c>
      <c r="P88" t="str">
        <f>IF(VLOOKUP($C88,surrogate_specification_all!$C$2:K$114,9,FALSE)=0,"",VLOOKUP($C88,surrogate_specification_all!$C$2:K$114,9,FALSE))</f>
        <v>Oil and Gas Wells</v>
      </c>
      <c r="Q88" t="str">
        <f>IF(VLOOKUP($C88,surrogate_specification_all!$C$2:L$114,10,FALSE)=0,"",VLOOKUP($C88,surrogate_specification_all!$C$2:L$114,10,FALSE))</f>
        <v>Metals and Minerals Industrial (IND4)</v>
      </c>
      <c r="R88" t="str">
        <f>IF(VLOOKUP($C88,surrogate_specification_all!$C$2:M$114,11,FALSE)=0,"",VLOOKUP($C88,surrogate_specification_all!$C$2:M$114,11,FALSE))</f>
        <v>Rural Land Area</v>
      </c>
    </row>
    <row r="89" spans="1:20" ht="36">
      <c r="A89" t="str">
        <f>surrogate_specification_all!B88</f>
        <v>Well count - oil wells</v>
      </c>
      <c r="B89" s="21" t="s">
        <v>596</v>
      </c>
      <c r="C89">
        <f>surrogate_specification_all!C88</f>
        <v>695</v>
      </c>
      <c r="D89" t="s">
        <v>406</v>
      </c>
      <c r="E89" s="42" t="s">
        <v>1136</v>
      </c>
      <c r="F89" s="20" t="s">
        <v>830</v>
      </c>
      <c r="G89" s="22" t="s">
        <v>1130</v>
      </c>
      <c r="H89" s="2" t="s">
        <v>1142</v>
      </c>
      <c r="I89" s="2" t="s">
        <v>831</v>
      </c>
      <c r="J89" s="2"/>
      <c r="K89" t="str">
        <f>IF(VLOOKUP(C89,surrogate_specification_all!C$2:F$114,4,FALSE)=0,"NA",VLOOKUP(C89,surrogate_specification_all!C$2:F$114,4,FALSE))</f>
        <v>US_Oil_Gas_2008West2km_2011East4km</v>
      </c>
      <c r="L89" t="str">
        <f>IF(VLOOKUP(C89,surrogate_specification_all!C$2:G$114,5,FALSE)=0,"NA",VLOOKUP(C89,surrogate_specification_all!C$2:G$114,5,FALSE))</f>
        <v>WELLS</v>
      </c>
      <c r="M89" s="4" t="str">
        <f>IF(VLOOKUP($C89,surrogate_specification_all!$C$2:H$114,6,FALSE)=0,"",VLOOKUP(C89,surrogate_specification_all!C$2:H$114,6,FALSE))</f>
        <v/>
      </c>
      <c r="N89" t="str">
        <f>IF(VLOOKUP($C89,surrogate_specification_all!$C$2:I$114,7,FALSE)=0,"",VLOOKUP($C89,surrogate_specification_all!$C$2:I$114,7,FALSE))</f>
        <v>SHPID=O</v>
      </c>
      <c r="O89" t="str">
        <f>IF(VLOOKUP($C89,surrogate_specification_all!$C$2:J$1250,8,FALSE)=0,"",VLOOKUP($C89,surrogate_specification_all!$C$2:J$114,8,FALSE))</f>
        <v/>
      </c>
      <c r="P89" t="str">
        <f>IF(VLOOKUP($C89,surrogate_specification_all!$C$2:K$114,9,FALSE)=0,"",VLOOKUP($C89,surrogate_specification_all!$C$2:K$114,9,FALSE))</f>
        <v>Oil and Gas Wells</v>
      </c>
      <c r="Q89" t="str">
        <f>IF(VLOOKUP($C89,surrogate_specification_all!$C$2:L$114,10,FALSE)=0,"",VLOOKUP($C89,surrogate_specification_all!$C$2:L$114,10,FALSE))</f>
        <v>Metals and Minerals Industrial (IND4)</v>
      </c>
      <c r="R89" t="str">
        <f>IF(VLOOKUP($C89,surrogate_specification_all!$C$2:M$114,11,FALSE)=0,"",VLOOKUP($C89,surrogate_specification_all!$C$2:M$114,11,FALSE))</f>
        <v>Rural Land Area</v>
      </c>
    </row>
    <row r="90" spans="1:20" ht="48">
      <c r="A90" t="str">
        <f>surrogate_specification_all!B89</f>
        <v>Gas production at gas wells</v>
      </c>
      <c r="B90" s="21" t="s">
        <v>596</v>
      </c>
      <c r="C90">
        <f>surrogate_specification_all!C89</f>
        <v>696</v>
      </c>
      <c r="D90" t="s">
        <v>406</v>
      </c>
      <c r="E90" s="42" t="s">
        <v>1138</v>
      </c>
      <c r="F90" s="20" t="s">
        <v>830</v>
      </c>
      <c r="G90" s="22" t="s">
        <v>1130</v>
      </c>
      <c r="H90" s="2" t="s">
        <v>1142</v>
      </c>
      <c r="I90" s="2" t="s">
        <v>831</v>
      </c>
      <c r="J90" s="2"/>
      <c r="K90" t="str">
        <f>IF(VLOOKUP(C90,surrogate_specification_all!C$2:F$114,4,FALSE)=0,"NA",VLOOKUP(C90,surrogate_specification_all!C$2:F$114,4,FALSE))</f>
        <v>US_Oil_Gas_2008West2km_2011East4km</v>
      </c>
      <c r="L90" t="str">
        <f>IF(VLOOKUP(C90,surrogate_specification_all!C$2:G$114,5,FALSE)=0,"NA",VLOOKUP(C90,surrogate_specification_all!C$2:G$114,5,FALSE))</f>
        <v>GAS</v>
      </c>
      <c r="M90" s="4" t="str">
        <f>IF(VLOOKUP($C90,surrogate_specification_all!$C$2:H$114,6,FALSE)=0,"",VLOOKUP(C90,surrogate_specification_all!C$2:H$114,6,FALSE))</f>
        <v/>
      </c>
      <c r="N90" t="str">
        <f>IF(VLOOKUP($C90,surrogate_specification_all!$C$2:I$114,7,FALSE)=0,"",VLOOKUP($C90,surrogate_specification_all!$C$2:I$114,7,FALSE))</f>
        <v>SHPID=G</v>
      </c>
      <c r="O90" t="str">
        <f>IF(VLOOKUP($C90,surrogate_specification_all!$C$2:J$1250,8,FALSE)=0,"",VLOOKUP($C90,surrogate_specification_all!$C$2:J$114,8,FALSE))</f>
        <v/>
      </c>
      <c r="P90" t="str">
        <f>IF(VLOOKUP($C90,surrogate_specification_all!$C$2:K$114,9,FALSE)=0,"",VLOOKUP($C90,surrogate_specification_all!$C$2:K$114,9,FALSE))</f>
        <v>Oil and Gas Wells</v>
      </c>
      <c r="Q90" t="str">
        <f>IF(VLOOKUP($C90,surrogate_specification_all!$C$2:L$114,10,FALSE)=0,"",VLOOKUP($C90,surrogate_specification_all!$C$2:L$114,10,FALSE))</f>
        <v>Metals and Minerals Industrial (IND4)</v>
      </c>
      <c r="R90" t="str">
        <f>IF(VLOOKUP($C90,surrogate_specification_all!$C$2:M$114,11,FALSE)=0,"",VLOOKUP($C90,surrogate_specification_all!$C$2:M$114,11,FALSE))</f>
        <v>Rural Land Area</v>
      </c>
    </row>
    <row r="91" spans="1:20" ht="48">
      <c r="A91" t="str">
        <f>surrogate_specification_all!B90</f>
        <v>Oil production at gas wells</v>
      </c>
      <c r="B91" s="21" t="s">
        <v>596</v>
      </c>
      <c r="C91">
        <f>surrogate_specification_all!C90</f>
        <v>697</v>
      </c>
      <c r="D91" t="s">
        <v>406</v>
      </c>
      <c r="E91" s="42" t="s">
        <v>1139</v>
      </c>
      <c r="F91" s="20" t="s">
        <v>830</v>
      </c>
      <c r="G91" s="22" t="s">
        <v>1130</v>
      </c>
      <c r="H91" s="2" t="s">
        <v>1142</v>
      </c>
      <c r="I91" s="2" t="s">
        <v>831</v>
      </c>
      <c r="J91" s="2"/>
      <c r="K91" t="str">
        <f>IF(VLOOKUP(C91,surrogate_specification_all!C$2:F$114,4,FALSE)=0,"NA",VLOOKUP(C91,surrogate_specification_all!C$2:F$114,4,FALSE))</f>
        <v>US_Oil_Gas_2008West2km_2011East4km</v>
      </c>
      <c r="L91" t="str">
        <f>IF(VLOOKUP(C91,surrogate_specification_all!C$2:G$114,5,FALSE)=0,"NA",VLOOKUP(C91,surrogate_specification_all!C$2:G$114,5,FALSE))</f>
        <v>OIL</v>
      </c>
      <c r="M91" s="4" t="str">
        <f>IF(VLOOKUP($C91,surrogate_specification_all!$C$2:H$114,6,FALSE)=0,"",VLOOKUP(C91,surrogate_specification_all!C$2:H$114,6,FALSE))</f>
        <v/>
      </c>
      <c r="N91" t="str">
        <f>IF(VLOOKUP($C91,surrogate_specification_all!$C$2:I$114,7,FALSE)=0,"",VLOOKUP($C91,surrogate_specification_all!$C$2:I$114,7,FALSE))</f>
        <v>SHPID=G</v>
      </c>
      <c r="O91" t="str">
        <f>IF(VLOOKUP($C91,surrogate_specification_all!$C$2:J$1250,8,FALSE)=0,"",VLOOKUP($C91,surrogate_specification_all!$C$2:J$114,8,FALSE))</f>
        <v/>
      </c>
      <c r="P91" t="str">
        <f>IF(VLOOKUP($C91,surrogate_specification_all!$C$2:K$114,9,FALSE)=0,"",VLOOKUP($C91,surrogate_specification_all!$C$2:K$114,9,FALSE))</f>
        <v>Oil and Gas Wells</v>
      </c>
      <c r="Q91" t="str">
        <f>IF(VLOOKUP($C91,surrogate_specification_all!$C$2:L$114,10,FALSE)=0,"",VLOOKUP($C91,surrogate_specification_all!$C$2:L$114,10,FALSE))</f>
        <v>Metals and Minerals Industrial (IND4)</v>
      </c>
      <c r="R91" t="str">
        <f>IF(VLOOKUP($C91,surrogate_specification_all!$C$2:M$114,11,FALSE)=0,"",VLOOKUP($C91,surrogate_specification_all!$C$2:M$114,11,FALSE))</f>
        <v>Rural Land Area</v>
      </c>
    </row>
    <row r="92" spans="1:20" ht="36">
      <c r="A92" t="str">
        <f>surrogate_specification_all!B91</f>
        <v>Well count - gas wells</v>
      </c>
      <c r="B92" s="21" t="s">
        <v>596</v>
      </c>
      <c r="C92">
        <f>surrogate_specification_all!C91</f>
        <v>698</v>
      </c>
      <c r="D92" t="s">
        <v>406</v>
      </c>
      <c r="E92" s="42" t="s">
        <v>1137</v>
      </c>
      <c r="F92" s="20" t="s">
        <v>830</v>
      </c>
      <c r="G92" s="22" t="s">
        <v>1130</v>
      </c>
      <c r="H92" s="2" t="s">
        <v>1142</v>
      </c>
      <c r="I92" s="2" t="s">
        <v>831</v>
      </c>
      <c r="J92" s="2"/>
      <c r="K92" t="str">
        <f>IF(VLOOKUP(C92,surrogate_specification_all!C$2:F$114,4,FALSE)=0,"NA",VLOOKUP(C92,surrogate_specification_all!C$2:F$114,4,FALSE))</f>
        <v>US_Oil_Gas_2008West2km_2011East4km</v>
      </c>
      <c r="L92" t="str">
        <f>IF(VLOOKUP(C92,surrogate_specification_all!C$2:G$114,5,FALSE)=0,"NA",VLOOKUP(C92,surrogate_specification_all!C$2:G$114,5,FALSE))</f>
        <v>WELLS</v>
      </c>
      <c r="M92" s="4" t="str">
        <f>IF(VLOOKUP($C92,surrogate_specification_all!$C$2:H$114,6,FALSE)=0,"",VLOOKUP(C92,surrogate_specification_all!C$2:H$114,6,FALSE))</f>
        <v/>
      </c>
      <c r="N92" t="str">
        <f>IF(VLOOKUP($C92,surrogate_specification_all!$C$2:I$114,7,FALSE)=0,"",VLOOKUP($C92,surrogate_specification_all!$C$2:I$114,7,FALSE))</f>
        <v>SHPID=G</v>
      </c>
      <c r="O92" t="str">
        <f>IF(VLOOKUP($C92,surrogate_specification_all!$C$2:J$1250,8,FALSE)=0,"",VLOOKUP($C92,surrogate_specification_all!$C$2:J$114,8,FALSE))</f>
        <v/>
      </c>
      <c r="P92" t="str">
        <f>IF(VLOOKUP($C92,surrogate_specification_all!$C$2:K$114,9,FALSE)=0,"",VLOOKUP($C92,surrogate_specification_all!$C$2:K$114,9,FALSE))</f>
        <v>Oil and Gas Wells</v>
      </c>
      <c r="Q92" t="str">
        <f>IF(VLOOKUP($C92,surrogate_specification_all!$C$2:L$114,10,FALSE)=0,"",VLOOKUP($C92,surrogate_specification_all!$C$2:L$114,10,FALSE))</f>
        <v>Metals and Minerals Industrial (IND4)</v>
      </c>
      <c r="R92" t="str">
        <f>IF(VLOOKUP($C92,surrogate_specification_all!$C$2:M$114,11,FALSE)=0,"",VLOOKUP($C92,surrogate_specification_all!$C$2:M$114,11,FALSE))</f>
        <v>Rural Land Area</v>
      </c>
    </row>
    <row r="93" spans="1:20" ht="48">
      <c r="A93" t="str">
        <f>surrogate_specification_all!B92</f>
        <v>Gas production at CBM wells</v>
      </c>
      <c r="B93" s="21" t="s">
        <v>596</v>
      </c>
      <c r="C93">
        <f>surrogate_specification_all!C92</f>
        <v>699</v>
      </c>
      <c r="D93" t="s">
        <v>406</v>
      </c>
      <c r="E93" s="42" t="s">
        <v>1140</v>
      </c>
      <c r="F93" s="20" t="s">
        <v>830</v>
      </c>
      <c r="G93" s="22" t="s">
        <v>1130</v>
      </c>
      <c r="H93" s="2" t="s">
        <v>1142</v>
      </c>
      <c r="I93" s="2" t="s">
        <v>831</v>
      </c>
      <c r="J93" s="2"/>
      <c r="K93" t="str">
        <f>IF(VLOOKUP(C93,surrogate_specification_all!C$2:F$114,4,FALSE)=0,"NA",VLOOKUP(C93,surrogate_specification_all!C$2:F$114,4,FALSE))</f>
        <v>US_Oil_Gas_2008West2km_2011East4km</v>
      </c>
      <c r="L93" t="str">
        <f>IF(VLOOKUP(C93,surrogate_specification_all!C$2:G$114,5,FALSE)=0,"NA",VLOOKUP(C93,surrogate_specification_all!C$2:G$114,5,FALSE))</f>
        <v>GAS</v>
      </c>
      <c r="M93" s="4" t="str">
        <f>IF(VLOOKUP($C93,surrogate_specification_all!$C$2:H$114,6,FALSE)=0,"",VLOOKUP(C93,surrogate_specification_all!C$2:H$114,6,FALSE))</f>
        <v/>
      </c>
      <c r="N93" t="str">
        <f>IF(VLOOKUP($C93,surrogate_specification_all!$C$2:I$114,7,FALSE)=0,"",VLOOKUP($C93,surrogate_specification_all!$C$2:I$114,7,FALSE))</f>
        <v>SHPID=C</v>
      </c>
      <c r="O93" t="str">
        <f>IF(VLOOKUP($C93,surrogate_specification_all!$C$2:J$1250,8,FALSE)=0,"",VLOOKUP($C93,surrogate_specification_all!$C$2:J$114,8,FALSE))</f>
        <v/>
      </c>
      <c r="P93" t="str">
        <f>IF(VLOOKUP($C93,surrogate_specification_all!$C$2:K$114,9,FALSE)=0,"",VLOOKUP($C93,surrogate_specification_all!$C$2:K$114,9,FALSE))</f>
        <v>Oil and Gas Wells</v>
      </c>
      <c r="Q93" t="str">
        <f>IF(VLOOKUP($C93,surrogate_specification_all!$C$2:L$114,10,FALSE)=0,"",VLOOKUP($C93,surrogate_specification_all!$C$2:L$114,10,FALSE))</f>
        <v>Metals and Minerals Industrial (IND4)</v>
      </c>
      <c r="R93" t="str">
        <f>IF(VLOOKUP($C93,surrogate_specification_all!$C$2:M$114,11,FALSE)=0,"",VLOOKUP($C93,surrogate_specification_all!$C$2:M$114,11,FALSE))</f>
        <v>Rural Land Area</v>
      </c>
    </row>
    <row r="94" spans="1:20" ht="48">
      <c r="A94" t="str">
        <f>surrogate_specification_all!B93</f>
        <v>Well count - CBM wells</v>
      </c>
      <c r="B94" s="21" t="s">
        <v>596</v>
      </c>
      <c r="C94">
        <f>surrogate_specification_all!C93</f>
        <v>691</v>
      </c>
      <c r="D94" t="s">
        <v>406</v>
      </c>
      <c r="E94" s="42" t="s">
        <v>1141</v>
      </c>
      <c r="F94" s="20" t="s">
        <v>830</v>
      </c>
      <c r="G94" s="22" t="s">
        <v>1130</v>
      </c>
      <c r="H94" s="2" t="s">
        <v>1142</v>
      </c>
      <c r="I94" s="2" t="s">
        <v>831</v>
      </c>
      <c r="J94" s="2" t="s">
        <v>789</v>
      </c>
      <c r="K94" t="str">
        <f>IF(VLOOKUP(C94,surrogate_specification_all!C$2:F$114,4,FALSE)=0,"NA",VLOOKUP(C94,surrogate_specification_all!C$2:F$114,4,FALSE))</f>
        <v>US_Oil_Gas_2008West2km_2011East4km</v>
      </c>
      <c r="L94" t="str">
        <f>IF(VLOOKUP(C94,surrogate_specification_all!C$2:G$114,5,FALSE)=0,"NA",VLOOKUP(C94,surrogate_specification_all!C$2:G$114,5,FALSE))</f>
        <v>WELLS</v>
      </c>
      <c r="M94" s="4" t="str">
        <f>IF(VLOOKUP($C94,surrogate_specification_all!$C$2:H$114,6,FALSE)=0,"",VLOOKUP(C94,surrogate_specification_all!C$2:H$114,6,FALSE))</f>
        <v/>
      </c>
      <c r="N94" t="str">
        <f>IF(VLOOKUP($C94,surrogate_specification_all!$C$2:I$114,7,FALSE)=0,"",VLOOKUP($C94,surrogate_specification_all!$C$2:I$114,7,FALSE))</f>
        <v>SHPID=C</v>
      </c>
      <c r="O94" t="str">
        <f>IF(VLOOKUP($C94,surrogate_specification_all!$C$2:J$1250,8,FALSE)=0,"",VLOOKUP($C94,surrogate_specification_all!$C$2:J$114,8,FALSE))</f>
        <v/>
      </c>
      <c r="P94" t="str">
        <f>IF(VLOOKUP($C94,surrogate_specification_all!$C$2:K$114,9,FALSE)=0,"",VLOOKUP($C94,surrogate_specification_all!$C$2:K$114,9,FALSE))</f>
        <v>Oil and Gas Wells</v>
      </c>
      <c r="Q94" t="str">
        <f>IF(VLOOKUP($C94,surrogate_specification_all!$C$2:L$114,10,FALSE)=0,"",VLOOKUP($C94,surrogate_specification_all!$C$2:L$114,10,FALSE))</f>
        <v>Metals and Minerals Industrial (IND4)</v>
      </c>
      <c r="R94" t="str">
        <f>IF(VLOOKUP($C94,surrogate_specification_all!$C$2:M$114,11,FALSE)=0,"",VLOOKUP($C94,surrogate_specification_all!$C$2:M$114,11,FALSE))</f>
        <v>Rural Land Area</v>
      </c>
    </row>
    <row r="95" spans="1:20" ht="84">
      <c r="A95" t="str">
        <f>surrogate_specification_all!B94</f>
        <v>Airport Points</v>
      </c>
      <c r="B95" s="21" t="s">
        <v>595</v>
      </c>
      <c r="C95">
        <f>surrogate_specification_all!C94</f>
        <v>710</v>
      </c>
      <c r="D95" t="s">
        <v>408</v>
      </c>
      <c r="E95" s="1" t="s">
        <v>707</v>
      </c>
      <c r="F95" s="1" t="s">
        <v>702</v>
      </c>
      <c r="G95" s="6">
        <v>2008</v>
      </c>
      <c r="H95" s="2" t="s">
        <v>571</v>
      </c>
      <c r="I95" s="23"/>
      <c r="J95" s="23"/>
      <c r="K95" t="str">
        <f>IF(VLOOKUP(C95,surrogate_specification_all!C$2:F$114,4,FALSE)=0,"NA",VLOOKUP(C95,surrogate_specification_all!C$2:F$114,4,FALSE))</f>
        <v>US_Airports_NEI08v2_WRF</v>
      </c>
      <c r="L95" t="str">
        <f>IF(VLOOKUP(C95,surrogate_specification_all!C$2:G$114,5,FALSE)=0,"NA",VLOOKUP(C95,surrogate_specification_all!C$2:G$114,5,FALSE))</f>
        <v>TOTAL_EMIS</v>
      </c>
      <c r="M95" s="4" t="str">
        <f>IF(VLOOKUP($C95,surrogate_specification_all!$C$2:H$114,6,FALSE)=0,"",VLOOKUP(C95,surrogate_specification_all!C$2:H$114,6,FALSE))</f>
        <v/>
      </c>
      <c r="N95" t="str">
        <f>IF(VLOOKUP($C95,surrogate_specification_all!$C$2:I$114,7,FALSE)=0,"",VLOOKUP($C95,surrogate_specification_all!$C$2:I$114,7,FALSE))</f>
        <v/>
      </c>
      <c r="O95" t="str">
        <f>IF(VLOOKUP($C95,surrogate_specification_all!$C$2:J$1250,8,FALSE)=0,"",VLOOKUP($C95,surrogate_specification_all!$C$2:J$114,8,FALSE))</f>
        <v/>
      </c>
      <c r="P95" t="str">
        <f>IF(VLOOKUP($C95,surrogate_specification_all!$C$2:K$114,9,FALSE)=0,"",VLOOKUP($C95,surrogate_specification_all!$C$2:K$114,9,FALSE))</f>
        <v>Population</v>
      </c>
      <c r="Q95" t="str">
        <f>IF(VLOOKUP($C95,surrogate_specification_all!$C$2:L$114,10,FALSE)=0,"",VLOOKUP($C95,surrogate_specification_all!$C$2:L$114,10,FALSE))</f>
        <v>Land</v>
      </c>
      <c r="R95" t="str">
        <f>IF(VLOOKUP($C95,surrogate_specification_all!$C$2:M$114,11,FALSE)=0,"",VLOOKUP($C95,surrogate_specification_all!$C$2:M$114,11,FALSE))</f>
        <v/>
      </c>
    </row>
    <row r="96" spans="1:20">
      <c r="A96" t="str">
        <f>surrogate_specification_all!B95</f>
        <v>Airport Areas</v>
      </c>
      <c r="B96" s="21" t="s">
        <v>597</v>
      </c>
      <c r="C96">
        <f>surrogate_specification_all!C95</f>
        <v>711</v>
      </c>
      <c r="D96" t="s">
        <v>408</v>
      </c>
      <c r="F96" s="1" t="s">
        <v>23</v>
      </c>
      <c r="G96" s="6">
        <v>1999</v>
      </c>
      <c r="H96" s="2" t="s">
        <v>571</v>
      </c>
      <c r="I96" s="2" t="s">
        <v>703</v>
      </c>
      <c r="J96" s="2" t="s">
        <v>704</v>
      </c>
      <c r="K96" t="str">
        <f>IF(VLOOKUP(C96,surrogate_specification_all!C$2:F$114,4,FALSE)=0,"NA",VLOOKUP(C96,surrogate_specification_all!C$2:F$114,4,FALSE))</f>
        <v>airport-area</v>
      </c>
      <c r="L96" t="str">
        <f>IF(VLOOKUP(C96,surrogate_specification_all!C$2:G$114,5,FALSE)=0,"NA",VLOOKUP(C96,surrogate_specification_all!C$2:G$114,5,FALSE))</f>
        <v>AREA</v>
      </c>
      <c r="M96" s="4" t="str">
        <f>IF(VLOOKUP($C96,surrogate_specification_all!$C$2:H$114,6,FALSE)=0,"",VLOOKUP(C96,surrogate_specification_all!C$2:H$114,6,FALSE))</f>
        <v/>
      </c>
      <c r="N96" t="str">
        <f>IF(VLOOKUP($C96,surrogate_specification_all!$C$2:I$114,7,FALSE)=0,"",VLOOKUP($C96,surrogate_specification_all!$C$2:I$114,7,FALSE))</f>
        <v/>
      </c>
      <c r="O96" t="str">
        <f>IF(VLOOKUP($C96,surrogate_specification_all!$C$2:J$1250,8,FALSE)=0,"",VLOOKUP($C96,surrogate_specification_all!$C$2:J$114,8,FALSE))</f>
        <v/>
      </c>
      <c r="P96" t="str">
        <f>IF(VLOOKUP($C96,surrogate_specification_all!$C$2:K$114,9,FALSE)=0,"",VLOOKUP($C96,surrogate_specification_all!$C$2:K$114,9,FALSE))</f>
        <v>Airport Points</v>
      </c>
      <c r="Q96" t="str">
        <f>IF(VLOOKUP($C96,surrogate_specification_all!$C$2:L$114,10,FALSE)=0,"",VLOOKUP($C96,surrogate_specification_all!$C$2:L$114,10,FALSE))</f>
        <v>Population</v>
      </c>
      <c r="R96" t="str">
        <f>IF(VLOOKUP($C96,surrogate_specification_all!$C$2:M$114,11,FALSE)=0,"",VLOOKUP($C96,surrogate_specification_all!$C$2:M$114,11,FALSE))</f>
        <v>Land</v>
      </c>
    </row>
    <row r="97" spans="1:20">
      <c r="A97" t="str">
        <f>surrogate_specification_all!B96</f>
        <v>Military Airports</v>
      </c>
      <c r="B97" s="21" t="s">
        <v>597</v>
      </c>
      <c r="C97">
        <f>surrogate_specification_all!C96</f>
        <v>720</v>
      </c>
      <c r="D97" t="s">
        <v>408</v>
      </c>
      <c r="F97" s="1" t="s">
        <v>55</v>
      </c>
      <c r="G97" s="6">
        <v>2001</v>
      </c>
      <c r="H97" s="2" t="s">
        <v>2</v>
      </c>
      <c r="I97" s="2" t="s">
        <v>7</v>
      </c>
      <c r="J97" s="2" t="s">
        <v>50</v>
      </c>
      <c r="K97" t="str">
        <f>IF(VLOOKUP(C97,surrogate_specification_all!C$2:F$114,4,FALSE)=0,"NA",VLOOKUP(C97,surrogate_specification_all!C$2:F$114,4,FALSE))</f>
        <v>military_air</v>
      </c>
      <c r="L97" t="str">
        <f>IF(VLOOKUP(C97,surrogate_specification_all!C$2:G$114,5,FALSE)=0,"NA",VLOOKUP(C97,surrogate_specification_all!C$2:G$114,5,FALSE))</f>
        <v>NONE</v>
      </c>
      <c r="M97" s="4" t="str">
        <f>IF(VLOOKUP($C97,surrogate_specification_all!$C$2:H$114,6,FALSE)=0,"",VLOOKUP(C97,surrogate_specification_all!C$2:H$114,6,FALSE))</f>
        <v/>
      </c>
      <c r="N97" t="str">
        <f>IF(VLOOKUP($C97,surrogate_specification_all!$C$2:I$114,7,FALSE)=0,"",VLOOKUP($C97,surrogate_specification_all!$C$2:I$114,7,FALSE))</f>
        <v/>
      </c>
      <c r="O97" t="str">
        <f>IF(VLOOKUP($C97,surrogate_specification_all!$C$2:J$1250,8,FALSE)=0,"",VLOOKUP($C97,surrogate_specification_all!$C$2:J$114,8,FALSE))</f>
        <v/>
      </c>
      <c r="P97" t="str">
        <f>IF(VLOOKUP($C97,surrogate_specification_all!$C$2:K$114,9,FALSE)=0,"",VLOOKUP($C97,surrogate_specification_all!$C$2:K$114,9,FALSE))</f>
        <v>Airport Points</v>
      </c>
      <c r="Q97" t="str">
        <f>IF(VLOOKUP($C97,surrogate_specification_all!$C$2:L$114,10,FALSE)=0,"",VLOOKUP($C97,surrogate_specification_all!$C$2:L$114,10,FALSE))</f>
        <v>Population</v>
      </c>
      <c r="R97" t="str">
        <f>IF(VLOOKUP($C97,surrogate_specification_all!$C$2:M$114,11,FALSE)=0,"",VLOOKUP($C97,surrogate_specification_all!$C$2:M$114,11,FALSE))</f>
        <v/>
      </c>
    </row>
    <row r="98" spans="1:20" ht="24">
      <c r="A98" t="str">
        <f>surrogate_specification_all!B97</f>
        <v>Marine Ports</v>
      </c>
      <c r="B98" s="21" t="s">
        <v>595</v>
      </c>
      <c r="C98">
        <f>surrogate_specification_all!C97</f>
        <v>800</v>
      </c>
      <c r="D98" t="s">
        <v>408</v>
      </c>
      <c r="E98" s="4" t="s">
        <v>692</v>
      </c>
      <c r="F98" s="1" t="s">
        <v>691</v>
      </c>
      <c r="G98" s="6">
        <v>2010</v>
      </c>
      <c r="H98" s="2" t="s">
        <v>599</v>
      </c>
      <c r="I98" s="2" t="s">
        <v>25</v>
      </c>
      <c r="J98" s="2" t="s">
        <v>13</v>
      </c>
      <c r="K98" t="str">
        <f>IF(VLOOKUP(C98,surrogate_specification_all!C$2:F$114,4,FALSE)=0,"NA",VLOOKUP(C98,surrogate_specification_all!C$2:F$114,4,FALSE))</f>
        <v>ports_ntad2010</v>
      </c>
      <c r="L98" t="str">
        <f>IF(VLOOKUP(C98,surrogate_specification_all!C$2:G$114,5,FALSE)=0,"NA",VLOOKUP(C98,surrogate_specification_all!C$2:G$114,5,FALSE))</f>
        <v>NONE</v>
      </c>
      <c r="M98" s="4" t="str">
        <f>IF(VLOOKUP($C98,surrogate_specification_all!$C$2:H$114,6,FALSE)=0,"",VLOOKUP(C98,surrogate_specification_all!C$2:H$114,6,FALSE))</f>
        <v/>
      </c>
      <c r="N98" t="str">
        <f>IF(VLOOKUP($C98,surrogate_specification_all!$C$2:I$114,7,FALSE)=0,"",VLOOKUP($C98,surrogate_specification_all!$C$2:I$114,7,FALSE))</f>
        <v/>
      </c>
      <c r="O98" t="str">
        <f>IF(VLOOKUP($C98,surrogate_specification_all!$C$2:J$1250,8,FALSE)=0,"",VLOOKUP($C98,surrogate_specification_all!$C$2:J$114,8,FALSE))</f>
        <v/>
      </c>
      <c r="P98" t="str">
        <f>IF(VLOOKUP($C98,surrogate_specification_all!$C$2:K$114,9,FALSE)=0,"",VLOOKUP($C98,surrogate_specification_all!$C$2:K$114,9,FALSE))</f>
        <v>Navigable Waterway Miles</v>
      </c>
      <c r="Q98" t="str">
        <f>IF(VLOOKUP($C98,surrogate_specification_all!$C$2:L$114,10,FALSE)=0,"",VLOOKUP($C98,surrogate_specification_all!$C$2:L$114,10,FALSE))</f>
        <v>Water</v>
      </c>
      <c r="R98" t="str">
        <f>IF(VLOOKUP($C98,surrogate_specification_all!$C$2:M$114,11,FALSE)=0,"",VLOOKUP($C98,surrogate_specification_all!$C$2:M$114,11,FALSE))</f>
        <v>Land</v>
      </c>
    </row>
    <row r="99" spans="1:20" ht="24">
      <c r="A99" t="str">
        <f>surrogate_specification_all!B98</f>
        <v>Port Areas</v>
      </c>
      <c r="B99" s="21" t="s">
        <v>595</v>
      </c>
      <c r="C99">
        <f>surrogate_specification_all!C98</f>
        <v>801</v>
      </c>
      <c r="D99" t="s">
        <v>406</v>
      </c>
      <c r="E99" s="42"/>
      <c r="F99" s="1" t="s">
        <v>414</v>
      </c>
      <c r="H99" s="2" t="s">
        <v>2</v>
      </c>
      <c r="J99" s="2" t="s">
        <v>620</v>
      </c>
      <c r="K99" t="str">
        <f>IF(VLOOKUP(C99,surrogate_specification_all!C$2:F$114,4,FALSE)=0,"NA",VLOOKUP(C99,surrogate_specification_all!C$2:F$114,4,FALSE))</f>
        <v>Ports_032310</v>
      </c>
      <c r="L99" t="str">
        <f>IF(VLOOKUP(C99,surrogate_specification_all!C$2:G$114,5,FALSE)=0,"NA",VLOOKUP(C99,surrogate_specification_all!C$2:G$114,5,FALSE))</f>
        <v>Area_sqmi</v>
      </c>
      <c r="M99" s="4" t="str">
        <f>IF(VLOOKUP($C99,surrogate_specification_all!$C$2:H$114,6,FALSE)=0,"",VLOOKUP(C99,surrogate_specification_all!C$2:H$114,6,FALSE))</f>
        <v/>
      </c>
      <c r="N99" t="str">
        <f>IF(VLOOKUP($C99,surrogate_specification_all!$C$2:I$114,7,FALSE)=0,"",VLOOKUP($C99,surrogate_specification_all!$C$2:I$114,7,FALSE))</f>
        <v/>
      </c>
      <c r="O99" t="str">
        <f>IF(VLOOKUP($C99,surrogate_specification_all!$C$2:J$1250,8,FALSE)=0,"",VLOOKUP($C99,surrogate_specification_all!$C$2:J$114,8,FALSE))</f>
        <v/>
      </c>
      <c r="P99" t="str">
        <f>IF(VLOOKUP($C99,surrogate_specification_all!$C$2:K$114,9,FALSE)=0,"",VLOOKUP($C99,surrogate_specification_all!$C$2:K$114,9,FALSE))</f>
        <v>Marine Ports</v>
      </c>
      <c r="Q99" t="str">
        <f>IF(VLOOKUP($C99,surrogate_specification_all!$C$2:L$114,10,FALSE)=0,"",VLOOKUP($C99,surrogate_specification_all!$C$2:L$114,10,FALSE))</f>
        <v>Navigable Waterway Miles</v>
      </c>
      <c r="R99" t="str">
        <f>IF(VLOOKUP($C99,surrogate_specification_all!$C$2:M$114,11,FALSE)=0,"",VLOOKUP($C99,surrogate_specification_all!$C$2:M$114,11,FALSE))</f>
        <v>Water</v>
      </c>
      <c r="S99" s="21"/>
      <c r="T99" s="21"/>
    </row>
    <row r="100" spans="1:20" ht="60">
      <c r="A100" t="str">
        <f>surrogate_specification_all!B99</f>
        <v>Shipping Lanes</v>
      </c>
      <c r="B100" s="21" t="s">
        <v>595</v>
      </c>
      <c r="C100">
        <f>surrogate_specification_all!C99</f>
        <v>802</v>
      </c>
      <c r="D100" t="s">
        <v>409</v>
      </c>
      <c r="E100" s="42" t="s">
        <v>1143</v>
      </c>
      <c r="F100" s="1" t="s">
        <v>414</v>
      </c>
      <c r="G100" s="6" t="s">
        <v>1144</v>
      </c>
      <c r="H100" s="2" t="s">
        <v>571</v>
      </c>
      <c r="K100" t="str">
        <f>IF(VLOOKUP(C100,surrogate_specification_all!C$2:F$114,4,FALSE)=0,"NA",VLOOKUP(C100,surrogate_specification_all!C$2:F$114,4,FALSE))</f>
        <v>GreatLakes_IWW_EI_EERA_2011_WRF</v>
      </c>
      <c r="L100" t="str">
        <f>IF(VLOOKUP(C100,surrogate_specification_all!C$2:G$114,5,FALSE)=0,"NA",VLOOKUP(C100,surrogate_specification_all!C$2:G$114,5,FALSE))</f>
        <v>G_nonCO2</v>
      </c>
      <c r="M100" s="4" t="str">
        <f>IF(VLOOKUP($C100,surrogate_specification_all!$C$2:H$114,6,FALSE)=0,"",VLOOKUP(C100,surrogate_specification_all!C$2:H$114,6,FALSE))</f>
        <v/>
      </c>
      <c r="N100" t="str">
        <f>IF(VLOOKUP($C100,surrogate_specification_all!$C$2:I$114,7,FALSE)=0,"",VLOOKUP($C100,surrogate_specification_all!$C$2:I$114,7,FALSE))</f>
        <v/>
      </c>
      <c r="O100" t="str">
        <f>IF(VLOOKUP($C100,surrogate_specification_all!$C$2:J$1250,8,FALSE)=0,"",VLOOKUP($C100,surrogate_specification_all!$C$2:J$114,8,FALSE))</f>
        <v/>
      </c>
      <c r="P100" t="str">
        <f>IF(VLOOKUP($C100,surrogate_specification_all!$C$2:K$114,9,FALSE)=0,"",VLOOKUP($C100,surrogate_specification_all!$C$2:K$114,9,FALSE))</f>
        <v>Gulf Shipping Lanes</v>
      </c>
      <c r="Q100" t="str">
        <f>IF(VLOOKUP($C100,surrogate_specification_all!$C$2:L$114,10,FALSE)=0,"",VLOOKUP($C100,surrogate_specification_all!$C$2:L$114,10,FALSE))</f>
        <v>Offshore Shipping NEI2011 NOx</v>
      </c>
      <c r="R100" t="str">
        <f>IF(VLOOKUP($C100,surrogate_specification_all!$C$2:M$114,11,FALSE)=0,"",VLOOKUP($C100,surrogate_specification_all!$C$2:M$114,11,FALSE))</f>
        <v>Water</v>
      </c>
      <c r="S100" s="21"/>
      <c r="T100" s="21"/>
    </row>
    <row r="101" spans="1:20" ht="24">
      <c r="A101" t="str">
        <f>surrogate_specification_all!B100</f>
        <v>Gulf Shipping Lanes</v>
      </c>
      <c r="B101" s="21" t="s">
        <v>596</v>
      </c>
      <c r="C101">
        <f>surrogate_specification_all!C100</f>
        <v>803</v>
      </c>
      <c r="D101" t="s">
        <v>406</v>
      </c>
      <c r="E101" s="4" t="s">
        <v>868</v>
      </c>
      <c r="F101" s="49" t="s">
        <v>870</v>
      </c>
      <c r="G101" s="6">
        <v>2010</v>
      </c>
      <c r="H101" s="2" t="s">
        <v>869</v>
      </c>
      <c r="K101" t="str">
        <f>IF(VLOOKUP(C101,surrogate_specification_all!C$2:F$114,4,FALSE)=0,"NA",VLOOKUP(C101,surrogate_specification_all!C$2:F$114,4,FALSE))</f>
        <v>GulfofMexico_SupportVessels_Density_WRF</v>
      </c>
      <c r="L101" t="str">
        <f>IF(VLOOKUP(C101,surrogate_specification_all!C$2:G$114,5,FALSE)=0,"NA",VLOOKUP(C101,surrogate_specification_all!C$2:G$114,5,FALSE))</f>
        <v>Fraction</v>
      </c>
      <c r="M101" s="4" t="str">
        <f>IF(VLOOKUP($C101,surrogate_specification_all!$C$2:H$114,6,FALSE)=0,"",VLOOKUP(C101,surrogate_specification_all!C$2:H$114,6,FALSE))</f>
        <v/>
      </c>
      <c r="N101" t="str">
        <f>IF(VLOOKUP($C101,surrogate_specification_all!$C$2:I$114,7,FALSE)=0,"",VLOOKUP($C101,surrogate_specification_all!$C$2:I$114,7,FALSE))</f>
        <v/>
      </c>
      <c r="O101" t="str">
        <f>IF(VLOOKUP($C101,surrogate_specification_all!$C$2:J$1250,8,FALSE)=0,"",VLOOKUP($C101,surrogate_specification_all!$C$2:J$114,8,FALSE))</f>
        <v/>
      </c>
      <c r="P101" t="str">
        <f>IF(VLOOKUP($C101,surrogate_specification_all!$C$2:K$114,9,FALSE)=0,"",VLOOKUP($C101,surrogate_specification_all!$C$2:K$114,9,FALSE))</f>
        <v>Offshore Shipping Area</v>
      </c>
      <c r="Q101" t="str">
        <f>IF(VLOOKUP($C101,surrogate_specification_all!$C$2:L$114,10,FALSE)=0,"",VLOOKUP($C101,surrogate_specification_all!$C$2:L$114,10,FALSE))</f>
        <v>Navigable Waterway Miles</v>
      </c>
      <c r="R101" t="str">
        <f>IF(VLOOKUP($C101,surrogate_specification_all!$C$2:M$114,11,FALSE)=0,"",VLOOKUP($C101,surrogate_specification_all!$C$2:M$114,11,FALSE))</f>
        <v>Water</v>
      </c>
    </row>
    <row r="102" spans="1:20" ht="24">
      <c r="A102" t="str">
        <f>surrogate_specification_all!B101</f>
        <v>Offshore Shipping Area</v>
      </c>
      <c r="B102" s="21" t="s">
        <v>596</v>
      </c>
      <c r="C102">
        <f>surrogate_specification_all!C101</f>
        <v>805</v>
      </c>
      <c r="D102" t="s">
        <v>406</v>
      </c>
      <c r="E102" s="4" t="s">
        <v>871</v>
      </c>
      <c r="F102" s="49" t="s">
        <v>414</v>
      </c>
      <c r="H102" s="2" t="s">
        <v>1148</v>
      </c>
      <c r="K102" t="str">
        <f>IF(VLOOKUP(C102,surrogate_specification_all!C$2:F$114,4,FALSE)=0,"NA",VLOOKUP(C102,surrogate_specification_all!C$2:F$114,4,FALSE))</f>
        <v>ShippingLanes_112812_FINAL</v>
      </c>
      <c r="L102" t="str">
        <f>IF(VLOOKUP(C102,surrogate_specification_all!C$2:G$114,5,FALSE)=0,"NA",VLOOKUP(C102,surrogate_specification_all!C$2:G$114,5,FALSE))</f>
        <v>Area_sqmi</v>
      </c>
    </row>
    <row r="103" spans="1:20" ht="24">
      <c r="A103" t="str">
        <f>surrogate_specification_all!B102</f>
        <v>Offshore Shipping NEI2011 NOx</v>
      </c>
      <c r="B103" s="21" t="s">
        <v>596</v>
      </c>
      <c r="C103">
        <f>surrogate_specification_all!C102</f>
        <v>806</v>
      </c>
      <c r="D103" t="s">
        <v>406</v>
      </c>
      <c r="E103" s="4" t="s">
        <v>1145</v>
      </c>
      <c r="F103" s="49"/>
      <c r="H103" s="2" t="s">
        <v>1148</v>
      </c>
      <c r="K103" t="str">
        <f>IF(VLOOKUP(C103,surrogate_specification_all!C$2:F$114,4,FALSE)=0,"NA",VLOOKUP(C103,surrogate_specification_all!C$2:F$114,4,FALSE))</f>
        <v>ShippingLanes_112812_NEI2011_NOx_WRF</v>
      </c>
      <c r="L103" t="str">
        <f>IF(VLOOKUP(C103,surrogate_specification_all!C$2:G$114,5,FALSE)=0,"NA",VLOOKUP(C103,surrogate_specification_all!C$2:G$114,5,FALSE))</f>
        <v>ann_value</v>
      </c>
      <c r="M103" s="4" t="str">
        <f>IF(VLOOKUP($C103,surrogate_specification_all!$C$2:H$114,6,FALSE)=0,"",VLOOKUP(C103,surrogate_specification_all!C$2:H$114,6,FALSE))</f>
        <v/>
      </c>
      <c r="N103" t="str">
        <f>IF(VLOOKUP($C103,surrogate_specification_all!$C$2:I$114,7,FALSE)=0,"",VLOOKUP($C103,surrogate_specification_all!$C$2:I$114,7,FALSE))</f>
        <v/>
      </c>
      <c r="O103" t="str">
        <f>IF(VLOOKUP($C103,surrogate_specification_all!$C$2:J$1250,8,FALSE)=0,"",VLOOKUP($C103,surrogate_specification_all!$C$2:J$114,8,FALSE))</f>
        <v/>
      </c>
      <c r="P103" t="str">
        <f>IF(VLOOKUP($C103,surrogate_specification_all!$C$2:K$114,9,FALSE)=0,"",VLOOKUP($C103,surrogate_specification_all!$C$2:K$114,9,FALSE))</f>
        <v>Offshore Shipping Area</v>
      </c>
      <c r="Q103" t="str">
        <f>IF(VLOOKUP($C103,surrogate_specification_all!$C$2:L$114,10,FALSE)=0,"",VLOOKUP($C103,surrogate_specification_all!$C$2:L$114,10,FALSE))</f>
        <v>Navigable Waterway Miles</v>
      </c>
      <c r="R103" t="str">
        <f>IF(VLOOKUP($C103,surrogate_specification_all!$C$2:M$114,11,FALSE)=0,"",VLOOKUP($C103,surrogate_specification_all!$C$2:M$114,11,FALSE))</f>
        <v>Water</v>
      </c>
      <c r="S103" s="21"/>
      <c r="T103" s="21"/>
    </row>
    <row r="104" spans="1:20">
      <c r="A104" t="str">
        <f>surrogate_specification_all!B103</f>
        <v>Navigable Waterway Miles</v>
      </c>
      <c r="B104" s="21" t="s">
        <v>595</v>
      </c>
      <c r="C104">
        <f>surrogate_specification_all!C103</f>
        <v>807</v>
      </c>
      <c r="D104" t="s">
        <v>407</v>
      </c>
      <c r="F104" s="13"/>
      <c r="H104" s="2" t="s">
        <v>571</v>
      </c>
      <c r="K104" t="str">
        <f>IF(VLOOKUP(C104,surrogate_specification_all!C$2:F$114,4,FALSE)=0,"NA",VLOOKUP(C104,surrogate_specification_all!C$2:F$114,4,FALSE))</f>
        <v>waterway_ntad2011</v>
      </c>
      <c r="L104" t="str">
        <f>IF(VLOOKUP(C104,surrogate_specification_all!C$2:G$114,5,FALSE)=0,"NA",VLOOKUP(C104,surrogate_specification_all!C$2:G$114,5,FALSE))</f>
        <v>LENGTH</v>
      </c>
      <c r="S104" s="21"/>
      <c r="T104" s="21"/>
    </row>
    <row r="105" spans="1:20">
      <c r="A105" t="str">
        <f>surrogate_specification_all!B104</f>
        <v>Great Lakes Tug Zone Area</v>
      </c>
      <c r="B105" s="21" t="s">
        <v>596</v>
      </c>
      <c r="C105">
        <f>surrogate_specification_all!C104</f>
        <v>808</v>
      </c>
      <c r="D105" t="s">
        <v>406</v>
      </c>
      <c r="E105" s="4" t="s">
        <v>1146</v>
      </c>
      <c r="F105" s="49" t="s">
        <v>414</v>
      </c>
      <c r="G105" s="6">
        <v>2012</v>
      </c>
      <c r="H105" t="s">
        <v>1147</v>
      </c>
      <c r="K105" t="str">
        <f>IF(VLOOKUP(C105,surrogate_specification_all!C$2:F$114,4,FALSE)=0,"NA",VLOOKUP(C105,surrogate_specification_all!C$2:F$114,4,FALSE))</f>
        <v>TUGvessel_SURROGATE_GREATLAKES</v>
      </c>
      <c r="L105" t="str">
        <f>IF(VLOOKUP(C105,surrogate_specification_all!C$2:G$114,5,FALSE)=0,"NA",VLOOKUP(C105,surrogate_specification_all!C$2:G$114,5,FALSE))</f>
        <v>AREA</v>
      </c>
      <c r="M105" s="4" t="str">
        <f>IF(VLOOKUP($C105,surrogate_specification_all!$C$2:H$114,6,FALSE)=0,"",VLOOKUP(C105,surrogate_specification_all!C$2:H$114,6,FALSE))</f>
        <v/>
      </c>
      <c r="N105" t="str">
        <f>IF(VLOOKUP($C105,surrogate_specification_all!$C$2:I$114,7,FALSE)=0,"",VLOOKUP($C105,surrogate_specification_all!$C$2:I$114,7,FALSE))</f>
        <v/>
      </c>
      <c r="O105" t="str">
        <f>IF(VLOOKUP($C105,surrogate_specification_all!$C$2:J$1250,8,FALSE)=0,"",VLOOKUP($C105,surrogate_specification_all!$C$2:J$114,8,FALSE))</f>
        <v/>
      </c>
      <c r="P105" t="str">
        <f>IF(VLOOKUP($C105,surrogate_specification_all!$C$2:K$114,9,FALSE)=0,"",VLOOKUP($C105,surrogate_specification_all!$C$2:K$114,9,FALSE))</f>
        <v>Offshore Shipping NEI2011 NOx</v>
      </c>
      <c r="Q105" t="str">
        <f>IF(VLOOKUP($C105,surrogate_specification_all!$C$2:L$114,10,FALSE)=0,"",VLOOKUP($C105,surrogate_specification_all!$C$2:L$114,10,FALSE))</f>
        <v>Navigable Waterway Miles</v>
      </c>
      <c r="R105" t="str">
        <f>IF(VLOOKUP($C105,surrogate_specification_all!$C$2:M$114,11,FALSE)=0,"",VLOOKUP($C105,surrogate_specification_all!$C$2:M$114,11,FALSE))</f>
        <v>Water</v>
      </c>
      <c r="S105" s="21"/>
      <c r="T105" s="21"/>
    </row>
    <row r="106" spans="1:20" ht="48">
      <c r="A106" t="str">
        <f>surrogate_specification_all!B105</f>
        <v>Navigable Waterway Activity</v>
      </c>
      <c r="B106" s="21" t="s">
        <v>597</v>
      </c>
      <c r="C106">
        <f>surrogate_specification_all!C105</f>
        <v>810</v>
      </c>
      <c r="D106" t="s">
        <v>407</v>
      </c>
      <c r="E106" s="1" t="s">
        <v>491</v>
      </c>
      <c r="F106" s="1" t="s">
        <v>19</v>
      </c>
      <c r="G106" s="2">
        <v>2001</v>
      </c>
      <c r="H106" t="s">
        <v>571</v>
      </c>
      <c r="K106" t="str">
        <f>IF(VLOOKUP(C106,surrogate_specification_all!C$2:F$114,4,FALSE)=0,"NA",VLOOKUP(C106,surrogate_specification_all!C$2:F$114,4,FALSE))</f>
        <v>nav_water_activity</v>
      </c>
      <c r="L106" t="str">
        <f>IF(VLOOKUP(C106,surrogate_specification_all!C$2:G$114,5,FALSE)=0,"NA",VLOOKUP(C106,surrogate_specification_all!C$2:G$114,5,FALSE))</f>
        <v>CTY_ACTIV</v>
      </c>
      <c r="M106" s="4" t="str">
        <f>IF(VLOOKUP($C106,surrogate_specification_all!$C$2:H$114,6,FALSE)=0,"",VLOOKUP(C106,surrogate_specification_all!C$2:H$114,6,FALSE))</f>
        <v/>
      </c>
      <c r="N106" t="str">
        <f>IF(VLOOKUP($C106,surrogate_specification_all!$C$2:I$114,7,FALSE)=0,"",VLOOKUP($C106,surrogate_specification_all!$C$2:I$114,7,FALSE))</f>
        <v/>
      </c>
      <c r="O106" t="str">
        <f>IF(VLOOKUP($C106,surrogate_specification_all!$C$2:J$1250,8,FALSE)=0,"",VLOOKUP($C106,surrogate_specification_all!$C$2:J$114,8,FALSE))</f>
        <v/>
      </c>
      <c r="P106" t="str">
        <f>IF(VLOOKUP($C106,surrogate_specification_all!$C$2:K$114,9,FALSE)=0,"",VLOOKUP($C106,surrogate_specification_all!$C$2:K$114,9,FALSE))</f>
        <v>Navigable Waterway Miles</v>
      </c>
      <c r="Q106" t="str">
        <f>IF(VLOOKUP($C106,surrogate_specification_all!$C$2:L$114,10,FALSE)=0,"",VLOOKUP($C106,surrogate_specification_all!$C$2:L$114,10,FALSE))</f>
        <v>Marine Ports</v>
      </c>
      <c r="R106" t="str">
        <f>IF(VLOOKUP($C106,surrogate_specification_all!$C$2:M$114,11,FALSE)=0,"",VLOOKUP($C106,surrogate_specification_all!$C$2:M$114,11,FALSE))</f>
        <v>Water</v>
      </c>
      <c r="S106" s="21"/>
      <c r="T106" s="21"/>
    </row>
    <row r="107" spans="1:20">
      <c r="A107" t="str">
        <f>surrogate_specification_all!B106</f>
        <v>Midwest Shipping Lanes</v>
      </c>
      <c r="B107" s="21" t="s">
        <v>596</v>
      </c>
      <c r="C107">
        <f>surrogate_specification_all!C106</f>
        <v>812</v>
      </c>
      <c r="D107" t="s">
        <v>407</v>
      </c>
      <c r="E107" s="1" t="s">
        <v>872</v>
      </c>
      <c r="F107" s="1" t="s">
        <v>866</v>
      </c>
      <c r="G107" s="2">
        <v>2013</v>
      </c>
      <c r="H107" s="2" t="s">
        <v>1149</v>
      </c>
      <c r="K107" t="str">
        <f>IF(VLOOKUP(C107,surrogate_specification_all!C$2:F$114,4,FALSE)=0,"NA",VLOOKUP(C107,surrogate_specification_all!C$2:F$114,4,FALSE))</f>
        <v>GreatLakes_IWW_EI_EERA_2011_WRF</v>
      </c>
      <c r="L107" t="str">
        <f>IF(VLOOKUP(C107,surrogate_specification_all!C$2:G$114,5,FALSE)=0,"NA",VLOOKUP(C107,surrogate_specification_all!C$2:G$114,5,FALSE))</f>
        <v>G_nonCO2</v>
      </c>
      <c r="M107" s="4" t="str">
        <f>IF(VLOOKUP($C107,surrogate_specification_all!$C$2:H$114,6,FALSE)=0,"",VLOOKUP(C107,surrogate_specification_all!C$2:H$114,6,FALSE))</f>
        <v/>
      </c>
      <c r="N107" t="str">
        <f>IF(VLOOKUP($C107,surrogate_specification_all!$C$2:I$114,7,FALSE)=0,"",VLOOKUP($C107,surrogate_specification_all!$C$2:I$114,7,FALSE))</f>
        <v/>
      </c>
      <c r="S107" s="21"/>
      <c r="T107" s="21"/>
    </row>
    <row r="108" spans="1:20" ht="24">
      <c r="A108" t="str">
        <f>surrogate_specification_all!B107</f>
        <v xml:space="preserve">Ports NEI2011 NOx </v>
      </c>
      <c r="B108" s="21" t="s">
        <v>596</v>
      </c>
      <c r="C108">
        <f>surrogate_specification_all!C107</f>
        <v>820</v>
      </c>
      <c r="D108" t="s">
        <v>406</v>
      </c>
      <c r="E108" s="1" t="s">
        <v>1150</v>
      </c>
      <c r="F108" s="1" t="s">
        <v>414</v>
      </c>
      <c r="G108" s="2">
        <v>2011</v>
      </c>
      <c r="H108" s="2" t="s">
        <v>46</v>
      </c>
      <c r="J108" s="4" t="s">
        <v>620</v>
      </c>
      <c r="K108" t="str">
        <f>IF(VLOOKUP(C108,surrogate_specification_all!C$2:F$114,4,FALSE)=0,"NA",VLOOKUP(C108,surrogate_specification_all!C$2:F$114,4,FALSE))</f>
        <v>Ports_081412_2011NEI_WRF</v>
      </c>
      <c r="L108" t="str">
        <f>IF(VLOOKUP(C108,surrogate_specification_all!C$2:G$114,5,FALSE)=0,"NA",VLOOKUP(C108,surrogate_specification_all!C$2:G$114,5,FALSE))</f>
        <v>ANN_VALUE</v>
      </c>
      <c r="M108" s="4" t="str">
        <f>IF(VLOOKUP($C108,surrogate_specification_all!$C$2:H$114,6,FALSE)=0,"",VLOOKUP(C108,surrogate_specification_all!C$2:H$114,6,FALSE))</f>
        <v/>
      </c>
      <c r="N108" t="str">
        <f>IF(VLOOKUP($C108,surrogate_specification_all!$C$2:I$114,7,FALSE)=0,"",VLOOKUP($C108,surrogate_specification_all!$C$2:I$114,7,FALSE))</f>
        <v>POLL=NOX</v>
      </c>
      <c r="O108" t="str">
        <f>IF(VLOOKUP($C108,surrogate_specification_all!$C$2:J$1250,8,FALSE)=0,"",VLOOKUP($C108,surrogate_specification_all!$C$2:J$114,8,FALSE))</f>
        <v/>
      </c>
      <c r="P108" t="str">
        <f>IF(VLOOKUP($C108,surrogate_specification_all!$C$2:K$114,9,FALSE)=0,"",VLOOKUP($C108,surrogate_specification_all!$C$2:K$114,9,FALSE))</f>
        <v>Marine Ports</v>
      </c>
      <c r="Q108" t="str">
        <f>IF(VLOOKUP($C108,surrogate_specification_all!$C$2:L$114,10,FALSE)=0,"",VLOOKUP($C108,surrogate_specification_all!$C$2:L$114,10,FALSE))</f>
        <v>Navigable Waterway Miles</v>
      </c>
      <c r="R108" t="str">
        <f>IF(VLOOKUP($C108,surrogate_specification_all!$C$2:M$114,11,FALSE)=0,"",VLOOKUP($C108,surrogate_specification_all!$C$2:M$114,11,FALSE))</f>
        <v>Water</v>
      </c>
      <c r="S108" s="21"/>
      <c r="T108" s="21"/>
    </row>
    <row r="109" spans="1:20" ht="60">
      <c r="A109" t="str">
        <f>surrogate_specification_all!B108</f>
        <v>Golf Courses</v>
      </c>
      <c r="B109" s="21" t="s">
        <v>597</v>
      </c>
      <c r="C109">
        <f>surrogate_specification_all!C108</f>
        <v>850</v>
      </c>
      <c r="D109" t="s">
        <v>408</v>
      </c>
      <c r="E109" s="1" t="s">
        <v>453</v>
      </c>
      <c r="F109" s="1" t="s">
        <v>36</v>
      </c>
      <c r="G109" s="2">
        <v>2000</v>
      </c>
      <c r="H109" s="2" t="s">
        <v>2</v>
      </c>
      <c r="I109" s="2" t="s">
        <v>7</v>
      </c>
      <c r="J109" s="2" t="s">
        <v>494</v>
      </c>
      <c r="K109" t="str">
        <f>IF(VLOOKUP(C109,surrogate_specification_all!C$2:F$114,4,FALSE)=0,"NA",VLOOKUP(C109,surrogate_specification_all!C$2:F$114,4,FALSE))</f>
        <v>us_golf</v>
      </c>
      <c r="L109" t="str">
        <f>IF(VLOOKUP(C109,surrogate_specification_all!C$2:G$114,5,FALSE)=0,"NA",VLOOKUP(C109,surrogate_specification_all!C$2:G$114,5,FALSE))</f>
        <v>NONE</v>
      </c>
      <c r="M109" s="4" t="str">
        <f>IF(VLOOKUP($C109,surrogate_specification_all!$C$2:H$114,6,FALSE)=0,"",VLOOKUP(C109,surrogate_specification_all!C$2:H$114,6,FALSE))</f>
        <v/>
      </c>
      <c r="N109" t="str">
        <f>IF(VLOOKUP($C109,surrogate_specification_all!$C$2:I$114,7,FALSE)=0,"",VLOOKUP($C109,surrogate_specification_all!$C$2:I$114,7,FALSE))</f>
        <v/>
      </c>
      <c r="O109" t="str">
        <f>IF(VLOOKUP($C109,surrogate_specification_all!$C$2:J$1250,8,FALSE)=0,"",VLOOKUP($C109,surrogate_specification_all!$C$2:J$114,8,FALSE))</f>
        <v/>
      </c>
      <c r="P109" t="str">
        <f>IF(VLOOKUP($C109,surrogate_specification_all!$C$2:K$114,9,FALSE)=0,"",VLOOKUP($C109,surrogate_specification_all!$C$2:K$114,9,FALSE))</f>
        <v>Housing</v>
      </c>
      <c r="Q109" t="str">
        <f>IF(VLOOKUP($C109,surrogate_specification_all!$C$2:L$114,10,FALSE)=0,"",VLOOKUP($C109,surrogate_specification_all!$C$2:L$114,10,FALSE))</f>
        <v>Population</v>
      </c>
      <c r="R109" t="str">
        <f>IF(VLOOKUP($C109,surrogate_specification_all!$C$2:M$114,11,FALSE)=0,"",VLOOKUP($C109,surrogate_specification_all!$C$2:M$114,11,FALSE))</f>
        <v>Land</v>
      </c>
    </row>
    <row r="110" spans="1:20" ht="96">
      <c r="A110" t="str">
        <f>surrogate_specification_all!B109</f>
        <v>Mines</v>
      </c>
      <c r="B110" t="s">
        <v>595</v>
      </c>
      <c r="C110">
        <f>surrogate_specification_all!C109</f>
        <v>860</v>
      </c>
      <c r="D110" t="s">
        <v>408</v>
      </c>
      <c r="E110" s="1" t="s">
        <v>701</v>
      </c>
      <c r="F110" s="1" t="s">
        <v>21</v>
      </c>
      <c r="G110" s="2">
        <v>2003</v>
      </c>
      <c r="H110" s="2" t="s">
        <v>2</v>
      </c>
      <c r="I110" s="2" t="s">
        <v>22</v>
      </c>
      <c r="J110" s="2" t="s">
        <v>37</v>
      </c>
      <c r="K110" t="str">
        <f>IF(VLOOKUP(C110,surrogate_specification_all!C$2:F$114,4,FALSE)=0,"NA",VLOOKUP(C110,surrogate_specification_all!C$2:F$114,4,FALSE))</f>
        <v>mines_usgs2003_wrf</v>
      </c>
      <c r="L110" t="str">
        <f>IF(VLOOKUP(C110,surrogate_specification_all!C$2:G$114,5,FALSE)=0,"NA",VLOOKUP(C110,surrogate_specification_all!C$2:G$114,5,FALSE))</f>
        <v>NONE</v>
      </c>
      <c r="M110" s="4" t="str">
        <f>IF(VLOOKUP($C110,surrogate_specification_all!$C$2:H$114,6,FALSE)=0,"",VLOOKUP(C110,surrogate_specification_all!C$2:H$114,6,FALSE))</f>
        <v/>
      </c>
      <c r="N110" t="str">
        <f>IF(VLOOKUP($C110,surrogate_specification_all!$C$2:I$114,7,FALSE)=0,"",VLOOKUP($C110,surrogate_specification_all!$C$2:I$114,7,FALSE))</f>
        <v/>
      </c>
      <c r="O110" t="str">
        <f>IF(VLOOKUP($C110,surrogate_specification_all!$C$2:J$1250,8,FALSE)=0,"",VLOOKUP($C110,surrogate_specification_all!$C$2:J$114,8,FALSE))</f>
        <v/>
      </c>
      <c r="P110" t="str">
        <f>IF(VLOOKUP($C110,surrogate_specification_all!$C$2:K$114,9,FALSE)=0,"",VLOOKUP($C110,surrogate_specification_all!$C$2:K$114,9,FALSE))</f>
        <v>Rural Land Area</v>
      </c>
      <c r="Q110" t="str">
        <f>IF(VLOOKUP($C110,surrogate_specification_all!$C$2:L$114,10,FALSE)=0,"",VLOOKUP($C110,surrogate_specification_all!$C$2:L$114,10,FALSE))</f>
        <v>Land</v>
      </c>
      <c r="R110" t="str">
        <f>IF(VLOOKUP($C110,surrogate_specification_all!$C$2:M$114,11,FALSE)=0,"",VLOOKUP($C110,surrogate_specification_all!$C$2:M$114,11,FALSE))</f>
        <v/>
      </c>
    </row>
    <row r="111" spans="1:20" ht="24">
      <c r="A111" t="str">
        <f>surrogate_specification_all!B110</f>
        <v>Construction and Mining</v>
      </c>
      <c r="B111" t="s">
        <v>596</v>
      </c>
      <c r="C111">
        <f>surrogate_specification_all!C110</f>
        <v>861</v>
      </c>
      <c r="D111" t="s">
        <v>409</v>
      </c>
      <c r="E111" s="4" t="s">
        <v>693</v>
      </c>
      <c r="F111" s="1" t="s">
        <v>415</v>
      </c>
      <c r="H111" s="2" t="s">
        <v>2</v>
      </c>
      <c r="I111" s="2" t="s">
        <v>22</v>
      </c>
      <c r="J111" s="3" t="s">
        <v>700</v>
      </c>
      <c r="K111" t="str">
        <f>IF(VLOOKUP(C111,surrogate_specification_all!C$2:F$114,4,FALSE)=0,"NA",VLOOKUP(C111,surrogate_specification_all!C$2:F$114,4,FALSE))</f>
        <v>NA</v>
      </c>
      <c r="L111" t="str">
        <f>IF(VLOOKUP(C111,surrogate_specification_all!C$2:G$114,5,FALSE)=0,"NA",VLOOKUP(C111,surrogate_specification_all!C$2:G$114,5,FALSE))</f>
        <v>NA</v>
      </c>
      <c r="M111" s="4" t="str">
        <f>IF(VLOOKUP($C111,surrogate_specification_all!$C$2:H$114,6,FALSE)=0,"",VLOOKUP(C111,surrogate_specification_all!C$2:H$114,6,FALSE))</f>
        <v/>
      </c>
      <c r="N111" t="str">
        <f>IF(VLOOKUP($C111,surrogate_specification_all!$C$2:I$114,7,FALSE)=0,"",VLOOKUP($C111,surrogate_specification_all!$C$2:I$114,7,FALSE))</f>
        <v/>
      </c>
      <c r="O111" t="str">
        <f>IF(VLOOKUP($C111,surrogate_specification_all!$C$2:J$1250,8,FALSE)=0,"",VLOOKUP($C111,surrogate_specification_all!$C$2:J$114,8,FALSE))</f>
        <v>0.5*Housing Change and Population+0.5*Mines</v>
      </c>
      <c r="P111" t="str">
        <f>IF(VLOOKUP($C111,surrogate_specification_all!$C$2:K$114,9,FALSE)=0,"",VLOOKUP($C111,surrogate_specification_all!$C$2:K$114,9,FALSE))</f>
        <v>Population</v>
      </c>
      <c r="Q111" t="str">
        <f>IF(VLOOKUP($C111,surrogate_specification_all!$C$2:L$114,10,FALSE)=0,"",VLOOKUP($C111,surrogate_specification_all!$C$2:L$114,10,FALSE))</f>
        <v>Land</v>
      </c>
      <c r="R111" t="str">
        <f>IF(VLOOKUP($C111,surrogate_specification_all!$C$2:M$114,11,FALSE)=0,"",VLOOKUP($C111,surrogate_specification_all!$C$2:M$114,11,FALSE))</f>
        <v/>
      </c>
      <c r="S111" s="21"/>
      <c r="T111" s="21"/>
    </row>
    <row r="112" spans="1:20" ht="36">
      <c r="A112" t="str">
        <f>surrogate_specification_all!B111</f>
        <v>Quarries</v>
      </c>
      <c r="B112" t="s">
        <v>596</v>
      </c>
      <c r="C112">
        <f>surrogate_specification_all!C111</f>
        <v>862</v>
      </c>
      <c r="D112" t="s">
        <v>408</v>
      </c>
      <c r="E112" s="1" t="s">
        <v>697</v>
      </c>
      <c r="F112" s="1" t="s">
        <v>21</v>
      </c>
      <c r="G112" s="2">
        <v>2003</v>
      </c>
      <c r="H112" s="2" t="s">
        <v>2</v>
      </c>
      <c r="I112" s="2" t="s">
        <v>22</v>
      </c>
      <c r="J112" s="3" t="s">
        <v>700</v>
      </c>
      <c r="K112" t="str">
        <f>IF(VLOOKUP(C112,surrogate_specification_all!C$2:F$114,4,FALSE)=0,"NA",VLOOKUP(C112,surrogate_specification_all!C$2:F$114,4,FALSE))</f>
        <v>quarries_usgs2003_wrf</v>
      </c>
      <c r="L112" t="str">
        <f>IF(VLOOKUP(C112,surrogate_specification_all!C$2:G$114,5,FALSE)=0,"NA",VLOOKUP(C112,surrogate_specification_all!C$2:G$114,5,FALSE))</f>
        <v>NONE</v>
      </c>
      <c r="M112" s="4" t="str">
        <f>IF(VLOOKUP($C112,surrogate_specification_all!$C$2:H$114,6,FALSE)=0,"",VLOOKUP(C112,surrogate_specification_all!C$2:H$114,6,FALSE))</f>
        <v/>
      </c>
      <c r="N112" t="str">
        <f>IF(VLOOKUP($C112,surrogate_specification_all!$C$2:I$114,7,FALSE)=0,"",VLOOKUP($C112,surrogate_specification_all!$C$2:I$114,7,FALSE))</f>
        <v/>
      </c>
      <c r="O112" t="str">
        <f>IF(VLOOKUP($C112,surrogate_specification_all!$C$2:J$1250,8,FALSE)=0,"",VLOOKUP($C112,surrogate_specification_all!$C$2:J$114,8,FALSE))</f>
        <v/>
      </c>
      <c r="P112" t="str">
        <f>IF(VLOOKUP($C112,surrogate_specification_all!$C$2:K$114,9,FALSE)=0,"",VLOOKUP($C112,surrogate_specification_all!$C$2:K$114,9,FALSE))</f>
        <v>Rural Land Area</v>
      </c>
      <c r="Q112" t="str">
        <f>IF(VLOOKUP($C112,surrogate_specification_all!$C$2:L$114,10,FALSE)=0,"",VLOOKUP($C112,surrogate_specification_all!$C$2:L$114,10,FALSE))</f>
        <v>Land</v>
      </c>
      <c r="R112" t="str">
        <f>IF(VLOOKUP($C112,surrogate_specification_all!$C$2:M$114,11,FALSE)=0,"",VLOOKUP($C112,surrogate_specification_all!$C$2:M$114,11,FALSE))</f>
        <v/>
      </c>
    </row>
    <row r="113" spans="1:18" ht="24">
      <c r="A113" t="str">
        <f>surrogate_specification_all!B112</f>
        <v>Wastewater Treatment Facilities</v>
      </c>
      <c r="B113" t="s">
        <v>597</v>
      </c>
      <c r="C113">
        <f>surrogate_specification_all!C112</f>
        <v>870</v>
      </c>
      <c r="D113" t="s">
        <v>408</v>
      </c>
      <c r="E113" s="1" t="s">
        <v>489</v>
      </c>
      <c r="F113" s="1" t="s">
        <v>418</v>
      </c>
      <c r="G113" s="2" t="s">
        <v>11</v>
      </c>
      <c r="H113" s="2" t="s">
        <v>45</v>
      </c>
      <c r="J113" s="2" t="s">
        <v>47</v>
      </c>
      <c r="K113" t="s">
        <v>873</v>
      </c>
      <c r="M113" s="4" t="str">
        <f>IF(VLOOKUP($C113,surrogate_specification_all!$C$2:H$114,6,FALSE)=0,"",VLOOKUP(C113,surrogate_specification_all!C$2:H$114,6,FALSE))</f>
        <v/>
      </c>
      <c r="N113" t="str">
        <f>IF(VLOOKUP($C113,surrogate_specification_all!$C$2:I$114,7,FALSE)=0,"",VLOOKUP($C113,surrogate_specification_all!$C$2:I$114,7,FALSE))</f>
        <v/>
      </c>
      <c r="O113" t="str">
        <f>IF(VLOOKUP($C113,surrogate_specification_all!$C$2:J$1250,8,FALSE)=0,"",VLOOKUP($C113,surrogate_specification_all!$C$2:J$114,8,FALSE))</f>
        <v/>
      </c>
      <c r="P113" t="str">
        <f>IF(VLOOKUP($C113,surrogate_specification_all!$C$2:K$114,9,FALSE)=0,"",VLOOKUP($C113,surrogate_specification_all!$C$2:K$114,9,FALSE))</f>
        <v>Commercial plus Industrial</v>
      </c>
      <c r="Q113" t="str">
        <f>IF(VLOOKUP($C113,surrogate_specification_all!$C$2:L$114,10,FALSE)=0,"",VLOOKUP($C113,surrogate_specification_all!$C$2:L$114,10,FALSE))</f>
        <v>Water</v>
      </c>
      <c r="R113" t="str">
        <f>IF(VLOOKUP($C113,surrogate_specification_all!$C$2:M$114,11,FALSE)=0,"",VLOOKUP($C113,surrogate_specification_all!$C$2:M$114,11,FALSE))</f>
        <v>Land</v>
      </c>
    </row>
    <row r="114" spans="1:18" ht="24">
      <c r="A114" t="str">
        <f>surrogate_specification_all!B113</f>
        <v>Drycleaners</v>
      </c>
      <c r="B114" t="s">
        <v>595</v>
      </c>
      <c r="C114">
        <f>surrogate_specification_all!C113</f>
        <v>880</v>
      </c>
      <c r="D114" t="s">
        <v>406</v>
      </c>
      <c r="E114" s="1" t="s">
        <v>1151</v>
      </c>
      <c r="F114" s="1" t="s">
        <v>15</v>
      </c>
      <c r="G114" s="6">
        <v>2009</v>
      </c>
      <c r="H114" s="2" t="s">
        <v>571</v>
      </c>
      <c r="I114" s="2" t="s">
        <v>25</v>
      </c>
      <c r="J114" s="2" t="s">
        <v>49</v>
      </c>
      <c r="K114" t="str">
        <f>IF(VLOOKUP(C114,surrogate_specification_all!C$2:F$114,4,FALSE)=0,"NA",VLOOKUP(C114,surrogate_specification_all!C$2:F$114,4,FALSE))</f>
        <v>drycleaner_surrogate</v>
      </c>
      <c r="L114" t="str">
        <f>IF(VLOOKUP(C114,surrogate_specification_all!C$2:G$114,5,FALSE)=0,"NA",VLOOKUP(C114,surrogate_specification_all!C$2:G$114,5,FALSE))</f>
        <v>DRY</v>
      </c>
      <c r="M114" s="4" t="str">
        <f>IF(VLOOKUP($C114,surrogate_specification_all!$C$2:H$114,6,FALSE)=0,"",VLOOKUP(C114,surrogate_specification_all!C$2:H$114,6,FALSE))</f>
        <v/>
      </c>
      <c r="N114" t="str">
        <f>IF(VLOOKUP($C114,surrogate_specification_all!$C$2:I$114,7,FALSE)=0,"",VLOOKUP($C114,surrogate_specification_all!$C$2:I$114,7,FALSE))</f>
        <v/>
      </c>
      <c r="O114" t="str">
        <f>IF(VLOOKUP($C114,surrogate_specification_all!$C$2:J$1250,8,FALSE)=0,"",VLOOKUP($C114,surrogate_specification_all!$C$2:J$114,8,FALSE))</f>
        <v/>
      </c>
      <c r="P114" t="str">
        <f>IF(VLOOKUP($C114,surrogate_specification_all!$C$2:K$114,9,FALSE)=0,"",VLOOKUP($C114,surrogate_specification_all!$C$2:K$114,9,FALSE))</f>
        <v>Commercial Land</v>
      </c>
      <c r="Q114" t="str">
        <f>IF(VLOOKUP($C114,surrogate_specification_all!$C$2:L$114,10,FALSE)=0,"",VLOOKUP($C114,surrogate_specification_all!$C$2:L$114,10,FALSE))</f>
        <v>Population</v>
      </c>
      <c r="R114" t="str">
        <f>IF(VLOOKUP($C114,surrogate_specification_all!$C$2:M$114,11,FALSE)=0,"",VLOOKUP($C114,surrogate_specification_all!$C$2:M$114,11,FALSE))</f>
        <v>Land</v>
      </c>
    </row>
    <row r="115" spans="1:18" ht="72">
      <c r="A115" t="str">
        <f>surrogate_specification_all!B114</f>
        <v>Commercial Timber</v>
      </c>
      <c r="B115" t="s">
        <v>597</v>
      </c>
      <c r="C115">
        <f>surrogate_specification_all!C114</f>
        <v>890</v>
      </c>
      <c r="D115" t="s">
        <v>408</v>
      </c>
      <c r="E115" s="1" t="s">
        <v>490</v>
      </c>
      <c r="F115" s="1" t="s">
        <v>28</v>
      </c>
      <c r="G115" s="2" t="s">
        <v>35</v>
      </c>
      <c r="H115" s="2" t="s">
        <v>2</v>
      </c>
      <c r="I115" s="2"/>
      <c r="J115" s="2" t="s">
        <v>785</v>
      </c>
      <c r="K115" t="str">
        <f>IF(VLOOKUP(C115,surrogate_specification_all!C$2:F$114,4,FALSE)=0,"NA",VLOOKUP(C115,surrogate_specification_all!C$2:F$114,4,FALSE))</f>
        <v>us_timb</v>
      </c>
      <c r="L115" t="str">
        <f>IF(VLOOKUP(C115,surrogate_specification_all!C$2:G$114,5,FALSE)=0,"NA",VLOOKUP(C115,surrogate_specification_all!C$2:G$114,5,FALSE))</f>
        <v>NONE</v>
      </c>
      <c r="M115" s="4" t="str">
        <f>IF(VLOOKUP($C115,surrogate_specification_all!$C$2:H$114,6,FALSE)=0,"",VLOOKUP(C115,surrogate_specification_all!C$2:H$114,6,FALSE))</f>
        <v/>
      </c>
      <c r="N115" t="str">
        <f>IF(VLOOKUP($C115,surrogate_specification_all!$C$2:I$114,7,FALSE)=0,"",VLOOKUP($C115,surrogate_specification_all!$C$2:I$114,7,FALSE))</f>
        <v/>
      </c>
      <c r="O115" t="str">
        <f>IF(VLOOKUP($C115,surrogate_specification_all!$C$2:J$1250,8,FALSE)=0,"",VLOOKUP($C115,surrogate_specification_all!$C$2:J$114,8,FALSE))</f>
        <v/>
      </c>
      <c r="P115" t="str">
        <f>IF(VLOOKUP($C115,surrogate_specification_all!$C$2:K$114,9,FALSE)=0,"",VLOOKUP($C115,surrogate_specification_all!$C$2:K$114,9,FALSE))</f>
        <v>Forest Land</v>
      </c>
      <c r="Q115" t="str">
        <f>IF(VLOOKUP($C115,surrogate_specification_all!$C$2:L$114,10,FALSE)=0,"",VLOOKUP($C115,surrogate_specification_all!$C$2:L$114,10,FALSE))</f>
        <v>Rural Land Area</v>
      </c>
      <c r="R115" t="str">
        <f>IF(VLOOKUP($C115,surrogate_specification_all!$C$2:M$114,11,FALSE)=0,"",VLOOKUP($C115,surrogate_specification_all!$C$2:M$114,11,FALSE))</f>
        <v>Population</v>
      </c>
    </row>
  </sheetData>
  <phoneticPr fontId="9" type="noConversion"/>
  <conditionalFormatting sqref="A3:A129">
    <cfRule type="expression" dxfId="7" priority="2">
      <formula>$B3="EPA"</formula>
    </cfRule>
  </conditionalFormatting>
  <conditionalFormatting sqref="A3:A129">
    <cfRule type="expression" dxfId="6" priority="3">
      <formula>$B3="Pending"</formula>
    </cfRule>
    <cfRule type="expression" dxfId="5" priority="4">
      <formula>$B3="New"</formula>
    </cfRule>
    <cfRule type="expression" dxfId="4" priority="8">
      <formula>$B3="No"</formula>
    </cfRule>
  </conditionalFormatting>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workbookViewId="0">
      <selection activeCell="L2" sqref="L2:R21"/>
    </sheetView>
  </sheetViews>
  <sheetFormatPr baseColWidth="10" defaultRowHeight="12" x14ac:dyDescent="0"/>
  <cols>
    <col min="1" max="1" width="26" customWidth="1"/>
    <col min="2" max="2" width="12.1640625" bestFit="1" customWidth="1"/>
    <col min="3" max="3" width="14" bestFit="1" customWidth="1"/>
    <col min="4" max="4" width="17" bestFit="1" customWidth="1"/>
    <col min="5" max="5" width="19.6640625" customWidth="1"/>
    <col min="6" max="6" width="38.5" customWidth="1"/>
    <col min="7" max="7" width="10.5" bestFit="1" customWidth="1"/>
    <col min="8" max="8" width="21.6640625" bestFit="1" customWidth="1"/>
    <col min="9" max="9" width="20.33203125" bestFit="1" customWidth="1"/>
    <col min="10" max="10" width="32.33203125" customWidth="1"/>
    <col min="11" max="11" width="17.83203125" bestFit="1" customWidth="1"/>
    <col min="12" max="12" width="36" bestFit="1" customWidth="1"/>
    <col min="13" max="13" width="10" bestFit="1" customWidth="1"/>
    <col min="14" max="15" width="18.1640625" bestFit="1" customWidth="1"/>
    <col min="16" max="16" width="25.5" bestFit="1" customWidth="1"/>
    <col min="17" max="17" width="22.83203125" bestFit="1" customWidth="1"/>
    <col min="18" max="18" width="28" bestFit="1" customWidth="1"/>
  </cols>
  <sheetData>
    <row r="1" spans="1:18" s="5" customFormat="1" ht="25" thickBot="1">
      <c r="A1" s="26" t="s">
        <v>564</v>
      </c>
      <c r="B1" s="27" t="s">
        <v>613</v>
      </c>
      <c r="C1" s="27" t="s">
        <v>405</v>
      </c>
      <c r="D1" s="27" t="s">
        <v>38</v>
      </c>
      <c r="E1" s="28" t="s">
        <v>360</v>
      </c>
      <c r="F1" s="27" t="s">
        <v>52</v>
      </c>
      <c r="G1" s="29" t="s">
        <v>565</v>
      </c>
      <c r="H1" s="29" t="s">
        <v>570</v>
      </c>
      <c r="I1" s="29" t="s">
        <v>566</v>
      </c>
      <c r="J1" s="30" t="s">
        <v>39</v>
      </c>
      <c r="K1" s="29" t="s">
        <v>572</v>
      </c>
      <c r="L1" s="29" t="s">
        <v>48</v>
      </c>
      <c r="M1" s="31" t="s">
        <v>77</v>
      </c>
      <c r="N1" s="32" t="s">
        <v>78</v>
      </c>
      <c r="O1" s="32" t="s">
        <v>79</v>
      </c>
      <c r="P1" s="32" t="s">
        <v>80</v>
      </c>
      <c r="Q1" s="32" t="s">
        <v>81</v>
      </c>
      <c r="R1" s="33" t="s">
        <v>82</v>
      </c>
    </row>
    <row r="2" spans="1:18" ht="42">
      <c r="A2" t="str">
        <f>surrogate_specification_all!B176</f>
        <v>MEX Population</v>
      </c>
      <c r="B2" t="s">
        <v>597</v>
      </c>
      <c r="C2">
        <f>surrogate_specification_all!C176</f>
        <v>10</v>
      </c>
      <c r="D2" t="s">
        <v>406</v>
      </c>
      <c r="E2" s="4" t="s">
        <v>821</v>
      </c>
      <c r="F2" s="43" t="s">
        <v>792</v>
      </c>
      <c r="G2" s="6">
        <v>2000</v>
      </c>
      <c r="H2" t="s">
        <v>791</v>
      </c>
      <c r="J2" s="47" t="s">
        <v>800</v>
      </c>
      <c r="K2" t="str">
        <f>IF(VLOOKUP(C2,surrogate_specification_all!C$2:F$195,4,FALSE)=0,"NA",VLOOKUP(C2,surrogate_specification_all!C$2:F$195,4,FALSE))</f>
        <v>REPMEX_ES_HEAT1</v>
      </c>
      <c r="L2" t="str">
        <f>IF(VLOOKUP($C2,surrogate_specification_all!$C$2:$N$195,L$41,FALSE)=0,"NA",VLOOKUP($C2,surrogate_specification_all!$C$2:$N$195,L$41,FALSE))</f>
        <v>P001</v>
      </c>
      <c r="M2" t="str">
        <f>IF(VLOOKUP($C2,surrogate_specification_all!$C$2:$N$195,M$41,FALSE)=0,"NA",VLOOKUP($C2,surrogate_specification_all!$C$2:$N$195,M$41,FALSE))</f>
        <v>NA</v>
      </c>
      <c r="N2" t="str">
        <f>IF(VLOOKUP($C2,surrogate_specification_all!$C$2:$N$195,N$41,FALSE)=0,"NA",VLOOKUP($C2,surrogate_specification_all!$C$2:$N$195,N$41,FALSE))</f>
        <v>NA</v>
      </c>
      <c r="O2" t="str">
        <f>IF(VLOOKUP($C2,surrogate_specification_all!$C$2:$N$195,O$41,FALSE)=0,"NA",VLOOKUP($C2,surrogate_specification_all!$C$2:$N$195,O$41,FALSE))</f>
        <v>NA</v>
      </c>
      <c r="P2" t="str">
        <f>IF(VLOOKUP($C2,surrogate_specification_all!$C$2:$N$195,P$41,FALSE)=0,"NA",VLOOKUP($C2,surrogate_specification_all!$C$2:$N$195,P$41,FALSE))</f>
        <v>NA</v>
      </c>
      <c r="Q2" t="str">
        <f>IF(VLOOKUP($C2,surrogate_specification_all!$C$2:$N$195,Q$41,FALSE)=0,"NA",VLOOKUP($C2,surrogate_specification_all!$C$2:$N$195,Q$41,FALSE))</f>
        <v>NA</v>
      </c>
      <c r="R2" t="str">
        <f>IF(VLOOKUP($C2,surrogate_specification_all!$C$2:$N$195,R$41,FALSE)=0,"NA",VLOOKUP($C2,surrogate_specification_all!$C$2:$N$195,R$41,FALSE))</f>
        <v>NA</v>
      </c>
    </row>
    <row r="3" spans="1:18" ht="42">
      <c r="A3" t="str">
        <f>surrogate_specification_all!B177</f>
        <v>MEX Housing</v>
      </c>
      <c r="B3" t="s">
        <v>597</v>
      </c>
      <c r="C3">
        <f>surrogate_specification_all!C177</f>
        <v>12</v>
      </c>
      <c r="D3" t="s">
        <v>406</v>
      </c>
      <c r="E3" s="4" t="s">
        <v>822</v>
      </c>
      <c r="F3" s="44" t="s">
        <v>793</v>
      </c>
      <c r="G3" s="6">
        <v>2000</v>
      </c>
      <c r="H3" t="s">
        <v>791</v>
      </c>
      <c r="J3" s="47" t="s">
        <v>801</v>
      </c>
      <c r="K3" t="str">
        <f>IF(VLOOKUP(C3,surrogate_specification_all!C$2:F$195,4,FALSE)=0,"NA",VLOOKUP(C3,surrogate_specification_all!C$2:F$195,4,FALSE))</f>
        <v>com_ind_viv</v>
      </c>
      <c r="L3" t="str">
        <f>IF(VLOOKUP($C3,surrogate_specification_all!$C$2:$N$195,L$41,FALSE)=0,"NA",VLOOKUP($C3,surrogate_specification_all!$C$2:$N$195,L$41,FALSE))</f>
        <v>110_2000</v>
      </c>
      <c r="M3" t="str">
        <f>IF(VLOOKUP($C3,surrogate_specification_all!$C$2:$N$195,M$41,FALSE)=0,"NA",VLOOKUP($C3,surrogate_specification_all!$C$2:$N$195,M$41,FALSE))</f>
        <v>NA</v>
      </c>
      <c r="N3" t="str">
        <f>IF(VLOOKUP($C3,surrogate_specification_all!$C$2:$N$195,N$41,FALSE)=0,"NA",VLOOKUP($C3,surrogate_specification_all!$C$2:$N$195,N$41,FALSE))</f>
        <v>NA</v>
      </c>
      <c r="O3" t="str">
        <f>IF(VLOOKUP($C3,surrogate_specification_all!$C$2:$N$195,O$41,FALSE)=0,"NA",VLOOKUP($C3,surrogate_specification_all!$C$2:$N$195,O$41,FALSE))</f>
        <v>NA</v>
      </c>
      <c r="P3" t="str">
        <f>IF(VLOOKUP($C3,surrogate_specification_all!$C$2:$N$195,P$41,FALSE)=0,"NA",VLOOKUP($C3,surrogate_specification_all!$C$2:$N$195,P$41,FALSE))</f>
        <v>Population</v>
      </c>
      <c r="Q3" t="str">
        <f>IF(VLOOKUP($C3,surrogate_specification_all!$C$2:$N$195,Q$41,FALSE)=0,"NA",VLOOKUP($C3,surrogate_specification_all!$C$2:$N$195,Q$41,FALSE))</f>
        <v>NA</v>
      </c>
      <c r="R3" t="str">
        <f>IF(VLOOKUP($C3,surrogate_specification_all!$C$2:$N$195,R$41,FALSE)=0,"NA",VLOOKUP($C3,surrogate_specification_all!$C$2:$N$195,R$41,FALSE))</f>
        <v>NA</v>
      </c>
    </row>
    <row r="4" spans="1:18" ht="49">
      <c r="A4" t="str">
        <f>surrogate_specification_all!B178</f>
        <v>MEX Residential Heating - Wood</v>
      </c>
      <c r="B4" t="s">
        <v>597</v>
      </c>
      <c r="C4">
        <f>surrogate_specification_all!C178</f>
        <v>14</v>
      </c>
      <c r="D4" t="s">
        <v>406</v>
      </c>
      <c r="E4" s="4" t="s">
        <v>823</v>
      </c>
      <c r="F4" s="43" t="s">
        <v>794</v>
      </c>
      <c r="G4" s="6">
        <v>2000</v>
      </c>
      <c r="H4" t="s">
        <v>791</v>
      </c>
      <c r="J4" s="47" t="s">
        <v>802</v>
      </c>
      <c r="K4" t="str">
        <f>IF(VLOOKUP(C4,surrogate_specification_all!C$2:F$195,4,FALSE)=0,"NA",VLOOKUP(C4,surrogate_specification_all!C$2:F$195,4,FALSE))</f>
        <v>REPMEX_ES_HEAT1</v>
      </c>
      <c r="L4" t="str">
        <f>IF(VLOOKUP($C4,surrogate_specification_all!$C$2:$N$195,L$41,FALSE)=0,"NA",VLOOKUP($C4,surrogate_specification_all!$C$2:$N$195,L$41,FALSE))</f>
        <v>HOG_LENA</v>
      </c>
      <c r="M4" t="str">
        <f>IF(VLOOKUP($C4,surrogate_specification_all!$C$2:$N$195,M$41,FALSE)=0,"NA",VLOOKUP($C4,surrogate_specification_all!$C$2:$N$195,M$41,FALSE))</f>
        <v>NA</v>
      </c>
      <c r="N4" t="str">
        <f>IF(VLOOKUP($C4,surrogate_specification_all!$C$2:$N$195,N$41,FALSE)=0,"NA",VLOOKUP($C4,surrogate_specification_all!$C$2:$N$195,N$41,FALSE))</f>
        <v>NA</v>
      </c>
      <c r="O4" t="str">
        <f>IF(VLOOKUP($C4,surrogate_specification_all!$C$2:$N$195,O$41,FALSE)=0,"NA",VLOOKUP($C4,surrogate_specification_all!$C$2:$N$195,O$41,FALSE))</f>
        <v>NA</v>
      </c>
      <c r="P4" t="str">
        <f>IF(VLOOKUP($C4,surrogate_specification_all!$C$2:$N$195,P$41,FALSE)=0,"NA",VLOOKUP($C4,surrogate_specification_all!$C$2:$N$195,P$41,FALSE))</f>
        <v>Housing</v>
      </c>
      <c r="Q4" t="str">
        <f>IF(VLOOKUP($C4,surrogate_specification_all!$C$2:$N$195,Q$41,FALSE)=0,"NA",VLOOKUP($C4,surrogate_specification_all!$C$2:$N$195,Q$41,FALSE))</f>
        <v>NA</v>
      </c>
      <c r="R4" t="str">
        <f>IF(VLOOKUP($C4,surrogate_specification_all!$C$2:$N$195,R$41,FALSE)=0,"NA",VLOOKUP($C4,surrogate_specification_all!$C$2:$N$195,R$41,FALSE))</f>
        <v>NA</v>
      </c>
    </row>
    <row r="5" spans="1:18" ht="49">
      <c r="A5" t="str">
        <f>surrogate_specification_all!B179</f>
        <v>MEX Residential Heating - Distillate Oil</v>
      </c>
      <c r="B5" t="s">
        <v>597</v>
      </c>
      <c r="C5">
        <f>surrogate_specification_all!C179</f>
        <v>16</v>
      </c>
      <c r="D5" t="s">
        <v>406</v>
      </c>
      <c r="E5" s="4" t="s">
        <v>824</v>
      </c>
      <c r="F5" s="43" t="s">
        <v>794</v>
      </c>
      <c r="G5" s="6">
        <v>2000</v>
      </c>
      <c r="H5" t="s">
        <v>791</v>
      </c>
      <c r="J5" s="47" t="s">
        <v>803</v>
      </c>
      <c r="K5" t="str">
        <f>IF(VLOOKUP(C5,surrogate_specification_all!C$2:F$195,4,FALSE)=0,"NA",VLOOKUP(C5,surrogate_specification_all!C$2:F$195,4,FALSE))</f>
        <v>REPMEX_ES_HEAT1</v>
      </c>
      <c r="L5" t="str">
        <f>IF(VLOOKUP($C5,surrogate_specification_all!$C$2:$N$195,L$41,FALSE)=0,"NA",VLOOKUP($C5,surrogate_specification_all!$C$2:$N$195,L$41,FALSE))</f>
        <v>HOGAR__PET</v>
      </c>
      <c r="M5" t="str">
        <f>IF(VLOOKUP($C5,surrogate_specification_all!$C$2:$N$195,M$41,FALSE)=0,"NA",VLOOKUP($C5,surrogate_specification_all!$C$2:$N$195,M$41,FALSE))</f>
        <v>NA</v>
      </c>
      <c r="N5" t="str">
        <f>IF(VLOOKUP($C5,surrogate_specification_all!$C$2:$N$195,N$41,FALSE)=0,"NA",VLOOKUP($C5,surrogate_specification_all!$C$2:$N$195,N$41,FALSE))</f>
        <v>NA</v>
      </c>
      <c r="O5" t="str">
        <f>IF(VLOOKUP($C5,surrogate_specification_all!$C$2:$N$195,O$41,FALSE)=0,"NA",VLOOKUP($C5,surrogate_specification_all!$C$2:$N$195,O$41,FALSE))</f>
        <v>NA</v>
      </c>
      <c r="P5" t="str">
        <f>IF(VLOOKUP($C5,surrogate_specification_all!$C$2:$N$195,P$41,FALSE)=0,"NA",VLOOKUP($C5,surrogate_specification_all!$C$2:$N$195,P$41,FALSE))</f>
        <v>Housing</v>
      </c>
      <c r="Q5" t="str">
        <f>IF(VLOOKUP($C5,surrogate_specification_all!$C$2:$N$195,Q$41,FALSE)=0,"NA",VLOOKUP($C5,surrogate_specification_all!$C$2:$N$195,Q$41,FALSE))</f>
        <v>NA</v>
      </c>
      <c r="R5" t="str">
        <f>IF(VLOOKUP($C5,surrogate_specification_all!$C$2:$N$195,R$41,FALSE)=0,"NA",VLOOKUP($C5,surrogate_specification_all!$C$2:$N$195,R$41,FALSE))</f>
        <v>NA</v>
      </c>
    </row>
    <row r="6" spans="1:18" ht="49">
      <c r="A6" t="str">
        <f>surrogate_specification_all!B180</f>
        <v>MEX Residential Heating - Coal</v>
      </c>
      <c r="B6" t="s">
        <v>597</v>
      </c>
      <c r="C6">
        <f>surrogate_specification_all!C180</f>
        <v>18</v>
      </c>
      <c r="D6" t="s">
        <v>406</v>
      </c>
      <c r="E6" s="4" t="s">
        <v>825</v>
      </c>
      <c r="F6" s="43" t="s">
        <v>794</v>
      </c>
      <c r="G6" s="6">
        <v>2000</v>
      </c>
      <c r="H6" t="s">
        <v>791</v>
      </c>
      <c r="J6" s="47" t="s">
        <v>804</v>
      </c>
      <c r="K6" t="str">
        <f>IF(VLOOKUP(C6,surrogate_specification_all!C$2:F$195,4,FALSE)=0,"NA",VLOOKUP(C6,surrogate_specification_all!C$2:F$195,4,FALSE))</f>
        <v>REPMEX_ES_HEAT1</v>
      </c>
      <c r="L6" t="str">
        <f>IF(VLOOKUP($C6,surrogate_specification_all!$C$2:$N$195,L$41,FALSE)=0,"NA",VLOOKUP($C6,surrogate_specification_all!$C$2:$N$195,L$41,FALSE))</f>
        <v>HOGAR_CARB</v>
      </c>
      <c r="M6" t="str">
        <f>IF(VLOOKUP($C6,surrogate_specification_all!$C$2:$N$195,M$41,FALSE)=0,"NA",VLOOKUP($C6,surrogate_specification_all!$C$2:$N$195,M$41,FALSE))</f>
        <v>NA</v>
      </c>
      <c r="N6" t="str">
        <f>IF(VLOOKUP($C6,surrogate_specification_all!$C$2:$N$195,N$41,FALSE)=0,"NA",VLOOKUP($C6,surrogate_specification_all!$C$2:$N$195,N$41,FALSE))</f>
        <v>NA</v>
      </c>
      <c r="O6" t="str">
        <f>IF(VLOOKUP($C6,surrogate_specification_all!$C$2:$N$195,O$41,FALSE)=0,"NA",VLOOKUP($C6,surrogate_specification_all!$C$2:$N$195,O$41,FALSE))</f>
        <v>NA</v>
      </c>
      <c r="P6" t="str">
        <f>IF(VLOOKUP($C6,surrogate_specification_all!$C$2:$N$195,P$41,FALSE)=0,"NA",VLOOKUP($C6,surrogate_specification_all!$C$2:$N$195,P$41,FALSE))</f>
        <v>Housing</v>
      </c>
      <c r="Q6" t="str">
        <f>IF(VLOOKUP($C6,surrogate_specification_all!$C$2:$N$195,Q$41,FALSE)=0,"NA",VLOOKUP($C6,surrogate_specification_all!$C$2:$N$195,Q$41,FALSE))</f>
        <v>NA</v>
      </c>
      <c r="R6" t="str">
        <f>IF(VLOOKUP($C6,surrogate_specification_all!$C$2:$N$195,R$41,FALSE)=0,"NA",VLOOKUP($C6,surrogate_specification_all!$C$2:$N$195,R$41,FALSE))</f>
        <v>NA</v>
      </c>
    </row>
    <row r="7" spans="1:18" ht="49">
      <c r="A7" t="str">
        <f>surrogate_specification_all!B181</f>
        <v>MEX Residential Heating - LP Gas</v>
      </c>
      <c r="B7" t="s">
        <v>597</v>
      </c>
      <c r="C7">
        <f>surrogate_specification_all!C181</f>
        <v>20</v>
      </c>
      <c r="D7" t="s">
        <v>406</v>
      </c>
      <c r="E7" s="4" t="s">
        <v>826</v>
      </c>
      <c r="F7" s="43" t="s">
        <v>794</v>
      </c>
      <c r="G7" s="6">
        <v>2000</v>
      </c>
      <c r="H7" t="s">
        <v>791</v>
      </c>
      <c r="J7" s="47" t="s">
        <v>805</v>
      </c>
      <c r="K7" t="str">
        <f>IF(VLOOKUP(C7,surrogate_specification_all!C$2:F$195,4,FALSE)=0,"NA",VLOOKUP(C7,surrogate_specification_all!C$2:F$195,4,FALSE))</f>
        <v>REPMEX_ES_HEAT1</v>
      </c>
      <c r="L7" t="str">
        <f>IF(VLOOKUP($C7,surrogate_specification_all!$C$2:$N$195,L$41,FALSE)=0,"NA",VLOOKUP($C7,surrogate_specification_all!$C$2:$N$195,L$41,FALSE))</f>
        <v>HOG_GAS</v>
      </c>
      <c r="M7" t="str">
        <f>IF(VLOOKUP($C7,surrogate_specification_all!$C$2:$N$195,M$41,FALSE)=0,"NA",VLOOKUP($C7,surrogate_specification_all!$C$2:$N$195,M$41,FALSE))</f>
        <v>NA</v>
      </c>
      <c r="N7" t="str">
        <f>IF(VLOOKUP($C7,surrogate_specification_all!$C$2:$N$195,N$41,FALSE)=0,"NA",VLOOKUP($C7,surrogate_specification_all!$C$2:$N$195,N$41,FALSE))</f>
        <v>NA</v>
      </c>
      <c r="O7" t="str">
        <f>IF(VLOOKUP($C7,surrogate_specification_all!$C$2:$N$195,O$41,FALSE)=0,"NA",VLOOKUP($C7,surrogate_specification_all!$C$2:$N$195,O$41,FALSE))</f>
        <v>NA</v>
      </c>
      <c r="P7" t="str">
        <f>IF(VLOOKUP($C7,surrogate_specification_all!$C$2:$N$195,P$41,FALSE)=0,"NA",VLOOKUP($C7,surrogate_specification_all!$C$2:$N$195,P$41,FALSE))</f>
        <v>Housing</v>
      </c>
      <c r="Q7" t="str">
        <f>IF(VLOOKUP($C7,surrogate_specification_all!$C$2:$N$195,Q$41,FALSE)=0,"NA",VLOOKUP($C7,surrogate_specification_all!$C$2:$N$195,Q$41,FALSE))</f>
        <v>NA</v>
      </c>
      <c r="R7" t="str">
        <f>IF(VLOOKUP($C7,surrogate_specification_all!$C$2:$N$195,R$41,FALSE)=0,"NA",VLOOKUP($C7,surrogate_specification_all!$C$2:$N$195,R$41,FALSE))</f>
        <v>NA</v>
      </c>
    </row>
    <row r="8" spans="1:18" ht="42">
      <c r="A8" t="str">
        <f>surrogate_specification_all!B182</f>
        <v>MEX Total Road Miles</v>
      </c>
      <c r="B8" t="s">
        <v>597</v>
      </c>
      <c r="C8">
        <f>surrogate_specification_all!C182</f>
        <v>22</v>
      </c>
      <c r="D8" t="s">
        <v>407</v>
      </c>
      <c r="E8" s="4" t="s">
        <v>827</v>
      </c>
      <c r="F8" s="45" t="s">
        <v>795</v>
      </c>
      <c r="G8" s="6">
        <v>2000</v>
      </c>
      <c r="H8" t="s">
        <v>791</v>
      </c>
      <c r="I8" t="s">
        <v>820</v>
      </c>
      <c r="J8" s="47" t="s">
        <v>806</v>
      </c>
      <c r="K8" t="str">
        <f>IF(VLOOKUP(C8,surrogate_specification_all!C$2:F$195,4,FALSE)=0,"NA",VLOOKUP(C8,surrogate_specification_all!C$2:F$195,4,FALSE))</f>
        <v>carretera_ESPHE</v>
      </c>
      <c r="L8" t="str">
        <f>IF(VLOOKUP($C8,surrogate_specification_all!$C$2:$N$195,L$41,FALSE)=0,"NA",VLOOKUP($C8,surrogate_specification_all!$C$2:$N$195,L$41,FALSE))</f>
        <v>SHAPE_len</v>
      </c>
      <c r="M8" t="str">
        <f>IF(VLOOKUP($C8,surrogate_specification_all!$C$2:$N$195,M$41,FALSE)=0,"NA",VLOOKUP($C8,surrogate_specification_all!$C$2:$N$195,M$41,FALSE))</f>
        <v>NA</v>
      </c>
      <c r="N8" t="str">
        <f>IF(VLOOKUP($C8,surrogate_specification_all!$C$2:$N$195,N$41,FALSE)=0,"NA",VLOOKUP($C8,surrogate_specification_all!$C$2:$N$195,N$41,FALSE))</f>
        <v>NA</v>
      </c>
      <c r="O8" t="str">
        <f>IF(VLOOKUP($C8,surrogate_specification_all!$C$2:$N$195,O$41,FALSE)=0,"NA",VLOOKUP($C8,surrogate_specification_all!$C$2:$N$195,O$41,FALSE))</f>
        <v>NA</v>
      </c>
      <c r="P8" t="str">
        <f>IF(VLOOKUP($C8,surrogate_specification_all!$C$2:$N$195,P$41,FALSE)=0,"NA",VLOOKUP($C8,surrogate_specification_all!$C$2:$N$195,P$41,FALSE))</f>
        <v>NA</v>
      </c>
      <c r="Q8" t="str">
        <f>IF(VLOOKUP($C8,surrogate_specification_all!$C$2:$N$195,Q$41,FALSE)=0,"NA",VLOOKUP($C8,surrogate_specification_all!$C$2:$N$195,Q$41,FALSE))</f>
        <v>NA</v>
      </c>
      <c r="R8" t="str">
        <f>IF(VLOOKUP($C8,surrogate_specification_all!$C$2:$N$195,R$41,FALSE)=0,"NA",VLOOKUP($C8,surrogate_specification_all!$C$2:$N$195,R$41,FALSE))</f>
        <v>NA</v>
      </c>
    </row>
    <row r="9" spans="1:18" ht="42">
      <c r="A9" t="str">
        <f>surrogate_specification_all!B183</f>
        <v>MEX Total Railroads Miles</v>
      </c>
      <c r="B9" t="s">
        <v>597</v>
      </c>
      <c r="C9">
        <f>surrogate_specification_all!C183</f>
        <v>24</v>
      </c>
      <c r="D9" t="s">
        <v>407</v>
      </c>
      <c r="E9" s="4" t="s">
        <v>828</v>
      </c>
      <c r="F9" s="45" t="s">
        <v>796</v>
      </c>
      <c r="G9" s="6">
        <v>2000</v>
      </c>
      <c r="H9" t="s">
        <v>791</v>
      </c>
      <c r="I9" t="s">
        <v>820</v>
      </c>
      <c r="J9" s="47" t="s">
        <v>807</v>
      </c>
      <c r="K9" t="str">
        <f>IF(VLOOKUP(C9,surrogate_specification_all!C$2:F$195,4,FALSE)=0,"NA",VLOOKUP(C9,surrogate_specification_all!C$2:F$195,4,FALSE))</f>
        <v>mexico_rr</v>
      </c>
      <c r="L9" t="str">
        <f>IF(VLOOKUP($C9,surrogate_specification_all!$C$2:$N$195,L$41,FALSE)=0,"NA",VLOOKUP($C9,surrogate_specification_all!$C$2:$N$195,L$41,FALSE))</f>
        <v>LENGTH</v>
      </c>
      <c r="M9" t="str">
        <f>IF(VLOOKUP($C9,surrogate_specification_all!$C$2:$N$195,M$41,FALSE)=0,"NA",VLOOKUP($C9,surrogate_specification_all!$C$2:$N$195,M$41,FALSE))</f>
        <v>NA</v>
      </c>
      <c r="N9" t="str">
        <f>IF(VLOOKUP($C9,surrogate_specification_all!$C$2:$N$195,N$41,FALSE)=0,"NA",VLOOKUP($C9,surrogate_specification_all!$C$2:$N$195,N$41,FALSE))</f>
        <v>NA</v>
      </c>
      <c r="O9" t="str">
        <f>IF(VLOOKUP($C9,surrogate_specification_all!$C$2:$N$195,O$41,FALSE)=0,"NA",VLOOKUP($C9,surrogate_specification_all!$C$2:$N$195,O$41,FALSE))</f>
        <v>NA</v>
      </c>
      <c r="P9" t="str">
        <f>IF(VLOOKUP($C9,surrogate_specification_all!$C$2:$N$195,P$41,FALSE)=0,"NA",VLOOKUP($C9,surrogate_specification_all!$C$2:$N$195,P$41,FALSE))</f>
        <v>NA</v>
      </c>
      <c r="Q9" t="str">
        <f>IF(VLOOKUP($C9,surrogate_specification_all!$C$2:$N$195,Q$41,FALSE)=0,"NA",VLOOKUP($C9,surrogate_specification_all!$C$2:$N$195,Q$41,FALSE))</f>
        <v>NA</v>
      </c>
      <c r="R9" t="str">
        <f>IF(VLOOKUP($C9,surrogate_specification_all!$C$2:$N$195,R$41,FALSE)=0,"NA",VLOOKUP($C9,surrogate_specification_all!$C$2:$N$195,R$41,FALSE))</f>
        <v>NA</v>
      </c>
    </row>
    <row r="10" spans="1:18" ht="42">
      <c r="A10" t="str">
        <f>surrogate_specification_all!B184</f>
        <v>MEX Total Agriculture</v>
      </c>
      <c r="B10" t="s">
        <v>597</v>
      </c>
      <c r="C10">
        <f>surrogate_specification_all!C184</f>
        <v>26</v>
      </c>
      <c r="D10" t="s">
        <v>406</v>
      </c>
      <c r="F10" s="45" t="s">
        <v>797</v>
      </c>
      <c r="G10" s="6">
        <v>2000</v>
      </c>
      <c r="H10" t="s">
        <v>791</v>
      </c>
      <c r="I10" t="s">
        <v>820</v>
      </c>
      <c r="J10" s="47" t="s">
        <v>808</v>
      </c>
      <c r="K10" t="str">
        <f>IF(VLOOKUP(C10,surrogate_specification_all!C$2:F$195,4,FALSE)=0,"NA",VLOOKUP(C10,surrogate_specification_all!C$2:F$195,4,FALSE))</f>
        <v>A_Agricola</v>
      </c>
      <c r="L10" t="str">
        <f>IF(VLOOKUP($C10,surrogate_specification_all!$C$2:$N$195,L$41,FALSE)=0,"NA",VLOOKUP($C10,surrogate_specification_all!$C$2:$N$195,L$41,FALSE))</f>
        <v>HA</v>
      </c>
      <c r="M10" t="str">
        <f>IF(VLOOKUP($C10,surrogate_specification_all!$C$2:$N$195,M$41,FALSE)=0,"NA",VLOOKUP($C10,surrogate_specification_all!$C$2:$N$195,M$41,FALSE))</f>
        <v>NA</v>
      </c>
      <c r="N10" t="str">
        <f>IF(VLOOKUP($C10,surrogate_specification_all!$C$2:$N$195,N$41,FALSE)=0,"NA",VLOOKUP($C10,surrogate_specification_all!$C$2:$N$195,N$41,FALSE))</f>
        <v>NA</v>
      </c>
      <c r="O10" t="str">
        <f>IF(VLOOKUP($C10,surrogate_specification_all!$C$2:$N$195,O$41,FALSE)=0,"NA",VLOOKUP($C10,surrogate_specification_all!$C$2:$N$195,O$41,FALSE))</f>
        <v>NA</v>
      </c>
      <c r="P10" t="str">
        <f>IF(VLOOKUP($C10,surrogate_specification_all!$C$2:$N$195,P$41,FALSE)=0,"NA",VLOOKUP($C10,surrogate_specification_all!$C$2:$N$195,P$41,FALSE))</f>
        <v>NA</v>
      </c>
      <c r="Q10" t="str">
        <f>IF(VLOOKUP($C10,surrogate_specification_all!$C$2:$N$195,Q$41,FALSE)=0,"NA",VLOOKUP($C10,surrogate_specification_all!$C$2:$N$195,Q$41,FALSE))</f>
        <v>NA</v>
      </c>
      <c r="R10" t="str">
        <f>IF(VLOOKUP($C10,surrogate_specification_all!$C$2:$N$195,R$41,FALSE)=0,"NA",VLOOKUP($C10,surrogate_specification_all!$C$2:$N$195,R$41,FALSE))</f>
        <v>NA</v>
      </c>
    </row>
    <row r="11" spans="1:18" ht="42">
      <c r="A11" t="str">
        <f>surrogate_specification_all!B185</f>
        <v>MEX Forest Land</v>
      </c>
      <c r="B11" t="s">
        <v>597</v>
      </c>
      <c r="C11">
        <f>surrogate_specification_all!C185</f>
        <v>28</v>
      </c>
      <c r="D11" t="s">
        <v>406</v>
      </c>
      <c r="F11" s="46" t="s">
        <v>798</v>
      </c>
      <c r="G11" s="6">
        <v>2000</v>
      </c>
      <c r="H11" t="s">
        <v>791</v>
      </c>
      <c r="I11" t="s">
        <v>820</v>
      </c>
      <c r="J11" s="47" t="s">
        <v>809</v>
      </c>
      <c r="K11" t="str">
        <f>IF(VLOOKUP(C11,surrogate_specification_all!C$2:F$195,4,FALSE)=0,"NA",VLOOKUP(C11,surrogate_specification_all!C$2:F$195,4,FALSE))</f>
        <v>BOSQUE_LAD</v>
      </c>
      <c r="L11" t="str">
        <f>IF(VLOOKUP($C11,surrogate_specification_all!$C$2:$N$195,L$41,FALSE)=0,"NA",VLOOKUP($C11,surrogate_specification_all!$C$2:$N$195,L$41,FALSE))</f>
        <v>320_2000</v>
      </c>
      <c r="M11" t="str">
        <f>IF(VLOOKUP($C11,surrogate_specification_all!$C$2:$N$195,M$41,FALSE)=0,"NA",VLOOKUP($C11,surrogate_specification_all!$C$2:$N$195,M$41,FALSE))</f>
        <v>NA</v>
      </c>
      <c r="N11" t="str">
        <f>IF(VLOOKUP($C11,surrogate_specification_all!$C$2:$N$195,N$41,FALSE)=0,"NA",VLOOKUP($C11,surrogate_specification_all!$C$2:$N$195,N$41,FALSE))</f>
        <v>NA</v>
      </c>
      <c r="O11" t="str">
        <f>IF(VLOOKUP($C11,surrogate_specification_all!$C$2:$N$195,O$41,FALSE)=0,"NA",VLOOKUP($C11,surrogate_specification_all!$C$2:$N$195,O$41,FALSE))</f>
        <v>NA</v>
      </c>
      <c r="P11" t="str">
        <f>IF(VLOOKUP($C11,surrogate_specification_all!$C$2:$N$195,P$41,FALSE)=0,"NA",VLOOKUP($C11,surrogate_specification_all!$C$2:$N$195,P$41,FALSE))</f>
        <v>NA</v>
      </c>
      <c r="Q11" t="str">
        <f>IF(VLOOKUP($C11,surrogate_specification_all!$C$2:$N$195,Q$41,FALSE)=0,"NA",VLOOKUP($C11,surrogate_specification_all!$C$2:$N$195,Q$41,FALSE))</f>
        <v>NA</v>
      </c>
      <c r="R11" t="str">
        <f>IF(VLOOKUP($C11,surrogate_specification_all!$C$2:$N$195,R$41,FALSE)=0,"NA",VLOOKUP($C11,surrogate_specification_all!$C$2:$N$195,R$41,FALSE))</f>
        <v>NA</v>
      </c>
    </row>
    <row r="12" spans="1:18" ht="42">
      <c r="A12" t="str">
        <f>surrogate_specification_all!B186</f>
        <v>MEX Land Area</v>
      </c>
      <c r="B12" t="s">
        <v>597</v>
      </c>
      <c r="C12">
        <f>surrogate_specification_all!C186</f>
        <v>30</v>
      </c>
      <c r="D12" t="s">
        <v>406</v>
      </c>
      <c r="F12" s="46" t="s">
        <v>798</v>
      </c>
      <c r="G12" s="6">
        <v>2000</v>
      </c>
      <c r="H12" t="s">
        <v>791</v>
      </c>
      <c r="J12" s="47" t="s">
        <v>810</v>
      </c>
      <c r="K12" t="str">
        <f>IF(VLOOKUP(C12,surrogate_specification_all!C$2:F$195,4,FALSE)=0,"NA",VLOOKUP(C12,surrogate_specification_all!C$2:F$195,4,FALSE))</f>
        <v>REPMEX_ES_HEAT1</v>
      </c>
      <c r="L12" t="str">
        <f>IF(VLOOKUP($C12,surrogate_specification_all!$C$2:$N$195,L$41,FALSE)=0,"NA",VLOOKUP($C12,surrogate_specification_all!$C$2:$N$195,L$41,FALSE))</f>
        <v>P001</v>
      </c>
      <c r="M12" t="str">
        <f>IF(VLOOKUP($C12,surrogate_specification_all!$C$2:$N$195,M$41,FALSE)=0,"NA",VLOOKUP($C12,surrogate_specification_all!$C$2:$N$195,M$41,FALSE))</f>
        <v>NA</v>
      </c>
      <c r="N12" t="str">
        <f>IF(VLOOKUP($C12,surrogate_specification_all!$C$2:$N$195,N$41,FALSE)=0,"NA",VLOOKUP($C12,surrogate_specification_all!$C$2:$N$195,N$41,FALSE))</f>
        <v>NA</v>
      </c>
      <c r="O12" t="str">
        <f>IF(VLOOKUP($C12,surrogate_specification_all!$C$2:$N$195,O$41,FALSE)=0,"NA",VLOOKUP($C12,surrogate_specification_all!$C$2:$N$195,O$41,FALSE))</f>
        <v>NA</v>
      </c>
      <c r="P12" t="str">
        <f>IF(VLOOKUP($C12,surrogate_specification_all!$C$2:$N$195,P$41,FALSE)=0,"NA",VLOOKUP($C12,surrogate_specification_all!$C$2:$N$195,P$41,FALSE))</f>
        <v>NA</v>
      </c>
      <c r="Q12" t="str">
        <f>IF(VLOOKUP($C12,surrogate_specification_all!$C$2:$N$195,Q$41,FALSE)=0,"NA",VLOOKUP($C12,surrogate_specification_all!$C$2:$N$195,Q$41,FALSE))</f>
        <v>NA</v>
      </c>
      <c r="R12" t="str">
        <f>IF(VLOOKUP($C12,surrogate_specification_all!$C$2:$N$195,R$41,FALSE)=0,"NA",VLOOKUP($C12,surrogate_specification_all!$C$2:$N$195,R$41,FALSE))</f>
        <v>NA</v>
      </c>
    </row>
    <row r="13" spans="1:18" ht="42">
      <c r="A13" t="str">
        <f>surrogate_specification_all!B187</f>
        <v>MEX Commercial Land</v>
      </c>
      <c r="B13" t="s">
        <v>597</v>
      </c>
      <c r="C13">
        <f>surrogate_specification_all!C187</f>
        <v>32</v>
      </c>
      <c r="D13" t="s">
        <v>406</v>
      </c>
      <c r="E13" t="s">
        <v>829</v>
      </c>
      <c r="F13" s="4" t="s">
        <v>799</v>
      </c>
      <c r="G13" s="6">
        <v>1999</v>
      </c>
      <c r="H13" t="s">
        <v>791</v>
      </c>
      <c r="J13" s="47" t="s">
        <v>811</v>
      </c>
      <c r="K13" t="str">
        <f>IF(VLOOKUP(C13,surrogate_specification_all!C$2:F$195,4,FALSE)=0,"NA",VLOOKUP(C13,surrogate_specification_all!C$2:F$195,4,FALSE))</f>
        <v>com_ind_viv</v>
      </c>
      <c r="L13" t="str">
        <f>IF(VLOOKUP($C13,surrogate_specification_all!$C$2:$N$195,L$41,FALSE)=0,"NA",VLOOKUP($C13,surrogate_specification_all!$C$2:$N$195,L$41,FALSE))</f>
        <v>500_2000</v>
      </c>
      <c r="M13" t="str">
        <f>IF(VLOOKUP($C13,surrogate_specification_all!$C$2:$N$195,M$41,FALSE)=0,"NA",VLOOKUP($C13,surrogate_specification_all!$C$2:$N$195,M$41,FALSE))</f>
        <v>NA</v>
      </c>
      <c r="N13" t="str">
        <f>IF(VLOOKUP($C13,surrogate_specification_all!$C$2:$N$195,N$41,FALSE)=0,"NA",VLOOKUP($C13,surrogate_specification_all!$C$2:$N$195,N$41,FALSE))</f>
        <v>NA</v>
      </c>
      <c r="O13" t="str">
        <f>IF(VLOOKUP($C13,surrogate_specification_all!$C$2:$N$195,O$41,FALSE)=0,"NA",VLOOKUP($C13,surrogate_specification_all!$C$2:$N$195,O$41,FALSE))</f>
        <v>NA</v>
      </c>
      <c r="P13" t="str">
        <f>IF(VLOOKUP($C13,surrogate_specification_all!$C$2:$N$195,P$41,FALSE)=0,"NA",VLOOKUP($C13,surrogate_specification_all!$C$2:$N$195,P$41,FALSE))</f>
        <v>Land</v>
      </c>
      <c r="Q13" t="str">
        <f>IF(VLOOKUP($C13,surrogate_specification_all!$C$2:$N$195,Q$41,FALSE)=0,"NA",VLOOKUP($C13,surrogate_specification_all!$C$2:$N$195,Q$41,FALSE))</f>
        <v>NA</v>
      </c>
      <c r="R13" t="str">
        <f>IF(VLOOKUP($C13,surrogate_specification_all!$C$2:$N$195,R$41,FALSE)=0,"NA",VLOOKUP($C13,surrogate_specification_all!$C$2:$N$195,R$41,FALSE))</f>
        <v>NA</v>
      </c>
    </row>
    <row r="14" spans="1:18" ht="42">
      <c r="A14" t="str">
        <f>surrogate_specification_all!B188</f>
        <v>MEX Industrial Land</v>
      </c>
      <c r="B14" t="s">
        <v>597</v>
      </c>
      <c r="C14">
        <f>surrogate_specification_all!C188</f>
        <v>34</v>
      </c>
      <c r="D14" t="s">
        <v>406</v>
      </c>
      <c r="E14" t="s">
        <v>829</v>
      </c>
      <c r="F14" s="4" t="s">
        <v>799</v>
      </c>
      <c r="G14" s="6">
        <v>1999</v>
      </c>
      <c r="H14" t="s">
        <v>791</v>
      </c>
      <c r="J14" s="47" t="s">
        <v>812</v>
      </c>
      <c r="K14" t="str">
        <f>IF(VLOOKUP(C14,surrogate_specification_all!C$2:F$195,4,FALSE)=0,"NA",VLOOKUP(C14,surrogate_specification_all!C$2:F$195,4,FALSE))</f>
        <v>com_ind_viv</v>
      </c>
      <c r="L14" t="str">
        <f>IF(VLOOKUP($C14,surrogate_specification_all!$C$2:$N$195,L$41,FALSE)=0,"NA",VLOOKUP($C14,surrogate_specification_all!$C$2:$N$195,L$41,FALSE))</f>
        <v>505_2000</v>
      </c>
      <c r="M14" t="str">
        <f>IF(VLOOKUP($C14,surrogate_specification_all!$C$2:$N$195,M$41,FALSE)=0,"NA",VLOOKUP($C14,surrogate_specification_all!$C$2:$N$195,M$41,FALSE))</f>
        <v>NA</v>
      </c>
      <c r="N14" t="str">
        <f>IF(VLOOKUP($C14,surrogate_specification_all!$C$2:$N$195,N$41,FALSE)=0,"NA",VLOOKUP($C14,surrogate_specification_all!$C$2:$N$195,N$41,FALSE))</f>
        <v>NA</v>
      </c>
      <c r="O14" t="str">
        <f>IF(VLOOKUP($C14,surrogate_specification_all!$C$2:$N$195,O$41,FALSE)=0,"NA",VLOOKUP($C14,surrogate_specification_all!$C$2:$N$195,O$41,FALSE))</f>
        <v>NA</v>
      </c>
      <c r="P14" t="str">
        <f>IF(VLOOKUP($C14,surrogate_specification_all!$C$2:$N$195,P$41,FALSE)=0,"NA",VLOOKUP($C14,surrogate_specification_all!$C$2:$N$195,P$41,FALSE))</f>
        <v>Land</v>
      </c>
      <c r="Q14" t="str">
        <f>IF(VLOOKUP($C14,surrogate_specification_all!$C$2:$N$195,Q$41,FALSE)=0,"NA",VLOOKUP($C14,surrogate_specification_all!$C$2:$N$195,Q$41,FALSE))</f>
        <v>NA</v>
      </c>
      <c r="R14" t="str">
        <f>IF(VLOOKUP($C14,surrogate_specification_all!$C$2:$N$195,R$41,FALSE)=0,"NA",VLOOKUP($C14,surrogate_specification_all!$C$2:$N$195,R$41,FALSE))</f>
        <v>NA</v>
      </c>
    </row>
    <row r="15" spans="1:18" ht="42">
      <c r="A15" t="str">
        <f>surrogate_specification_all!B189</f>
        <v>MEX Commercial plus Industrial Land</v>
      </c>
      <c r="B15" t="s">
        <v>597</v>
      </c>
      <c r="C15">
        <f>surrogate_specification_all!C189</f>
        <v>36</v>
      </c>
      <c r="D15" t="s">
        <v>406</v>
      </c>
      <c r="E15" t="s">
        <v>829</v>
      </c>
      <c r="F15" s="4" t="s">
        <v>799</v>
      </c>
      <c r="G15" s="6">
        <v>1999</v>
      </c>
      <c r="H15" t="s">
        <v>791</v>
      </c>
      <c r="J15" s="47" t="s">
        <v>813</v>
      </c>
      <c r="K15" t="str">
        <f>IF(VLOOKUP(C15,surrogate_specification_all!C$2:F$195,4,FALSE)=0,"NA",VLOOKUP(C15,surrogate_specification_all!C$2:F$195,4,FALSE))</f>
        <v>com_ind_viv</v>
      </c>
      <c r="L15" t="str">
        <f>IF(VLOOKUP($C15,surrogate_specification_all!$C$2:$N$195,L$41,FALSE)=0,"NA",VLOOKUP($C15,surrogate_specification_all!$C$2:$N$195,L$41,FALSE))</f>
        <v>510_2000</v>
      </c>
      <c r="M15" t="str">
        <f>IF(VLOOKUP($C15,surrogate_specification_all!$C$2:$N$195,M$41,FALSE)=0,"NA",VLOOKUP($C15,surrogate_specification_all!$C$2:$N$195,M$41,FALSE))</f>
        <v>NA</v>
      </c>
      <c r="N15" t="str">
        <f>IF(VLOOKUP($C15,surrogate_specification_all!$C$2:$N$195,N$41,FALSE)=0,"NA",VLOOKUP($C15,surrogate_specification_all!$C$2:$N$195,N$41,FALSE))</f>
        <v>NA</v>
      </c>
      <c r="O15" t="str">
        <f>IF(VLOOKUP($C15,surrogate_specification_all!$C$2:$N$195,O$41,FALSE)=0,"NA",VLOOKUP($C15,surrogate_specification_all!$C$2:$N$195,O$41,FALSE))</f>
        <v>NA</v>
      </c>
      <c r="P15" t="str">
        <f>IF(VLOOKUP($C15,surrogate_specification_all!$C$2:$N$195,P$41,FALSE)=0,"NA",VLOOKUP($C15,surrogate_specification_all!$C$2:$N$195,P$41,FALSE))</f>
        <v>Land</v>
      </c>
      <c r="Q15" t="str">
        <f>IF(VLOOKUP($C15,surrogate_specification_all!$C$2:$N$195,Q$41,FALSE)=0,"NA",VLOOKUP($C15,surrogate_specification_all!$C$2:$N$195,Q$41,FALSE))</f>
        <v>NA</v>
      </c>
      <c r="R15" t="str">
        <f>IF(VLOOKUP($C15,surrogate_specification_all!$C$2:$N$195,R$41,FALSE)=0,"NA",VLOOKUP($C15,surrogate_specification_all!$C$2:$N$195,R$41,FALSE))</f>
        <v>NA</v>
      </c>
    </row>
    <row r="16" spans="1:18" ht="42">
      <c r="A16" t="str">
        <f>surrogate_specification_all!B190</f>
        <v>MEX Commercial plus Institutional Land</v>
      </c>
      <c r="B16" t="s">
        <v>597</v>
      </c>
      <c r="C16">
        <f>surrogate_specification_all!C190</f>
        <v>38</v>
      </c>
      <c r="D16" t="s">
        <v>406</v>
      </c>
      <c r="E16" t="s">
        <v>829</v>
      </c>
      <c r="F16" s="4" t="s">
        <v>799</v>
      </c>
      <c r="G16" s="6">
        <v>1999</v>
      </c>
      <c r="H16" t="s">
        <v>791</v>
      </c>
      <c r="J16" s="47" t="s">
        <v>814</v>
      </c>
      <c r="K16" t="str">
        <f>IF(VLOOKUP(C16,surrogate_specification_all!C$2:F$195,4,FALSE)=0,"NA",VLOOKUP(C16,surrogate_specification_all!C$2:F$195,4,FALSE))</f>
        <v>com_ind_viv</v>
      </c>
      <c r="L16" t="str">
        <f>IF(VLOOKUP($C16,surrogate_specification_all!$C$2:$N$195,L$41,FALSE)=0,"NA",VLOOKUP($C16,surrogate_specification_all!$C$2:$N$195,L$41,FALSE))</f>
        <v>515_2000</v>
      </c>
      <c r="M16" t="str">
        <f>IF(VLOOKUP($C16,surrogate_specification_all!$C$2:$N$195,M$41,FALSE)=0,"NA",VLOOKUP($C16,surrogate_specification_all!$C$2:$N$195,M$41,FALSE))</f>
        <v>NA</v>
      </c>
      <c r="N16" t="str">
        <f>IF(VLOOKUP($C16,surrogate_specification_all!$C$2:$N$195,N$41,FALSE)=0,"NA",VLOOKUP($C16,surrogate_specification_all!$C$2:$N$195,N$41,FALSE))</f>
        <v>NA</v>
      </c>
      <c r="O16" t="str">
        <f>IF(VLOOKUP($C16,surrogate_specification_all!$C$2:$N$195,O$41,FALSE)=0,"NA",VLOOKUP($C16,surrogate_specification_all!$C$2:$N$195,O$41,FALSE))</f>
        <v>NA</v>
      </c>
      <c r="P16" t="str">
        <f>IF(VLOOKUP($C16,surrogate_specification_all!$C$2:$N$195,P$41,FALSE)=0,"NA",VLOOKUP($C16,surrogate_specification_all!$C$2:$N$195,P$41,FALSE))</f>
        <v>Land</v>
      </c>
      <c r="Q16" t="str">
        <f>IF(VLOOKUP($C16,surrogate_specification_all!$C$2:$N$195,Q$41,FALSE)=0,"NA",VLOOKUP($C16,surrogate_specification_all!$C$2:$N$195,Q$41,FALSE))</f>
        <v>NA</v>
      </c>
      <c r="R16" t="str">
        <f>IF(VLOOKUP($C16,surrogate_specification_all!$C$2:$N$195,R$41,FALSE)=0,"NA",VLOOKUP($C16,surrogate_specification_all!$C$2:$N$195,R$41,FALSE))</f>
        <v>NA</v>
      </c>
    </row>
    <row r="17" spans="1:18" ht="42">
      <c r="A17" t="str">
        <f>surrogate_specification_all!B191</f>
        <v>Residential (RES1-4)+Comercial+Industrial+Institutional+Government</v>
      </c>
      <c r="B17" t="s">
        <v>597</v>
      </c>
      <c r="C17">
        <f>surrogate_specification_all!C191</f>
        <v>40</v>
      </c>
      <c r="D17" t="s">
        <v>406</v>
      </c>
      <c r="E17" t="s">
        <v>829</v>
      </c>
      <c r="F17" s="4" t="s">
        <v>799</v>
      </c>
      <c r="G17" s="6">
        <v>1999</v>
      </c>
      <c r="H17" t="s">
        <v>791</v>
      </c>
      <c r="J17" s="47" t="s">
        <v>815</v>
      </c>
      <c r="K17" t="str">
        <f>IF(VLOOKUP(C17,surrogate_specification_all!C$2:F$195,4,FALSE)=0,"NA",VLOOKUP(C17,surrogate_specification_all!C$2:F$195,4,FALSE))</f>
        <v>com_ind_viv</v>
      </c>
      <c r="L17" t="str">
        <f>IF(VLOOKUP($C17,surrogate_specification_all!$C$2:$N$195,L$41,FALSE)=0,"NA",VLOOKUP($C17,surrogate_specification_all!$C$2:$N$195,L$41,FALSE))</f>
        <v>535_2000</v>
      </c>
      <c r="M17" t="str">
        <f>IF(VLOOKUP($C17,surrogate_specification_all!$C$2:$N$195,M$41,FALSE)=0,"NA",VLOOKUP($C17,surrogate_specification_all!$C$2:$N$195,M$41,FALSE))</f>
        <v>NA</v>
      </c>
      <c r="N17" t="str">
        <f>IF(VLOOKUP($C17,surrogate_specification_all!$C$2:$N$195,N$41,FALSE)=0,"NA",VLOOKUP($C17,surrogate_specification_all!$C$2:$N$195,N$41,FALSE))</f>
        <v>NA</v>
      </c>
      <c r="O17" t="str">
        <f>IF(VLOOKUP($C17,surrogate_specification_all!$C$2:$N$195,O$41,FALSE)=0,"NA",VLOOKUP($C17,surrogate_specification_all!$C$2:$N$195,O$41,FALSE))</f>
        <v>NA</v>
      </c>
      <c r="P17" t="str">
        <f>IF(VLOOKUP($C17,surrogate_specification_all!$C$2:$N$195,P$41,FALSE)=0,"NA",VLOOKUP($C17,surrogate_specification_all!$C$2:$N$195,P$41,FALSE))</f>
        <v>Land</v>
      </c>
      <c r="Q17" t="str">
        <f>IF(VLOOKUP($C17,surrogate_specification_all!$C$2:$N$195,Q$41,FALSE)=0,"NA",VLOOKUP($C17,surrogate_specification_all!$C$2:$N$195,Q$41,FALSE))</f>
        <v>NA</v>
      </c>
      <c r="R17" t="str">
        <f>IF(VLOOKUP($C17,surrogate_specification_all!$C$2:$N$195,R$41,FALSE)=0,"NA",VLOOKUP($C17,surrogate_specification_all!$C$2:$N$195,R$41,FALSE))</f>
        <v>NA</v>
      </c>
    </row>
    <row r="18" spans="1:18" ht="42">
      <c r="A18" t="str">
        <f>surrogate_specification_all!B192</f>
        <v>MEX Personal Repair (COM3)</v>
      </c>
      <c r="B18" t="s">
        <v>597</v>
      </c>
      <c r="C18">
        <f>surrogate_specification_all!C192</f>
        <v>42</v>
      </c>
      <c r="D18" t="s">
        <v>406</v>
      </c>
      <c r="E18" t="s">
        <v>829</v>
      </c>
      <c r="F18" s="4" t="s">
        <v>799</v>
      </c>
      <c r="G18" s="6">
        <v>1999</v>
      </c>
      <c r="H18" t="s">
        <v>791</v>
      </c>
      <c r="J18" s="47" t="s">
        <v>816</v>
      </c>
      <c r="K18" t="str">
        <f>IF(VLOOKUP(C18,surrogate_specification_all!C$2:F$195,4,FALSE)=0,"NA",VLOOKUP(C18,surrogate_specification_all!C$2:F$195,4,FALSE))</f>
        <v>REP_CRUCES</v>
      </c>
      <c r="L18" t="str">
        <f>IF(VLOOKUP($C18,surrogate_specification_all!$C$2:$N$195,L$41,FALSE)=0,"NA",VLOOKUP($C18,surrogate_specification_all!$C$2:$N$195,L$41,FALSE))</f>
        <v>545_1999</v>
      </c>
      <c r="M18" t="str">
        <f>IF(VLOOKUP($C18,surrogate_specification_all!$C$2:$N$195,M$41,FALSE)=0,"NA",VLOOKUP($C18,surrogate_specification_all!$C$2:$N$195,M$41,FALSE))</f>
        <v>NA</v>
      </c>
      <c r="N18" t="str">
        <f>IF(VLOOKUP($C18,surrogate_specification_all!$C$2:$N$195,N$41,FALSE)=0,"NA",VLOOKUP($C18,surrogate_specification_all!$C$2:$N$195,N$41,FALSE))</f>
        <v>NA</v>
      </c>
      <c r="O18" t="str">
        <f>IF(VLOOKUP($C18,surrogate_specification_all!$C$2:$N$195,O$41,FALSE)=0,"NA",VLOOKUP($C18,surrogate_specification_all!$C$2:$N$195,O$41,FALSE))</f>
        <v>NA</v>
      </c>
      <c r="P18" t="str">
        <f>IF(VLOOKUP($C18,surrogate_specification_all!$C$2:$N$195,P$41,FALSE)=0,"NA",VLOOKUP($C18,surrogate_specification_all!$C$2:$N$195,P$41,FALSE))</f>
        <v>Population</v>
      </c>
      <c r="Q18" t="str">
        <f>IF(VLOOKUP($C18,surrogate_specification_all!$C$2:$N$195,Q$41,FALSE)=0,"NA",VLOOKUP($C18,surrogate_specification_all!$C$2:$N$195,Q$41,FALSE))</f>
        <v>NA</v>
      </c>
      <c r="R18" t="str">
        <f>IF(VLOOKUP($C18,surrogate_specification_all!$C$2:$N$195,R$41,FALSE)=0,"NA",VLOOKUP($C18,surrogate_specification_all!$C$2:$N$195,R$41,FALSE))</f>
        <v>NA</v>
      </c>
    </row>
    <row r="19" spans="1:18" ht="42">
      <c r="A19" t="str">
        <f>surrogate_specification_all!B193</f>
        <v>Airports Area</v>
      </c>
      <c r="B19" t="s">
        <v>597</v>
      </c>
      <c r="C19">
        <f>surrogate_specification_all!C193</f>
        <v>44</v>
      </c>
      <c r="D19" t="s">
        <v>406</v>
      </c>
      <c r="G19" s="6">
        <v>2000</v>
      </c>
      <c r="H19" t="s">
        <v>791</v>
      </c>
      <c r="J19" s="47" t="s">
        <v>817</v>
      </c>
      <c r="K19" t="str">
        <f>IF(VLOOKUP(C19,surrogate_specification_all!C$2:F$195,4,FALSE)=0,"NA",VLOOKUP(C19,surrogate_specification_all!C$2:F$195,4,FALSE))</f>
        <v>mexico_air</v>
      </c>
      <c r="L19" t="str">
        <f>IF(VLOOKUP($C19,surrogate_specification_all!$C$2:$N$195,L$41,FALSE)=0,"NA",VLOOKUP($C19,surrogate_specification_all!$C$2:$N$195,L$41,FALSE))</f>
        <v>VALUE</v>
      </c>
      <c r="M19" t="str">
        <f>IF(VLOOKUP($C19,surrogate_specification_all!$C$2:$N$195,M$41,FALSE)=0,"NA",VLOOKUP($C19,surrogate_specification_all!$C$2:$N$195,M$41,FALSE))</f>
        <v>NA</v>
      </c>
      <c r="N19" t="str">
        <f>IF(VLOOKUP($C19,surrogate_specification_all!$C$2:$N$195,N$41,FALSE)=0,"NA",VLOOKUP($C19,surrogate_specification_all!$C$2:$N$195,N$41,FALSE))</f>
        <v>NA</v>
      </c>
      <c r="O19" t="str">
        <f>IF(VLOOKUP($C19,surrogate_specification_all!$C$2:$N$195,O$41,FALSE)=0,"NA",VLOOKUP($C19,surrogate_specification_all!$C$2:$N$195,O$41,FALSE))</f>
        <v>NA</v>
      </c>
      <c r="P19" t="str">
        <f>IF(VLOOKUP($C19,surrogate_specification_all!$C$2:$N$195,P$41,FALSE)=0,"NA",VLOOKUP($C19,surrogate_specification_all!$C$2:$N$195,P$41,FALSE))</f>
        <v>NA</v>
      </c>
      <c r="Q19" t="str">
        <f>IF(VLOOKUP($C19,surrogate_specification_all!$C$2:$N$195,Q$41,FALSE)=0,"NA",VLOOKUP($C19,surrogate_specification_all!$C$2:$N$195,Q$41,FALSE))</f>
        <v>NA</v>
      </c>
      <c r="R19" t="str">
        <f>IF(VLOOKUP($C19,surrogate_specification_all!$C$2:$N$195,R$41,FALSE)=0,"NA",VLOOKUP($C19,surrogate_specification_all!$C$2:$N$195,R$41,FALSE))</f>
        <v>NA</v>
      </c>
    </row>
    <row r="20" spans="1:18" ht="42">
      <c r="A20" t="str">
        <f>surrogate_specification_all!B194</f>
        <v>MEX Marine Ports</v>
      </c>
      <c r="B20" t="s">
        <v>597</v>
      </c>
      <c r="C20">
        <f>surrogate_specification_all!C194</f>
        <v>46</v>
      </c>
      <c r="D20" t="s">
        <v>408</v>
      </c>
      <c r="G20" s="6">
        <v>2000</v>
      </c>
      <c r="H20" t="s">
        <v>791</v>
      </c>
      <c r="J20" s="47" t="s">
        <v>818</v>
      </c>
      <c r="K20" t="str">
        <f>IF(VLOOKUP(C20,surrogate_specification_all!C$2:F$195,4,FALSE)=0,"NA",VLOOKUP(C20,surrogate_specification_all!C$2:F$195,4,FALSE))</f>
        <v>mexico_ports</v>
      </c>
      <c r="L20" t="str">
        <f>IF(VLOOKUP($C20,surrogate_specification_all!$C$2:$N$195,L$41,FALSE)=0,"NA",VLOOKUP($C20,surrogate_specification_all!$C$2:$N$195,L$41,FALSE))</f>
        <v>VALUE</v>
      </c>
      <c r="M20" t="str">
        <f>IF(VLOOKUP($C20,surrogate_specification_all!$C$2:$N$195,M$41,FALSE)=0,"NA",VLOOKUP($C20,surrogate_specification_all!$C$2:$N$195,M$41,FALSE))</f>
        <v>NA</v>
      </c>
      <c r="N20" t="str">
        <f>IF(VLOOKUP($C20,surrogate_specification_all!$C$2:$N$195,N$41,FALSE)=0,"NA",VLOOKUP($C20,surrogate_specification_all!$C$2:$N$195,N$41,FALSE))</f>
        <v>NA</v>
      </c>
      <c r="O20" t="str">
        <f>IF(VLOOKUP($C20,surrogate_specification_all!$C$2:$N$195,O$41,FALSE)=0,"NA",VLOOKUP($C20,surrogate_specification_all!$C$2:$N$195,O$41,FALSE))</f>
        <v>NA</v>
      </c>
      <c r="P20" t="str">
        <f>IF(VLOOKUP($C20,surrogate_specification_all!$C$2:$N$195,P$41,FALSE)=0,"NA",VLOOKUP($C20,surrogate_specification_all!$C$2:$N$195,P$41,FALSE))</f>
        <v>NA</v>
      </c>
      <c r="Q20" t="str">
        <f>IF(VLOOKUP($C20,surrogate_specification_all!$C$2:$N$195,Q$41,FALSE)=0,"NA",VLOOKUP($C20,surrogate_specification_all!$C$2:$N$195,Q$41,FALSE))</f>
        <v>NA</v>
      </c>
      <c r="R20" t="str">
        <f>IF(VLOOKUP($C20,surrogate_specification_all!$C$2:$N$195,R$41,FALSE)=0,"NA",VLOOKUP($C20,surrogate_specification_all!$C$2:$N$195,R$41,FALSE))</f>
        <v>NA</v>
      </c>
    </row>
    <row r="21" spans="1:18" ht="42">
      <c r="A21" t="str">
        <f>surrogate_specification_all!B195</f>
        <v>Brick Kilns - Mexico</v>
      </c>
      <c r="B21" t="s">
        <v>597</v>
      </c>
      <c r="C21">
        <f>surrogate_specification_all!C195</f>
        <v>48</v>
      </c>
      <c r="D21" t="s">
        <v>406</v>
      </c>
      <c r="F21" s="4" t="s">
        <v>799</v>
      </c>
      <c r="G21" s="6">
        <v>2000</v>
      </c>
      <c r="H21" t="s">
        <v>791</v>
      </c>
      <c r="J21" s="47" t="s">
        <v>819</v>
      </c>
      <c r="K21" t="str">
        <f>IF(VLOOKUP(C21,surrogate_specification_all!C$2:F$195,4,FALSE)=0,"NA",VLOOKUP(C21,surrogate_specification_all!C$2:F$195,4,FALSE))</f>
        <v>BOSQUE_LAD</v>
      </c>
      <c r="L21" t="str">
        <f>IF(VLOOKUP($C21,surrogate_specification_all!$C$2:$N$195,L$41,FALSE)=0,"NA",VLOOKUP($C21,surrogate_specification_all!$C$2:$N$195,L$41,FALSE))</f>
        <v>LAD_2000</v>
      </c>
      <c r="M21" t="str">
        <f>IF(VLOOKUP($C21,surrogate_specification_all!$C$2:$N$195,M$41,FALSE)=0,"NA",VLOOKUP($C21,surrogate_specification_all!$C$2:$N$195,M$41,FALSE))</f>
        <v>NA</v>
      </c>
      <c r="N21" t="str">
        <f>IF(VLOOKUP($C21,surrogate_specification_all!$C$2:$N$195,N$41,FALSE)=0,"NA",VLOOKUP($C21,surrogate_specification_all!$C$2:$N$195,N$41,FALSE))</f>
        <v>NA</v>
      </c>
      <c r="O21" t="str">
        <f>IF(VLOOKUP($C21,surrogate_specification_all!$C$2:$N$195,O$41,FALSE)=0,"NA",VLOOKUP($C21,surrogate_specification_all!$C$2:$N$195,O$41,FALSE))</f>
        <v>NA</v>
      </c>
      <c r="P21" t="str">
        <f>IF(VLOOKUP($C21,surrogate_specification_all!$C$2:$N$195,P$41,FALSE)=0,"NA",VLOOKUP($C21,surrogate_specification_all!$C$2:$N$195,P$41,FALSE))</f>
        <v>NA</v>
      </c>
      <c r="Q21" t="str">
        <f>IF(VLOOKUP($C21,surrogate_specification_all!$C$2:$N$195,Q$41,FALSE)=0,"NA",VLOOKUP($C21,surrogate_specification_all!$C$2:$N$195,Q$41,FALSE))</f>
        <v>NA</v>
      </c>
      <c r="R21" t="str">
        <f>IF(VLOOKUP($C21,surrogate_specification_all!$C$2:$N$195,R$41,FALSE)=0,"NA",VLOOKUP($C21,surrogate_specification_all!$C$2:$N$195,R$41,FALSE))</f>
        <v>NA</v>
      </c>
    </row>
    <row r="41" spans="12:19">
      <c r="L41">
        <v>5</v>
      </c>
      <c r="M41">
        <v>6</v>
      </c>
      <c r="N41">
        <v>7</v>
      </c>
      <c r="O41">
        <v>8</v>
      </c>
      <c r="P41">
        <v>9</v>
      </c>
      <c r="Q41">
        <v>10</v>
      </c>
      <c r="R41">
        <v>11</v>
      </c>
      <c r="S41">
        <v>12</v>
      </c>
    </row>
  </sheetData>
  <conditionalFormatting sqref="A2:A27">
    <cfRule type="expression" dxfId="3" priority="1">
      <formula>$B2="EPA"</formula>
    </cfRule>
  </conditionalFormatting>
  <conditionalFormatting sqref="A2:A27">
    <cfRule type="expression" dxfId="2" priority="2">
      <formula>$B2="Pending"</formula>
    </cfRule>
    <cfRule type="expression" dxfId="1" priority="3">
      <formula>$B2="New"</formula>
    </cfRule>
    <cfRule type="expression" dxfId="0" priority="4">
      <formula>$B2="No"</formula>
    </cfRule>
  </conditionalFormatting>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4"/>
  <sheetViews>
    <sheetView topLeftCell="A66" workbookViewId="0">
      <selection activeCell="A114" sqref="A114"/>
    </sheetView>
  </sheetViews>
  <sheetFormatPr baseColWidth="10" defaultColWidth="8.83203125" defaultRowHeight="12" x14ac:dyDescent="0"/>
  <cols>
    <col min="1" max="1" width="59.6640625" customWidth="1"/>
    <col min="2" max="2" width="6.33203125" customWidth="1"/>
    <col min="3" max="3" width="6.33203125" style="8" customWidth="1"/>
    <col min="4" max="4" width="29.1640625" customWidth="1"/>
    <col min="5" max="5" width="6.33203125" style="9" customWidth="1"/>
    <col min="6" max="6" width="33.5" bestFit="1" customWidth="1"/>
    <col min="7" max="7" width="6.33203125" style="9" customWidth="1"/>
    <col min="8" max="8" width="15.5" customWidth="1"/>
  </cols>
  <sheetData>
    <row r="1" spans="1:8" ht="12.75" customHeight="1">
      <c r="A1" s="75" t="s">
        <v>609</v>
      </c>
      <c r="B1" s="75"/>
      <c r="C1" s="76"/>
      <c r="D1" s="76" t="s">
        <v>610</v>
      </c>
      <c r="E1" s="76"/>
      <c r="F1" s="76" t="s">
        <v>611</v>
      </c>
      <c r="G1" s="76"/>
      <c r="H1" s="74" t="s">
        <v>612</v>
      </c>
    </row>
    <row r="2" spans="1:8" ht="12.75" customHeight="1">
      <c r="A2" t="str">
        <f>'2010 US Surrogates'!A3</f>
        <v>Population</v>
      </c>
      <c r="B2">
        <f>'2010 US Surrogates'!C3</f>
        <v>100</v>
      </c>
      <c r="D2" t="str">
        <f>'2010 US Surrogates'!P3</f>
        <v/>
      </c>
      <c r="F2" t="str">
        <f>'2010 US Surrogates'!Q3</f>
        <v/>
      </c>
      <c r="H2" t="str">
        <f>'2010 US Surrogates'!R3</f>
        <v/>
      </c>
    </row>
    <row r="3" spans="1:8">
      <c r="A3" t="str">
        <f>'2010 US Surrogates'!A4</f>
        <v>Population by State</v>
      </c>
      <c r="B3">
        <f>'2010 US Surrogates'!C4</f>
        <v>105</v>
      </c>
      <c r="D3" t="str">
        <f>'2010 US Surrogates'!P4</f>
        <v/>
      </c>
      <c r="F3" t="str">
        <f>'2010 US Surrogates'!Q4</f>
        <v/>
      </c>
      <c r="H3" t="str">
        <f>'2010 US Surrogates'!R4</f>
        <v/>
      </c>
    </row>
    <row r="4" spans="1:8">
      <c r="A4" t="str">
        <f>'2010 US Surrogates'!A5</f>
        <v>Housing</v>
      </c>
      <c r="B4">
        <f>'2010 US Surrogates'!C5</f>
        <v>110</v>
      </c>
      <c r="D4" t="str">
        <f>'2010 US Surrogates'!P5</f>
        <v>Population</v>
      </c>
      <c r="F4" t="str">
        <f>'2010 US Surrogates'!Q5</f>
        <v/>
      </c>
      <c r="H4" t="str">
        <f>'2010 US Surrogates'!R5</f>
        <v/>
      </c>
    </row>
    <row r="5" spans="1:8">
      <c r="A5" t="str">
        <f>'2010 US Surrogates'!A6</f>
        <v>Urban Population</v>
      </c>
      <c r="B5">
        <f>'2010 US Surrogates'!C6</f>
        <v>120</v>
      </c>
      <c r="D5" t="str">
        <f>'2010 US Surrogates'!P6</f>
        <v>Population</v>
      </c>
      <c r="F5" t="str">
        <f>'2010 US Surrogates'!Q6</f>
        <v/>
      </c>
      <c r="H5" t="str">
        <f>'2010 US Surrogates'!R6</f>
        <v/>
      </c>
    </row>
    <row r="6" spans="1:8">
      <c r="A6" t="str">
        <f>'2010 US Surrogates'!A7</f>
        <v>Rural Population</v>
      </c>
      <c r="B6">
        <f>'2010 US Surrogates'!C7</f>
        <v>130</v>
      </c>
      <c r="D6" t="str">
        <f>'2010 US Surrogates'!P7</f>
        <v>Population</v>
      </c>
      <c r="F6" t="str">
        <f>'2010 US Surrogates'!Q7</f>
        <v/>
      </c>
      <c r="H6" t="str">
        <f>'2010 US Surrogates'!R7</f>
        <v/>
      </c>
    </row>
    <row r="7" spans="1:8">
      <c r="A7" t="str">
        <f>'2010 US Surrogates'!A8</f>
        <v>Urban Housing</v>
      </c>
      <c r="B7">
        <f>'2010 US Surrogates'!C8</f>
        <v>131</v>
      </c>
      <c r="D7" t="str">
        <f>'2010 US Surrogates'!P8</f>
        <v>Housing</v>
      </c>
      <c r="F7" t="str">
        <f>'2010 US Surrogates'!Q8</f>
        <v>Population</v>
      </c>
      <c r="H7" t="str">
        <f>'2010 US Surrogates'!R8</f>
        <v>Land</v>
      </c>
    </row>
    <row r="8" spans="1:8">
      <c r="A8" t="str">
        <f>'2010 US Surrogates'!A9</f>
        <v>Suburban Housing</v>
      </c>
      <c r="B8">
        <f>'2010 US Surrogates'!C9</f>
        <v>132</v>
      </c>
      <c r="D8" t="str">
        <f>'2010 US Surrogates'!P9</f>
        <v>Housing</v>
      </c>
      <c r="F8" t="str">
        <f>'2010 US Surrogates'!Q9</f>
        <v>Population</v>
      </c>
      <c r="H8" t="str">
        <f>'2010 US Surrogates'!R9</f>
        <v>Land</v>
      </c>
    </row>
    <row r="9" spans="1:8">
      <c r="A9" t="str">
        <f>'2010 US Surrogates'!A10</f>
        <v>Exurban Housing</v>
      </c>
      <c r="B9">
        <f>'2010 US Surrogates'!C10</f>
        <v>133</v>
      </c>
      <c r="D9" t="str">
        <f>'2010 US Surrogates'!P10</f>
        <v>Housing</v>
      </c>
      <c r="F9" t="str">
        <f>'2010 US Surrogates'!Q10</f>
        <v>Population</v>
      </c>
      <c r="H9" t="str">
        <f>'2010 US Surrogates'!R10</f>
        <v>Land</v>
      </c>
    </row>
    <row r="10" spans="1:8">
      <c r="A10" t="str">
        <f>'2010 US Surrogates'!A11</f>
        <v>Rural Housing</v>
      </c>
      <c r="B10">
        <f>'2010 US Surrogates'!C11</f>
        <v>134</v>
      </c>
      <c r="D10" t="str">
        <f>'2010 US Surrogates'!P11</f>
        <v>Housing</v>
      </c>
      <c r="F10" t="str">
        <f>'2010 US Surrogates'!Q11</f>
        <v>Population</v>
      </c>
      <c r="H10" t="str">
        <f>'2010 US Surrogates'!R11</f>
        <v>Land</v>
      </c>
    </row>
    <row r="11" spans="1:8">
      <c r="A11" t="str">
        <f>'2010 US Surrogates'!A12</f>
        <v>Housing Change</v>
      </c>
      <c r="B11">
        <f>'2010 US Surrogates'!C12</f>
        <v>137</v>
      </c>
      <c r="D11" t="str">
        <f>'2010 US Surrogates'!P12</f>
        <v>Housing</v>
      </c>
      <c r="F11" t="str">
        <f>'2010 US Surrogates'!Q12</f>
        <v>Population</v>
      </c>
      <c r="H11" t="str">
        <f>'2010 US Surrogates'!R12</f>
        <v>Land</v>
      </c>
    </row>
    <row r="12" spans="1:8">
      <c r="A12" t="str">
        <f>'2010 US Surrogates'!A13</f>
        <v>Housing Change and Population</v>
      </c>
      <c r="B12">
        <f>'2010 US Surrogates'!C13</f>
        <v>140</v>
      </c>
      <c r="D12" t="str">
        <f>'2010 US Surrogates'!P13</f>
        <v>Population</v>
      </c>
      <c r="F12" t="str">
        <f>'2010 US Surrogates'!Q13</f>
        <v/>
      </c>
      <c r="H12" t="str">
        <f>'2010 US Surrogates'!R13</f>
        <v/>
      </c>
    </row>
    <row r="13" spans="1:8">
      <c r="A13" t="str">
        <f>'2010 US Surrogates'!A14</f>
        <v>Residential Heating - Natural Gas</v>
      </c>
      <c r="B13">
        <f>'2010 US Surrogates'!C14</f>
        <v>150</v>
      </c>
      <c r="D13" t="str">
        <f>'2010 US Surrogates'!P14</f>
        <v>Housing</v>
      </c>
      <c r="F13" t="str">
        <f>'2010 US Surrogates'!Q14</f>
        <v/>
      </c>
      <c r="H13" t="str">
        <f>'2010 US Surrogates'!R14</f>
        <v/>
      </c>
    </row>
    <row r="14" spans="1:8">
      <c r="A14" t="str">
        <f>'2010 US Surrogates'!A15</f>
        <v>Residential Heating - Wood</v>
      </c>
      <c r="B14">
        <f>'2010 US Surrogates'!C15</f>
        <v>160</v>
      </c>
      <c r="D14" t="str">
        <f>'2010 US Surrogates'!P15</f>
        <v>Housing</v>
      </c>
      <c r="F14" t="str">
        <f>'2010 US Surrogates'!Q15</f>
        <v/>
      </c>
      <c r="H14" t="str">
        <f>'2010 US Surrogates'!R15</f>
        <v/>
      </c>
    </row>
    <row r="15" spans="1:8">
      <c r="A15" t="str">
        <f>'2010 US Surrogates'!A16</f>
        <v>0.5 Residential Heating - Wood plus 0.5 Low Intensity Residential</v>
      </c>
      <c r="B15">
        <f>'2010 US Surrogates'!C16</f>
        <v>165</v>
      </c>
      <c r="D15" t="str">
        <f>'2010 US Surrogates'!P16</f>
        <v>Population</v>
      </c>
      <c r="F15" t="str">
        <f>'2010 US Surrogates'!Q16</f>
        <v>Land</v>
      </c>
      <c r="H15" t="str">
        <f>'2010 US Surrogates'!R16</f>
        <v/>
      </c>
    </row>
    <row r="16" spans="1:8">
      <c r="A16" t="str">
        <f>'2010 US Surrogates'!A17</f>
        <v>Residential Heating - Distillate Oil</v>
      </c>
      <c r="B16">
        <f>'2010 US Surrogates'!C17</f>
        <v>170</v>
      </c>
      <c r="D16" t="str">
        <f>'2010 US Surrogates'!P17</f>
        <v>Housing</v>
      </c>
      <c r="F16" t="str">
        <f>'2010 US Surrogates'!Q17</f>
        <v/>
      </c>
      <c r="H16" t="str">
        <f>'2010 US Surrogates'!R17</f>
        <v/>
      </c>
    </row>
    <row r="17" spans="1:8">
      <c r="A17" t="str">
        <f>'2010 US Surrogates'!A18</f>
        <v>Residential Heating - Coal</v>
      </c>
      <c r="B17">
        <f>'2010 US Surrogates'!C18</f>
        <v>180</v>
      </c>
      <c r="D17" t="str">
        <f>'2010 US Surrogates'!P18</f>
        <v>Housing</v>
      </c>
      <c r="F17" t="str">
        <f>'2010 US Surrogates'!Q18</f>
        <v/>
      </c>
      <c r="H17" t="str">
        <f>'2010 US Surrogates'!R18</f>
        <v/>
      </c>
    </row>
    <row r="18" spans="1:8">
      <c r="A18" t="str">
        <f>'2010 US Surrogates'!A19</f>
        <v>Residential Heating - LP Gas</v>
      </c>
      <c r="B18">
        <f>'2010 US Surrogates'!C19</f>
        <v>190</v>
      </c>
      <c r="D18" t="str">
        <f>'2010 US Surrogates'!P19</f>
        <v>Housing</v>
      </c>
      <c r="F18" t="str">
        <f>'2010 US Surrogates'!Q19</f>
        <v/>
      </c>
      <c r="H18" t="str">
        <f>'2010 US Surrogates'!R19</f>
        <v/>
      </c>
    </row>
    <row r="19" spans="1:8">
      <c r="A19" t="str">
        <f>'2010 US Surrogates'!A20</f>
        <v>Urban Primary Road Miles</v>
      </c>
      <c r="B19">
        <f>'2010 US Surrogates'!C20</f>
        <v>200</v>
      </c>
      <c r="D19" t="str">
        <f>'2010 US Surrogates'!P20</f>
        <v>Total Road Miles</v>
      </c>
      <c r="F19" t="str">
        <f>'2010 US Surrogates'!Q20</f>
        <v>Population</v>
      </c>
      <c r="H19" t="str">
        <f>'2010 US Surrogates'!R20</f>
        <v/>
      </c>
    </row>
    <row r="20" spans="1:8">
      <c r="A20" t="str">
        <f>'2010 US Surrogates'!A21</f>
        <v>Highway Exit Ramps</v>
      </c>
      <c r="B20">
        <f>'2010 US Surrogates'!C21</f>
        <v>201</v>
      </c>
      <c r="D20" t="str">
        <f>'2010 US Surrogates'!P21</f>
        <v>Total Road Miles</v>
      </c>
      <c r="F20" t="str">
        <f>'2010 US Surrogates'!Q21</f>
        <v>Population</v>
      </c>
      <c r="H20" t="str">
        <f>'2010 US Surrogates'!R21</f>
        <v/>
      </c>
    </row>
    <row r="21" spans="1:8">
      <c r="A21" t="str">
        <f>'2010 US Surrogates'!A22</f>
        <v>Local Roads</v>
      </c>
      <c r="B21">
        <f>'2010 US Surrogates'!C22</f>
        <v>202</v>
      </c>
      <c r="D21" t="str">
        <f>'2010 US Surrogates'!P22</f>
        <v>Housing</v>
      </c>
      <c r="F21" t="str">
        <f>'2010 US Surrogates'!Q22</f>
        <v>Population</v>
      </c>
      <c r="H21" t="str">
        <f>'2010 US Surrogates'!R22</f>
        <v/>
      </c>
    </row>
    <row r="22" spans="1:8">
      <c r="A22" t="str">
        <f>'2010 US Surrogates'!A23</f>
        <v>Bus Stops</v>
      </c>
      <c r="B22">
        <f>'2010 US Surrogates'!C23</f>
        <v>203</v>
      </c>
      <c r="D22" t="str">
        <f>'2010 US Surrogates'!P23</f>
        <v>Local Roads</v>
      </c>
      <c r="F22" t="str">
        <f>'2010 US Surrogates'!Q23</f>
        <v>Total Road Miles</v>
      </c>
      <c r="H22" t="str">
        <f>'2010 US Surrogates'!R23</f>
        <v/>
      </c>
    </row>
    <row r="23" spans="1:8">
      <c r="A23" t="str">
        <f>'2010 US Surrogates'!A24</f>
        <v>Rural Primary Road Miles</v>
      </c>
      <c r="B23">
        <f>'2010 US Surrogates'!C24</f>
        <v>210</v>
      </c>
      <c r="D23" t="str">
        <f>'2010 US Surrogates'!P24</f>
        <v>Total Road Miles</v>
      </c>
      <c r="F23" t="str">
        <f>'2010 US Surrogates'!Q24</f>
        <v>Population</v>
      </c>
      <c r="H23" t="str">
        <f>'2010 US Surrogates'!R24</f>
        <v/>
      </c>
    </row>
    <row r="24" spans="1:8">
      <c r="A24" t="str">
        <f>'2010 US Surrogates'!A25</f>
        <v>Urban Secondary Road Miles</v>
      </c>
      <c r="B24">
        <f>'2010 US Surrogates'!C25</f>
        <v>220</v>
      </c>
      <c r="D24" t="str">
        <f>'2010 US Surrogates'!P25</f>
        <v>Total Road Miles</v>
      </c>
      <c r="F24" t="str">
        <f>'2010 US Surrogates'!Q25</f>
        <v>Population</v>
      </c>
      <c r="H24" t="str">
        <f>'2010 US Surrogates'!R25</f>
        <v/>
      </c>
    </row>
    <row r="25" spans="1:8">
      <c r="A25" t="str">
        <f>'2010 US Surrogates'!A26</f>
        <v>Rural Secondary Road Miles</v>
      </c>
      <c r="B25">
        <f>'2010 US Surrogates'!C26</f>
        <v>230</v>
      </c>
      <c r="D25" t="str">
        <f>'2010 US Surrogates'!P26</f>
        <v>Total Road Miles</v>
      </c>
      <c r="F25" t="str">
        <f>'2010 US Surrogates'!Q26</f>
        <v>Population</v>
      </c>
      <c r="H25" t="str">
        <f>'2010 US Surrogates'!R26</f>
        <v/>
      </c>
    </row>
    <row r="26" spans="1:8">
      <c r="A26" t="str">
        <f>'2010 US Surrogates'!A27</f>
        <v>Total Road Miles</v>
      </c>
      <c r="B26">
        <f>'2010 US Surrogates'!C27</f>
        <v>240</v>
      </c>
      <c r="D26" t="str">
        <f>'2010 US Surrogates'!P27</f>
        <v>Population</v>
      </c>
      <c r="F26" t="str">
        <f>'2010 US Surrogates'!Q27</f>
        <v/>
      </c>
      <c r="H26" t="str">
        <f>'2010 US Surrogates'!R27</f>
        <v/>
      </c>
    </row>
    <row r="27" spans="1:8">
      <c r="A27" t="str">
        <f>'2010 US Surrogates'!A28</f>
        <v>Urban Primary plus Rural Primary</v>
      </c>
      <c r="B27">
        <f>'2010 US Surrogates'!C28</f>
        <v>250</v>
      </c>
      <c r="D27" t="str">
        <f>'2010 US Surrogates'!P28</f>
        <v>Total Road Miles</v>
      </c>
      <c r="F27" t="str">
        <f>'2010 US Surrogates'!Q28</f>
        <v>Population</v>
      </c>
      <c r="H27" t="str">
        <f>'2010 US Surrogates'!R28</f>
        <v/>
      </c>
    </row>
    <row r="28" spans="1:8">
      <c r="A28" t="str">
        <f>'2010 US Surrogates'!A29</f>
        <v>Off-Network MD/HD</v>
      </c>
      <c r="B28">
        <f>'2010 US Surrogates'!C29</f>
        <v>251</v>
      </c>
      <c r="D28" t="str">
        <f>'2010 US Surrogates'!P29</f>
        <v>Total Road Miles</v>
      </c>
      <c r="F28" t="str">
        <f>'2010 US Surrogates'!Q29</f>
        <v>Population</v>
      </c>
      <c r="H28" t="str">
        <f>'2010 US Surrogates'!R29</f>
        <v/>
      </c>
    </row>
    <row r="29" spans="1:8">
      <c r="A29" t="str">
        <f>'2010 US Surrogates'!A30</f>
        <v>Off-Network LD</v>
      </c>
      <c r="B29">
        <f>'2010 US Surrogates'!C30</f>
        <v>252</v>
      </c>
      <c r="D29" t="str">
        <f>'2010 US Surrogates'!P30</f>
        <v>Population</v>
      </c>
      <c r="F29" t="str">
        <f>'2010 US Surrogates'!Q30</f>
        <v>Housing</v>
      </c>
      <c r="H29" t="str">
        <f>'2010 US Surrogates'!R30</f>
        <v/>
      </c>
    </row>
    <row r="30" spans="1:8">
      <c r="A30" t="str">
        <f>'2010 US Surrogates'!A31</f>
        <v>Off-Network Buses</v>
      </c>
      <c r="B30">
        <f>'2010 US Surrogates'!C31</f>
        <v>253</v>
      </c>
      <c r="D30" t="str">
        <f>'2010 US Surrogates'!P31</f>
        <v>Housing</v>
      </c>
      <c r="F30" t="str">
        <f>'2010 US Surrogates'!Q31</f>
        <v>Urban Secondary Road Miles</v>
      </c>
      <c r="H30" t="str">
        <f>'2010 US Surrogates'!R31</f>
        <v/>
      </c>
    </row>
    <row r="31" spans="1:8">
      <c r="A31" t="str">
        <f>'2010 US Surrogates'!A32</f>
        <v>0.75 Total Roadway Miles plus 0.25 Population</v>
      </c>
      <c r="B31">
        <f>'2010 US Surrogates'!C32</f>
        <v>255</v>
      </c>
      <c r="D31" t="str">
        <f>'2010 US Surrogates'!P32</f>
        <v/>
      </c>
      <c r="F31" t="str">
        <f>'2010 US Surrogates'!Q32</f>
        <v/>
      </c>
      <c r="H31" t="str">
        <f>'2010 US Surrogates'!R32</f>
        <v/>
      </c>
    </row>
    <row r="32" spans="1:8">
      <c r="A32" t="str">
        <f>'2010 US Surrogates'!A33</f>
        <v>Total Railroad Miles</v>
      </c>
      <c r="B32">
        <f>'2010 US Surrogates'!C33</f>
        <v>260</v>
      </c>
      <c r="D32" t="str">
        <f>'2010 US Surrogates'!P33</f>
        <v>Total Road Miles</v>
      </c>
      <c r="F32" t="str">
        <f>'2010 US Surrogates'!Q33</f>
        <v>Population</v>
      </c>
      <c r="H32" t="str">
        <f>'2010 US Surrogates'!R33</f>
        <v/>
      </c>
    </row>
    <row r="33" spans="1:8">
      <c r="A33" t="str">
        <f>'2010 US Surrogates'!A34</f>
        <v>NTAD Total Railroad Density</v>
      </c>
      <c r="B33">
        <f>'2010 US Surrogates'!C34</f>
        <v>261</v>
      </c>
      <c r="D33" t="str">
        <f>'2010 US Surrogates'!P34</f>
        <v>Total Railroad Miles</v>
      </c>
      <c r="F33" t="str">
        <f>'2010 US Surrogates'!Q34</f>
        <v>Total Road Miles</v>
      </c>
      <c r="H33" t="str">
        <f>'2010 US Surrogates'!R34</f>
        <v>Population</v>
      </c>
    </row>
    <row r="34" spans="1:8">
      <c r="A34" t="str">
        <f>'2010 US Surrogates'!A35</f>
        <v>Class 1 Railroad Miles</v>
      </c>
      <c r="B34">
        <f>'2010 US Surrogates'!C35</f>
        <v>270</v>
      </c>
      <c r="D34" t="str">
        <f>'2010 US Surrogates'!P35</f>
        <v>Total Railroad Miles</v>
      </c>
      <c r="F34" t="str">
        <f>'2010 US Surrogates'!Q35</f>
        <v>Total Road Miles</v>
      </c>
      <c r="H34" t="str">
        <f>'2010 US Surrogates'!R35</f>
        <v>Population</v>
      </c>
    </row>
    <row r="35" spans="1:8">
      <c r="A35" t="str">
        <f>'2010 US Surrogates'!A36</f>
        <v>NTAD Class 1 2 3 Railroad Density</v>
      </c>
      <c r="B35">
        <f>'2010 US Surrogates'!C36</f>
        <v>271</v>
      </c>
      <c r="D35" t="str">
        <f>'2010 US Surrogates'!P36</f>
        <v>NTAD Total Railroad Density</v>
      </c>
      <c r="F35" t="str">
        <f>'2010 US Surrogates'!Q36</f>
        <v>Total Railroad Miles</v>
      </c>
      <c r="H35" t="str">
        <f>'2010 US Surrogates'!R36</f>
        <v>Total Road Miles</v>
      </c>
    </row>
    <row r="36" spans="1:8">
      <c r="A36" t="str">
        <f>'2010 US Surrogates'!A37</f>
        <v>NTAD Amtrak Railroad Density</v>
      </c>
      <c r="B36">
        <f>'2010 US Surrogates'!C37</f>
        <v>272</v>
      </c>
      <c r="D36" t="str">
        <f>'2010 US Surrogates'!P37</f>
        <v>NTAD Total Railroad Density</v>
      </c>
      <c r="F36" t="str">
        <f>'2010 US Surrogates'!Q37</f>
        <v>Total Railroad Miles</v>
      </c>
      <c r="H36" t="str">
        <f>'2010 US Surrogates'!R37</f>
        <v>Total Road Miles</v>
      </c>
    </row>
    <row r="37" spans="1:8">
      <c r="A37" t="str">
        <f>'2010 US Surrogates'!A38</f>
        <v>NTAD Commuter Railroad Density</v>
      </c>
      <c r="B37">
        <f>'2010 US Surrogates'!C38</f>
        <v>273</v>
      </c>
      <c r="D37" t="str">
        <f>'2010 US Surrogates'!P38</f>
        <v>NTAD Total Railroad Density</v>
      </c>
      <c r="F37" t="str">
        <f>'2010 US Surrogates'!Q38</f>
        <v>Total Railroad Miles</v>
      </c>
      <c r="H37" t="str">
        <f>'2010 US Surrogates'!R38</f>
        <v>Total Road Miles</v>
      </c>
    </row>
    <row r="38" spans="1:8">
      <c r="A38" t="str">
        <f>'2010 US Surrogates'!A39</f>
        <v>ERTAC Rail Yards</v>
      </c>
      <c r="B38">
        <f>'2010 US Surrogates'!C39</f>
        <v>275</v>
      </c>
      <c r="D38" t="str">
        <f>'2010 US Surrogates'!P39</f>
        <v>NTAD Total Railroad Density</v>
      </c>
      <c r="F38" t="str">
        <f>'2010 US Surrogates'!Q39</f>
        <v>Total Railroad Miles</v>
      </c>
      <c r="H38" t="str">
        <f>'2010 US Surrogates'!R39</f>
        <v>Population</v>
      </c>
    </row>
    <row r="39" spans="1:8">
      <c r="A39" t="str">
        <f>'2010 US Surrogates'!A40</f>
        <v>Class 2 and 3 Railroad Miles</v>
      </c>
      <c r="B39">
        <f>'2010 US Surrogates'!C40</f>
        <v>280</v>
      </c>
      <c r="D39" t="str">
        <f>'2010 US Surrogates'!P40</f>
        <v>Total Railroad Miles</v>
      </c>
      <c r="F39" t="str">
        <f>'2010 US Surrogates'!Q40</f>
        <v>Total Road Miles</v>
      </c>
      <c r="H39" t="str">
        <f>'2010 US Surrogates'!R40</f>
        <v>Population</v>
      </c>
    </row>
    <row r="40" spans="1:8">
      <c r="A40" t="str">
        <f>'2010 US Surrogates'!A41</f>
        <v>Low Intensity Residential</v>
      </c>
      <c r="B40">
        <f>'2010 US Surrogates'!C41</f>
        <v>300</v>
      </c>
      <c r="D40" t="str">
        <f>'2010 US Surrogates'!P41</f>
        <v>Single Family Residential</v>
      </c>
      <c r="F40" t="str">
        <f>'2010 US Surrogates'!Q41</f>
        <v>Population</v>
      </c>
      <c r="H40" t="str">
        <f>'2010 US Surrogates'!R41</f>
        <v>Land</v>
      </c>
    </row>
    <row r="41" spans="1:8">
      <c r="A41" t="str">
        <f>'2010 US Surrogates'!A42</f>
        <v>Med Intensity Residential</v>
      </c>
      <c r="B41">
        <f>'2010 US Surrogates'!C42</f>
        <v>301</v>
      </c>
      <c r="D41" t="str">
        <f>'2010 US Surrogates'!P42</f>
        <v>Single Family Residential</v>
      </c>
      <c r="F41" t="str">
        <f>'2010 US Surrogates'!Q42</f>
        <v>Population</v>
      </c>
      <c r="H41" t="str">
        <f>'2010 US Surrogates'!R42</f>
        <v>Land</v>
      </c>
    </row>
    <row r="42" spans="1:8">
      <c r="A42" t="str">
        <f>'2010 US Surrogates'!A43</f>
        <v>High Intensity Residential</v>
      </c>
      <c r="B42">
        <f>'2010 US Surrogates'!C43</f>
        <v>302</v>
      </c>
      <c r="D42" t="str">
        <f>'2010 US Surrogates'!P43</f>
        <v>Single Family Residential</v>
      </c>
      <c r="F42" t="str">
        <f>'2010 US Surrogates'!Q43</f>
        <v>Population</v>
      </c>
      <c r="H42" t="str">
        <f>'2010 US Surrogates'!R43</f>
        <v>Land</v>
      </c>
    </row>
    <row r="43" spans="1:8">
      <c r="A43" t="str">
        <f>'2010 US Surrogates'!A44</f>
        <v>Open Space</v>
      </c>
      <c r="B43">
        <f>'2010 US Surrogates'!C44</f>
        <v>303</v>
      </c>
      <c r="D43" t="str">
        <f>'2010 US Surrogates'!P44</f>
        <v>Rural Housing</v>
      </c>
      <c r="F43" t="str">
        <f>'2010 US Surrogates'!Q44</f>
        <v>Land</v>
      </c>
      <c r="H43" t="str">
        <f>'2010 US Surrogates'!R44</f>
        <v/>
      </c>
    </row>
    <row r="44" spans="1:8">
      <c r="A44" t="str">
        <f>'2010 US Surrogates'!A45</f>
        <v>Total Agriculture</v>
      </c>
      <c r="B44">
        <f>'2010 US Surrogates'!C45</f>
        <v>310</v>
      </c>
      <c r="D44" t="str">
        <f>'2010 US Surrogates'!P45</f>
        <v>Rural Land Area</v>
      </c>
      <c r="F44" t="str">
        <f>'2010 US Surrogates'!Q45</f>
        <v>Land</v>
      </c>
      <c r="H44" t="str">
        <f>'2010 US Surrogates'!R45</f>
        <v/>
      </c>
    </row>
    <row r="45" spans="1:8" ht="13" customHeight="1">
      <c r="A45" t="str">
        <f>'2010 US Surrogates'!A46</f>
        <v>Total Agriculture without Orchards/Vineyards</v>
      </c>
      <c r="B45">
        <f>'2010 US Surrogates'!C46</f>
        <v>311</v>
      </c>
      <c r="D45" t="str">
        <f>'2010 US Surrogates'!P46</f>
        <v>Rural Land Area</v>
      </c>
      <c r="F45" t="str">
        <f>'2010 US Surrogates'!Q46</f>
        <v>Land</v>
      </c>
      <c r="H45" t="str">
        <f>'2010 US Surrogates'!R46</f>
        <v/>
      </c>
    </row>
    <row r="46" spans="1:8">
      <c r="A46" t="str">
        <f>'2010 US Surrogates'!A47</f>
        <v>Orchards/Vineyards</v>
      </c>
      <c r="B46">
        <f>'2010 US Surrogates'!C47</f>
        <v>312</v>
      </c>
      <c r="D46" t="str">
        <f>'2010 US Surrogates'!P47</f>
        <v>Total Agriculture</v>
      </c>
      <c r="F46" t="str">
        <f>'2010 US Surrogates'!Q47</f>
        <v>Rural Land Area</v>
      </c>
      <c r="H46" t="str">
        <f>'2010 US Surrogates'!R47</f>
        <v>Land</v>
      </c>
    </row>
    <row r="47" spans="1:8">
      <c r="A47" t="str">
        <f>'2010 US Surrogates'!A48</f>
        <v>Pasture Land</v>
      </c>
      <c r="B47">
        <f>'2010 US Surrogates'!C48</f>
        <v>318</v>
      </c>
      <c r="D47" t="str">
        <f>'2010 US Surrogates'!P48</f>
        <v>Rural Land Area</v>
      </c>
      <c r="F47" t="str">
        <f>'2010 US Surrogates'!Q48</f>
        <v>Land</v>
      </c>
      <c r="H47" t="str">
        <f>'2010 US Surrogates'!R48</f>
        <v/>
      </c>
    </row>
    <row r="48" spans="1:8">
      <c r="A48" t="str">
        <f>'2010 US Surrogates'!A49</f>
        <v>Crop Land</v>
      </c>
      <c r="B48">
        <f>'2010 US Surrogates'!C49</f>
        <v>319</v>
      </c>
      <c r="D48" t="str">
        <f>'2010 US Surrogates'!P49</f>
        <v>Rural Land Area</v>
      </c>
      <c r="F48" t="str">
        <f>'2010 US Surrogates'!Q49</f>
        <v>Land</v>
      </c>
      <c r="H48" t="str">
        <f>'2010 US Surrogates'!R49</f>
        <v/>
      </c>
    </row>
    <row r="49" spans="1:8">
      <c r="A49" t="str">
        <f>'2010 US Surrogates'!A50</f>
        <v>Forest Land</v>
      </c>
      <c r="B49">
        <f>'2010 US Surrogates'!C50</f>
        <v>320</v>
      </c>
      <c r="D49" t="str">
        <f>'2010 US Surrogates'!P50</f>
        <v>Rural Land Area</v>
      </c>
      <c r="F49" t="str">
        <f>'2010 US Surrogates'!Q50</f>
        <v>Land</v>
      </c>
      <c r="H49" t="str">
        <f>'2010 US Surrogates'!R50</f>
        <v/>
      </c>
    </row>
    <row r="50" spans="1:8">
      <c r="A50" t="str">
        <f>'2010 US Surrogates'!A51</f>
        <v>Strip Mines/Quarries</v>
      </c>
      <c r="B50">
        <f>'2010 US Surrogates'!C51</f>
        <v>330</v>
      </c>
      <c r="D50" t="str">
        <f>'2010 US Surrogates'!P51</f>
        <v>Mines</v>
      </c>
      <c r="F50" t="str">
        <f>'2010 US Surrogates'!Q51</f>
        <v>Rural Land Area</v>
      </c>
      <c r="H50" t="str">
        <f>'2010 US Surrogates'!R51</f>
        <v>Land</v>
      </c>
    </row>
    <row r="51" spans="1:8">
      <c r="A51" t="str">
        <f>'2010 US Surrogates'!A52</f>
        <v>Land</v>
      </c>
      <c r="B51">
        <f>'2010 US Surrogates'!C52</f>
        <v>340</v>
      </c>
      <c r="D51" t="str">
        <f>'2010 US Surrogates'!P52</f>
        <v/>
      </c>
      <c r="F51" t="str">
        <f>'2010 US Surrogates'!Q52</f>
        <v/>
      </c>
      <c r="H51" t="str">
        <f>'2010 US Surrogates'!R52</f>
        <v/>
      </c>
    </row>
    <row r="52" spans="1:8">
      <c r="A52" t="str">
        <f>'2010 US Surrogates'!A53</f>
        <v xml:space="preserve">State Land </v>
      </c>
      <c r="B52">
        <f>'2010 US Surrogates'!C53</f>
        <v>345</v>
      </c>
      <c r="D52" t="str">
        <f>'2010 US Surrogates'!P53</f>
        <v>Land</v>
      </c>
      <c r="F52" t="str">
        <f>'2010 US Surrogates'!Q53</f>
        <v/>
      </c>
      <c r="H52" t="str">
        <f>'2010 US Surrogates'!R53</f>
        <v/>
      </c>
    </row>
    <row r="53" spans="1:8">
      <c r="A53" t="str">
        <f>'2010 US Surrogates'!A54</f>
        <v>County Area</v>
      </c>
      <c r="B53">
        <f>'2010 US Surrogates'!C54</f>
        <v>346</v>
      </c>
      <c r="D53" t="str">
        <f>'2010 US Surrogates'!P54</f>
        <v>Land</v>
      </c>
      <c r="F53" t="str">
        <f>'2010 US Surrogates'!Q54</f>
        <v/>
      </c>
      <c r="H53" t="str">
        <f>'2010 US Surrogates'!R54</f>
        <v/>
      </c>
    </row>
    <row r="54" spans="1:8">
      <c r="A54" t="str">
        <f>'2010 US Surrogates'!A55</f>
        <v>Water</v>
      </c>
      <c r="B54">
        <f>'2010 US Surrogates'!C55</f>
        <v>350</v>
      </c>
      <c r="D54" t="str">
        <f>'2010 US Surrogates'!P55</f>
        <v/>
      </c>
      <c r="F54" t="str">
        <f>'2010 US Surrogates'!Q55</f>
        <v/>
      </c>
      <c r="H54" t="str">
        <f>'2010 US Surrogates'!R55</f>
        <v/>
      </c>
    </row>
    <row r="55" spans="1:8">
      <c r="A55" t="str">
        <f>'2010 US Surrogates'!A56</f>
        <v>Rural Land Area</v>
      </c>
      <c r="B55">
        <f>'2010 US Surrogates'!C56</f>
        <v>400</v>
      </c>
      <c r="D55" t="str">
        <f>'2010 US Surrogates'!P56</f>
        <v>Land</v>
      </c>
      <c r="F55" t="str">
        <f>'2010 US Surrogates'!Q56</f>
        <v/>
      </c>
      <c r="H55" t="str">
        <f>'2010 US Surrogates'!R56</f>
        <v/>
      </c>
    </row>
    <row r="56" spans="1:8">
      <c r="A56" t="str">
        <f>'2010 US Surrogates'!A57</f>
        <v>Commercial Land</v>
      </c>
      <c r="B56">
        <f>'2010 US Surrogates'!C57</f>
        <v>500</v>
      </c>
      <c r="D56" t="str">
        <f>'2010 US Surrogates'!P57</f>
        <v>Population</v>
      </c>
      <c r="F56" t="str">
        <f>'2010 US Surrogates'!Q57</f>
        <v>Land</v>
      </c>
      <c r="H56" t="str">
        <f>'2010 US Surrogates'!R57</f>
        <v/>
      </c>
    </row>
    <row r="57" spans="1:8">
      <c r="A57" t="str">
        <f>'2010 US Surrogates'!A58</f>
        <v>Industrial Land</v>
      </c>
      <c r="B57">
        <f>'2010 US Surrogates'!C58</f>
        <v>505</v>
      </c>
      <c r="D57" t="str">
        <f>'2010 US Surrogates'!P58</f>
        <v>Population</v>
      </c>
      <c r="F57" t="str">
        <f>'2010 US Surrogates'!Q58</f>
        <v>Land</v>
      </c>
      <c r="H57" t="str">
        <f>'2010 US Surrogates'!R58</f>
        <v/>
      </c>
    </row>
    <row r="58" spans="1:8">
      <c r="A58" t="str">
        <f>'2010 US Surrogates'!A59</f>
        <v>Commercial plus Industrial</v>
      </c>
      <c r="B58">
        <f>'2010 US Surrogates'!C59</f>
        <v>510</v>
      </c>
      <c r="D58" t="str">
        <f>'2010 US Surrogates'!P59</f>
        <v>Population</v>
      </c>
      <c r="F58" t="str">
        <f>'2010 US Surrogates'!Q59</f>
        <v>Land</v>
      </c>
      <c r="H58" t="str">
        <f>'2010 US Surrogates'!R59</f>
        <v/>
      </c>
    </row>
    <row r="59" spans="1:8">
      <c r="A59" t="str">
        <f>'2010 US Surrogates'!A60</f>
        <v>Commercial plus Residential</v>
      </c>
      <c r="B59">
        <f>'2010 US Surrogates'!C60</f>
        <v>512</v>
      </c>
      <c r="D59" t="str">
        <f>'2010 US Surrogates'!P60</f>
        <v>Population</v>
      </c>
      <c r="F59" t="str">
        <f>'2010 US Surrogates'!Q60</f>
        <v>Land</v>
      </c>
      <c r="H59" t="str">
        <f>'2010 US Surrogates'!R60</f>
        <v/>
      </c>
    </row>
    <row r="60" spans="1:8">
      <c r="A60" t="str">
        <f>'2010 US Surrogates'!A61</f>
        <v>Commercial plus Institutional Land</v>
      </c>
      <c r="B60">
        <f>'2010 US Surrogates'!C61</f>
        <v>515</v>
      </c>
      <c r="D60" t="str">
        <f>'2010 US Surrogates'!P61</f>
        <v>Population</v>
      </c>
      <c r="F60" t="str">
        <f>'2010 US Surrogates'!Q61</f>
        <v>Land</v>
      </c>
      <c r="H60" t="str">
        <f>'2010 US Surrogates'!R61</f>
        <v/>
      </c>
    </row>
    <row r="61" spans="1:8">
      <c r="A61" t="str">
        <f>'2010 US Surrogates'!A62</f>
        <v>Commercial plus Industrial plus Institutional</v>
      </c>
      <c r="B61">
        <f>'2010 US Surrogates'!C62</f>
        <v>520</v>
      </c>
      <c r="D61" t="str">
        <f>'2010 US Surrogates'!P62</f>
        <v>Population</v>
      </c>
      <c r="F61" t="str">
        <f>'2010 US Surrogates'!Q62</f>
        <v>Land</v>
      </c>
      <c r="H61" t="str">
        <f>'2010 US Surrogates'!R62</f>
        <v/>
      </c>
    </row>
    <row r="62" spans="1:8">
      <c r="A62" t="str">
        <f>'2010 US Surrogates'!A63</f>
        <v>Golf Courses plus Institutional plus Industrial plus Commercial</v>
      </c>
      <c r="B62">
        <f>'2010 US Surrogates'!C63</f>
        <v>525</v>
      </c>
      <c r="D62" t="str">
        <f>'2010 US Surrogates'!P63</f>
        <v>Golf Courses</v>
      </c>
      <c r="F62" t="str">
        <f>'2010 US Surrogates'!Q63</f>
        <v>Commercial plus Industrial plus Institutional</v>
      </c>
      <c r="H62" t="str">
        <f>'2010 US Surrogates'!R63</f>
        <v>Population</v>
      </c>
    </row>
    <row r="63" spans="1:8">
      <c r="A63" t="str">
        <f>'2010 US Surrogates'!A64</f>
        <v>Single Family Residential</v>
      </c>
      <c r="B63">
        <f>'2010 US Surrogates'!C64</f>
        <v>527</v>
      </c>
      <c r="D63" t="str">
        <f>'2010 US Surrogates'!P64</f>
        <v>Housing</v>
      </c>
      <c r="F63" t="str">
        <f>'2010 US Surrogates'!Q64</f>
        <v>Population</v>
      </c>
      <c r="H63" t="str">
        <f>'2010 US Surrogates'!R64</f>
        <v>Land</v>
      </c>
    </row>
    <row r="64" spans="1:8">
      <c r="A64" t="str">
        <f>'2010 US Surrogates'!A65</f>
        <v xml:space="preserve">Residential - High Density </v>
      </c>
      <c r="B64">
        <f>'2010 US Surrogates'!C65</f>
        <v>530</v>
      </c>
      <c r="D64" t="str">
        <f>'2010 US Surrogates'!P65</f>
        <v>Housing</v>
      </c>
      <c r="F64" t="str">
        <f>'2010 US Surrogates'!Q65</f>
        <v>Population</v>
      </c>
      <c r="H64" t="str">
        <f>'2010 US Surrogates'!R65</f>
        <v>Land</v>
      </c>
    </row>
    <row r="65" spans="1:8">
      <c r="A65" t="str">
        <f>'2010 US Surrogates'!A66</f>
        <v>Residential + Commercial + Industrial + Institutional + Government</v>
      </c>
      <c r="B65">
        <f>'2010 US Surrogates'!C66</f>
        <v>535</v>
      </c>
      <c r="D65" t="str">
        <f>'2010 US Surrogates'!P66</f>
        <v>Population</v>
      </c>
      <c r="F65" t="str">
        <f>'2010 US Surrogates'!Q66</f>
        <v>Land</v>
      </c>
      <c r="H65" t="str">
        <f>'2010 US Surrogates'!R66</f>
        <v/>
      </c>
    </row>
    <row r="66" spans="1:8">
      <c r="A66" t="str">
        <f>'2010 US Surrogates'!A67</f>
        <v>Retail Trade (COM1)</v>
      </c>
      <c r="B66">
        <f>'2010 US Surrogates'!C67</f>
        <v>540</v>
      </c>
      <c r="D66" t="str">
        <f>'2010 US Surrogates'!P67</f>
        <v>Personal Repair (COM3)</v>
      </c>
      <c r="F66" t="str">
        <f>'2010 US Surrogates'!Q67</f>
        <v>Commercial Land</v>
      </c>
      <c r="H66" t="str">
        <f>'2010 US Surrogates'!R67</f>
        <v>Population</v>
      </c>
    </row>
    <row r="67" spans="1:8">
      <c r="A67" t="str">
        <f>'2010 US Surrogates'!A68</f>
        <v>Personal Repair (COM3)</v>
      </c>
      <c r="B67">
        <f>'2010 US Surrogates'!C68</f>
        <v>545</v>
      </c>
      <c r="D67" t="str">
        <f>'2010 US Surrogates'!P68</f>
        <v>Commercial Land</v>
      </c>
      <c r="F67" t="str">
        <f>'2010 US Surrogates'!Q68</f>
        <v>Population</v>
      </c>
      <c r="H67" t="str">
        <f>'2010 US Surrogates'!R68</f>
        <v>Land</v>
      </c>
    </row>
    <row r="68" spans="1:8">
      <c r="A68" t="str">
        <f>'2010 US Surrogates'!A69</f>
        <v>Retail Trade (COM1) plus Personal Repair (COM3)</v>
      </c>
      <c r="B68">
        <f>'2010 US Surrogates'!C69</f>
        <v>550</v>
      </c>
      <c r="D68" t="str">
        <f>'2010 US Surrogates'!P69</f>
        <v>Population</v>
      </c>
      <c r="F68" t="str">
        <f>'2010 US Surrogates'!Q69</f>
        <v>Land</v>
      </c>
      <c r="H68" t="str">
        <f>'2010 US Surrogates'!R69</f>
        <v/>
      </c>
    </row>
    <row r="69" spans="1:8">
      <c r="A69" t="str">
        <f>'2010 US Surrogates'!A70</f>
        <v>Professional/Technical (COM4) plus General Government (GOV1)</v>
      </c>
      <c r="B69">
        <f>'2010 US Surrogates'!C70</f>
        <v>555</v>
      </c>
      <c r="D69" t="str">
        <f>'2010 US Surrogates'!P70</f>
        <v>Commercial Land</v>
      </c>
      <c r="F69" t="str">
        <f>'2010 US Surrogates'!Q70</f>
        <v>Residential + Commercial + Industrial + Institutional + Government</v>
      </c>
      <c r="H69" t="str">
        <f>'2010 US Surrogates'!R70</f>
        <v>Population</v>
      </c>
    </row>
    <row r="70" spans="1:8">
      <c r="A70" t="str">
        <f>'2010 US Surrogates'!A71</f>
        <v>Hospital (COM6)</v>
      </c>
      <c r="B70">
        <f>'2010 US Surrogates'!C71</f>
        <v>560</v>
      </c>
      <c r="D70" t="str">
        <f>'2010 US Surrogates'!P71</f>
        <v>Medical Office/Clinic (COM7)</v>
      </c>
      <c r="F70" t="str">
        <f>'2010 US Surrogates'!Q71</f>
        <v>Commercial Land</v>
      </c>
      <c r="H70" t="str">
        <f>'2010 US Surrogates'!R71</f>
        <v>Population</v>
      </c>
    </row>
    <row r="71" spans="1:8">
      <c r="A71" t="str">
        <f>'2010 US Surrogates'!A72</f>
        <v>Medical Office/Clinic (COM7)</v>
      </c>
      <c r="B71">
        <f>'2010 US Surrogates'!C72</f>
        <v>565</v>
      </c>
      <c r="D71" t="str">
        <f>'2010 US Surrogates'!P72</f>
        <v>Hospital (COM6)</v>
      </c>
      <c r="F71" t="str">
        <f>'2010 US Surrogates'!Q72</f>
        <v>Commercial Land</v>
      </c>
      <c r="H71" t="str">
        <f>'2010 US Surrogates'!R72</f>
        <v>Population</v>
      </c>
    </row>
    <row r="72" spans="1:8">
      <c r="A72" t="str">
        <f>'2010 US Surrogates'!A73</f>
        <v>Heavy and High Tech Industrial (IND1 + IND5)</v>
      </c>
      <c r="B72">
        <f>'2010 US Surrogates'!C73</f>
        <v>570</v>
      </c>
      <c r="D72" t="str">
        <f>'2010 US Surrogates'!P73</f>
        <v>Industrial Land</v>
      </c>
      <c r="F72" t="str">
        <f>'2010 US Surrogates'!Q73</f>
        <v>Population</v>
      </c>
      <c r="H72" t="str">
        <f>'2010 US Surrogates'!R73</f>
        <v>Land</v>
      </c>
    </row>
    <row r="73" spans="1:8">
      <c r="A73" t="str">
        <f>'2010 US Surrogates'!A74</f>
        <v>Light and High Tech Industrial (IND2 + IND5)</v>
      </c>
      <c r="B73">
        <f>'2010 US Surrogates'!C74</f>
        <v>575</v>
      </c>
      <c r="D73" t="str">
        <f>'2010 US Surrogates'!P74</f>
        <v>Industrial Land</v>
      </c>
      <c r="F73" t="str">
        <f>'2010 US Surrogates'!Q74</f>
        <v>Population</v>
      </c>
      <c r="H73" t="str">
        <f>'2010 US Surrogates'!R74</f>
        <v>Land</v>
      </c>
    </row>
    <row r="74" spans="1:8">
      <c r="A74" t="str">
        <f>'2010 US Surrogates'!A75</f>
        <v>Food, Drug, Chemical Industrial (IND3)</v>
      </c>
      <c r="B74">
        <f>'2010 US Surrogates'!C75</f>
        <v>580</v>
      </c>
      <c r="D74" t="str">
        <f>'2010 US Surrogates'!P75</f>
        <v>Industrial Land</v>
      </c>
      <c r="F74" t="str">
        <f>'2010 US Surrogates'!Q75</f>
        <v>Population</v>
      </c>
      <c r="H74" t="str">
        <f>'2010 US Surrogates'!R75</f>
        <v>Land</v>
      </c>
    </row>
    <row r="75" spans="1:8">
      <c r="A75" t="str">
        <f>'2010 US Surrogates'!A76</f>
        <v>Metals and Minerals Industrial (IND4)</v>
      </c>
      <c r="B75">
        <f>'2010 US Surrogates'!C76</f>
        <v>585</v>
      </c>
      <c r="D75" t="str">
        <f>'2010 US Surrogates'!P76</f>
        <v>Industrial Land</v>
      </c>
      <c r="F75" t="str">
        <f>'2010 US Surrogates'!Q76</f>
        <v>Population</v>
      </c>
      <c r="H75" t="str">
        <f>'2010 US Surrogates'!R76</f>
        <v>Land</v>
      </c>
    </row>
    <row r="76" spans="1:8">
      <c r="A76" t="str">
        <f>'2010 US Surrogates'!A77</f>
        <v>Heavy Industrial (IND1)</v>
      </c>
      <c r="B76">
        <f>'2010 US Surrogates'!C77</f>
        <v>590</v>
      </c>
      <c r="D76" t="str">
        <f>'2010 US Surrogates'!P77</f>
        <v>Industrial Land</v>
      </c>
      <c r="F76" t="str">
        <f>'2010 US Surrogates'!Q77</f>
        <v>Population</v>
      </c>
      <c r="H76" t="str">
        <f>'2010 US Surrogates'!R77</f>
        <v>Land</v>
      </c>
    </row>
    <row r="77" spans="1:8">
      <c r="A77" t="str">
        <f>'2010 US Surrogates'!A78</f>
        <v>Light Industrial (IND2)</v>
      </c>
      <c r="B77">
        <f>'2010 US Surrogates'!C78</f>
        <v>595</v>
      </c>
      <c r="D77" t="str">
        <f>'2010 US Surrogates'!P78</f>
        <v>Industrial Land</v>
      </c>
      <c r="F77" t="str">
        <f>'2010 US Surrogates'!Q78</f>
        <v>Population</v>
      </c>
      <c r="H77" t="str">
        <f>'2010 US Surrogates'!R78</f>
        <v>Land</v>
      </c>
    </row>
    <row r="78" spans="1:8">
      <c r="A78" t="str">
        <f>'2010 US Surrogates'!A79</f>
        <v xml:space="preserve">Industrial plus Institutional plus Hospitals </v>
      </c>
      <c r="B78">
        <f>'2010 US Surrogates'!C79</f>
        <v>596</v>
      </c>
      <c r="D78" t="str">
        <f>'2010 US Surrogates'!P79</f>
        <v>Population</v>
      </c>
      <c r="F78" t="str">
        <f>'2010 US Surrogates'!Q79</f>
        <v>Land</v>
      </c>
      <c r="H78" t="str">
        <f>'2010 US Surrogates'!R79</f>
        <v/>
      </c>
    </row>
    <row r="79" spans="1:8">
      <c r="A79" t="str">
        <f>'2010 US Surrogates'!A80</f>
        <v>Gas Stations</v>
      </c>
      <c r="B79">
        <f>'2010 US Surrogates'!C80</f>
        <v>600</v>
      </c>
      <c r="D79" t="str">
        <f>'2010 US Surrogates'!P80</f>
        <v>Commercial Land</v>
      </c>
      <c r="F79" t="str">
        <f>'2010 US Surrogates'!Q80</f>
        <v>Population</v>
      </c>
      <c r="H79" t="str">
        <f>'2010 US Surrogates'!R80</f>
        <v>Land</v>
      </c>
    </row>
    <row r="80" spans="1:8">
      <c r="A80" t="str">
        <f>'2010 US Surrogates'!A81</f>
        <v>Refineries and Tank Farms</v>
      </c>
      <c r="B80">
        <f>'2010 US Surrogates'!C81</f>
        <v>650</v>
      </c>
      <c r="D80" t="str">
        <f>'2010 US Surrogates'!P81</f>
        <v>Industrial Land</v>
      </c>
      <c r="F80" t="str">
        <f>'2010 US Surrogates'!Q81</f>
        <v>Population</v>
      </c>
      <c r="H80" t="str">
        <f>'2010 US Surrogates'!R81</f>
        <v>Land</v>
      </c>
    </row>
    <row r="81" spans="1:8">
      <c r="A81" t="str">
        <f>'2010 US Surrogates'!A82</f>
        <v>Refineries and Tank Farms and Gas Stations</v>
      </c>
      <c r="B81">
        <f>'2010 US Surrogates'!C82</f>
        <v>675</v>
      </c>
      <c r="D81" t="str">
        <f>'2010 US Surrogates'!P82</f>
        <v>Commercial plus Industrial</v>
      </c>
      <c r="F81" t="str">
        <f>'2010 US Surrogates'!Q82</f>
        <v>Population</v>
      </c>
      <c r="H81" t="str">
        <f>'2010 US Surrogates'!R82</f>
        <v>Land</v>
      </c>
    </row>
    <row r="82" spans="1:8">
      <c r="A82" t="str">
        <f>'2010 US Surrogates'!A83</f>
        <v>Oil and Gas Wells</v>
      </c>
      <c r="B82">
        <f>'2010 US Surrogates'!C83</f>
        <v>680</v>
      </c>
      <c r="D82" t="str">
        <f>'2010 US Surrogates'!P83</f>
        <v>Metals and Minerals Industrial (IND4)</v>
      </c>
      <c r="F82" t="str">
        <f>'2010 US Surrogates'!Q83</f>
        <v>Rural Land Area</v>
      </c>
      <c r="H82" t="str">
        <f>'2010 US Surrogates'!R83</f>
        <v>Land</v>
      </c>
    </row>
    <row r="83" spans="1:8">
      <c r="A83" t="str">
        <f>'2010 US Surrogates'!A84</f>
        <v>Gas production at all wells</v>
      </c>
      <c r="B83">
        <f>'2010 US Surrogates'!C84</f>
        <v>689</v>
      </c>
      <c r="D83" t="str">
        <f>'2010 US Surrogates'!P84</f>
        <v>Oil and Gas Wells</v>
      </c>
      <c r="F83" t="str">
        <f>'2010 US Surrogates'!Q84</f>
        <v>Metals and Minerals Industrial (IND4)</v>
      </c>
      <c r="H83" t="str">
        <f>'2010 US Surrogates'!R84</f>
        <v>Rural Land Area</v>
      </c>
    </row>
    <row r="84" spans="1:8">
      <c r="A84" t="str">
        <f>'2010 US Surrogates'!A85</f>
        <v>Oil production at all wells</v>
      </c>
      <c r="B84">
        <f>'2010 US Surrogates'!C85</f>
        <v>690</v>
      </c>
      <c r="D84" t="str">
        <f>'2010 US Surrogates'!P85</f>
        <v>Oil and Gas Wells</v>
      </c>
      <c r="F84" t="str">
        <f>'2010 US Surrogates'!Q85</f>
        <v>Metals and Minerals Industrial (IND4)</v>
      </c>
      <c r="H84" t="str">
        <f>'2010 US Surrogates'!R85</f>
        <v>Rural Land Area</v>
      </c>
    </row>
    <row r="85" spans="1:8">
      <c r="A85" t="str">
        <f>'2010 US Surrogates'!A86</f>
        <v>Spud count</v>
      </c>
      <c r="B85">
        <f>'2010 US Surrogates'!C86</f>
        <v>692</v>
      </c>
      <c r="D85" t="str">
        <f>'2010 US Surrogates'!P86</f>
        <v>Oil and Gas Wells</v>
      </c>
      <c r="F85" t="str">
        <f>'2010 US Surrogates'!Q86</f>
        <v>Metals and Minerals Industrial (IND4)</v>
      </c>
      <c r="H85" t="str">
        <f>'2010 US Surrogates'!R86</f>
        <v>Rural Land Area</v>
      </c>
    </row>
    <row r="86" spans="1:8">
      <c r="A86" t="str">
        <f>'2010 US Surrogates'!A87</f>
        <v>Well count - all wells</v>
      </c>
      <c r="B86">
        <f>'2010 US Surrogates'!C87</f>
        <v>693</v>
      </c>
      <c r="D86" t="str">
        <f>'2010 US Surrogates'!P87</f>
        <v>Oil and Gas Wells</v>
      </c>
      <c r="F86" t="str">
        <f>'2010 US Surrogates'!Q87</f>
        <v>Metals and Minerals Industrial (IND4)</v>
      </c>
      <c r="H86" t="str">
        <f>'2010 US Surrogates'!R87</f>
        <v>Rural Land Area</v>
      </c>
    </row>
    <row r="87" spans="1:8">
      <c r="A87" t="str">
        <f>'2010 US Surrogates'!A88</f>
        <v>Oil production at oil wells</v>
      </c>
      <c r="B87">
        <f>'2010 US Surrogates'!C88</f>
        <v>694</v>
      </c>
      <c r="D87" t="str">
        <f>'2010 US Surrogates'!P88</f>
        <v>Oil and Gas Wells</v>
      </c>
      <c r="F87" t="str">
        <f>'2010 US Surrogates'!Q88</f>
        <v>Metals and Minerals Industrial (IND4)</v>
      </c>
      <c r="H87" t="str">
        <f>'2010 US Surrogates'!R88</f>
        <v>Rural Land Area</v>
      </c>
    </row>
    <row r="88" spans="1:8">
      <c r="A88" t="str">
        <f>'2010 US Surrogates'!A89</f>
        <v>Well count - oil wells</v>
      </c>
      <c r="B88">
        <f>'2010 US Surrogates'!C89</f>
        <v>695</v>
      </c>
      <c r="D88" t="str">
        <f>'2010 US Surrogates'!P89</f>
        <v>Oil and Gas Wells</v>
      </c>
      <c r="F88" t="str">
        <f>'2010 US Surrogates'!Q89</f>
        <v>Metals and Minerals Industrial (IND4)</v>
      </c>
      <c r="H88" t="str">
        <f>'2010 US Surrogates'!R89</f>
        <v>Rural Land Area</v>
      </c>
    </row>
    <row r="89" spans="1:8">
      <c r="A89" t="str">
        <f>'2010 US Surrogates'!A90</f>
        <v>Gas production at gas wells</v>
      </c>
      <c r="B89">
        <f>'2010 US Surrogates'!C90</f>
        <v>696</v>
      </c>
      <c r="D89" t="str">
        <f>'2010 US Surrogates'!P90</f>
        <v>Oil and Gas Wells</v>
      </c>
      <c r="F89" t="str">
        <f>'2010 US Surrogates'!Q90</f>
        <v>Metals and Minerals Industrial (IND4)</v>
      </c>
      <c r="H89" t="str">
        <f>'2010 US Surrogates'!R90</f>
        <v>Rural Land Area</v>
      </c>
    </row>
    <row r="90" spans="1:8">
      <c r="A90" t="str">
        <f>'2010 US Surrogates'!A91</f>
        <v>Oil production at gas wells</v>
      </c>
      <c r="B90">
        <f>'2010 US Surrogates'!C91</f>
        <v>697</v>
      </c>
      <c r="D90" t="str">
        <f>'2010 US Surrogates'!P91</f>
        <v>Oil and Gas Wells</v>
      </c>
      <c r="F90" t="str">
        <f>'2010 US Surrogates'!Q91</f>
        <v>Metals and Minerals Industrial (IND4)</v>
      </c>
      <c r="H90" t="str">
        <f>'2010 US Surrogates'!R91</f>
        <v>Rural Land Area</v>
      </c>
    </row>
    <row r="91" spans="1:8">
      <c r="A91" t="str">
        <f>'2010 US Surrogates'!A92</f>
        <v>Well count - gas wells</v>
      </c>
      <c r="B91">
        <f>'2010 US Surrogates'!C92</f>
        <v>698</v>
      </c>
      <c r="D91" t="str">
        <f>'2010 US Surrogates'!P92</f>
        <v>Oil and Gas Wells</v>
      </c>
      <c r="F91" t="str">
        <f>'2010 US Surrogates'!Q92</f>
        <v>Metals and Minerals Industrial (IND4)</v>
      </c>
      <c r="H91" t="str">
        <f>'2010 US Surrogates'!R92</f>
        <v>Rural Land Area</v>
      </c>
    </row>
    <row r="92" spans="1:8">
      <c r="A92" t="str">
        <f>'2010 US Surrogates'!A93</f>
        <v>Gas production at CBM wells</v>
      </c>
      <c r="B92">
        <f>'2010 US Surrogates'!C93</f>
        <v>699</v>
      </c>
      <c r="D92" t="str">
        <f>'2010 US Surrogates'!P93</f>
        <v>Oil and Gas Wells</v>
      </c>
      <c r="F92" t="str">
        <f>'2010 US Surrogates'!Q93</f>
        <v>Metals and Minerals Industrial (IND4)</v>
      </c>
      <c r="H92" t="str">
        <f>'2010 US Surrogates'!R93</f>
        <v>Rural Land Area</v>
      </c>
    </row>
    <row r="93" spans="1:8">
      <c r="A93" t="str">
        <f>'2010 US Surrogates'!A94</f>
        <v>Well count - CBM wells</v>
      </c>
      <c r="B93">
        <f>'2010 US Surrogates'!C94</f>
        <v>691</v>
      </c>
      <c r="D93" t="str">
        <f>'2010 US Surrogates'!P94</f>
        <v>Oil and Gas Wells</v>
      </c>
      <c r="F93" t="str">
        <f>'2010 US Surrogates'!Q94</f>
        <v>Metals and Minerals Industrial (IND4)</v>
      </c>
      <c r="H93" t="str">
        <f>'2010 US Surrogates'!R94</f>
        <v>Rural Land Area</v>
      </c>
    </row>
    <row r="94" spans="1:8">
      <c r="A94" t="str">
        <f>'2010 US Surrogates'!A95</f>
        <v>Airport Points</v>
      </c>
      <c r="B94">
        <f>'2010 US Surrogates'!C95</f>
        <v>710</v>
      </c>
      <c r="D94" t="str">
        <f>'2010 US Surrogates'!P95</f>
        <v>Population</v>
      </c>
      <c r="F94" t="str">
        <f>'2010 US Surrogates'!Q95</f>
        <v>Land</v>
      </c>
      <c r="H94" t="str">
        <f>'2010 US Surrogates'!R95</f>
        <v/>
      </c>
    </row>
    <row r="95" spans="1:8">
      <c r="A95" t="str">
        <f>'2010 US Surrogates'!A96</f>
        <v>Airport Areas</v>
      </c>
      <c r="B95">
        <f>'2010 US Surrogates'!C96</f>
        <v>711</v>
      </c>
      <c r="D95" t="str">
        <f>'2010 US Surrogates'!P96</f>
        <v>Airport Points</v>
      </c>
      <c r="F95" t="str">
        <f>'2010 US Surrogates'!Q96</f>
        <v>Population</v>
      </c>
      <c r="H95" t="str">
        <f>'2010 US Surrogates'!R96</f>
        <v>Land</v>
      </c>
    </row>
    <row r="96" spans="1:8">
      <c r="A96" t="str">
        <f>'2010 US Surrogates'!A97</f>
        <v>Military Airports</v>
      </c>
      <c r="B96">
        <f>'2010 US Surrogates'!C97</f>
        <v>720</v>
      </c>
      <c r="D96" t="str">
        <f>'2010 US Surrogates'!P97</f>
        <v>Airport Points</v>
      </c>
      <c r="F96" t="str">
        <f>'2010 US Surrogates'!Q97</f>
        <v>Population</v>
      </c>
      <c r="H96" t="str">
        <f>'2010 US Surrogates'!R97</f>
        <v/>
      </c>
    </row>
    <row r="97" spans="1:8">
      <c r="A97" t="str">
        <f>'2010 US Surrogates'!A98</f>
        <v>Marine Ports</v>
      </c>
      <c r="B97">
        <f>'2010 US Surrogates'!C98</f>
        <v>800</v>
      </c>
      <c r="D97" t="str">
        <f>'2010 US Surrogates'!P98</f>
        <v>Navigable Waterway Miles</v>
      </c>
      <c r="F97" t="str">
        <f>'2010 US Surrogates'!Q98</f>
        <v>Water</v>
      </c>
      <c r="H97" t="str">
        <f>'2010 US Surrogates'!R98</f>
        <v>Land</v>
      </c>
    </row>
    <row r="98" spans="1:8">
      <c r="A98" t="str">
        <f>'2010 US Surrogates'!A99</f>
        <v>Port Areas</v>
      </c>
      <c r="B98">
        <f>'2010 US Surrogates'!C99</f>
        <v>801</v>
      </c>
      <c r="D98" t="str">
        <f>'2010 US Surrogates'!P99</f>
        <v>Marine Ports</v>
      </c>
      <c r="F98" t="str">
        <f>'2010 US Surrogates'!Q99</f>
        <v>Navigable Waterway Miles</v>
      </c>
      <c r="H98" t="str">
        <f>'2010 US Surrogates'!R99</f>
        <v>Water</v>
      </c>
    </row>
    <row r="99" spans="1:8">
      <c r="A99" t="str">
        <f>'2010 US Surrogates'!A100</f>
        <v>Shipping Lanes</v>
      </c>
      <c r="B99">
        <f>'2010 US Surrogates'!C100</f>
        <v>802</v>
      </c>
      <c r="D99" t="str">
        <f>'2010 US Surrogates'!P100</f>
        <v>Gulf Shipping Lanes</v>
      </c>
      <c r="F99" t="str">
        <f>'2010 US Surrogates'!Q100</f>
        <v>Offshore Shipping NEI2011 NOx</v>
      </c>
      <c r="H99" t="str">
        <f>'2010 US Surrogates'!R100</f>
        <v>Water</v>
      </c>
    </row>
    <row r="100" spans="1:8">
      <c r="A100" t="str">
        <f>'2010 US Surrogates'!A101</f>
        <v>Gulf Shipping Lanes</v>
      </c>
      <c r="B100">
        <f>'2010 US Surrogates'!C101</f>
        <v>803</v>
      </c>
      <c r="D100" t="str">
        <f>'2010 US Surrogates'!P101</f>
        <v>Offshore Shipping Area</v>
      </c>
      <c r="F100" t="str">
        <f>'2010 US Surrogates'!Q101</f>
        <v>Navigable Waterway Miles</v>
      </c>
      <c r="H100" t="str">
        <f>'2010 US Surrogates'!R101</f>
        <v>Water</v>
      </c>
    </row>
    <row r="101" spans="1:8">
      <c r="A101" t="str">
        <f>'2010 US Surrogates'!A102</f>
        <v>Offshore Shipping Area</v>
      </c>
      <c r="B101">
        <f>'2010 US Surrogates'!C102</f>
        <v>805</v>
      </c>
      <c r="D101" t="str">
        <f>'2010 US Surrogates'!P103</f>
        <v>Offshore Shipping Area</v>
      </c>
      <c r="F101" t="str">
        <f>'2010 US Surrogates'!Q103</f>
        <v>Navigable Waterway Miles</v>
      </c>
      <c r="H101" t="str">
        <f>'2010 US Surrogates'!R103</f>
        <v>Water</v>
      </c>
    </row>
    <row r="102" spans="1:8">
      <c r="A102" t="str">
        <f>'2010 US Surrogates'!A103</f>
        <v>Offshore Shipping NEI2011 NOx</v>
      </c>
      <c r="B102">
        <f>'2010 US Surrogates'!C103</f>
        <v>806</v>
      </c>
      <c r="D102" t="str">
        <f>'2010 US Surrogates'!P105</f>
        <v>Offshore Shipping NEI2011 NOx</v>
      </c>
      <c r="F102" t="str">
        <f>'2010 US Surrogates'!Q105</f>
        <v>Navigable Waterway Miles</v>
      </c>
      <c r="H102" t="str">
        <f>'2010 US Surrogates'!R105</f>
        <v>Water</v>
      </c>
    </row>
    <row r="103" spans="1:8">
      <c r="A103" t="str">
        <f>'2010 US Surrogates'!A104</f>
        <v>Navigable Waterway Miles</v>
      </c>
      <c r="B103">
        <f>'2010 US Surrogates'!C104</f>
        <v>807</v>
      </c>
      <c r="D103" t="str">
        <f>'2010 US Surrogates'!P106</f>
        <v>Navigable Waterway Miles</v>
      </c>
      <c r="F103" t="str">
        <f>'2010 US Surrogates'!Q106</f>
        <v>Marine Ports</v>
      </c>
      <c r="H103" t="str">
        <f>'2010 US Surrogates'!R106</f>
        <v>Water</v>
      </c>
    </row>
    <row r="104" spans="1:8">
      <c r="A104" t="str">
        <f>'2010 US Surrogates'!A105</f>
        <v>Great Lakes Tug Zone Area</v>
      </c>
      <c r="B104">
        <f>'2010 US Surrogates'!C105</f>
        <v>808</v>
      </c>
      <c r="D104" t="str">
        <f>'2010 US Surrogates'!P108</f>
        <v>Marine Ports</v>
      </c>
      <c r="F104" t="str">
        <f>'2010 US Surrogates'!Q108</f>
        <v>Navigable Waterway Miles</v>
      </c>
      <c r="H104" t="str">
        <f>'2010 US Surrogates'!R108</f>
        <v>Water</v>
      </c>
    </row>
    <row r="105" spans="1:8">
      <c r="A105" t="str">
        <f>'2010 US Surrogates'!A106</f>
        <v>Navigable Waterway Activity</v>
      </c>
      <c r="B105">
        <f>'2010 US Surrogates'!C106</f>
        <v>810</v>
      </c>
      <c r="D105" t="str">
        <f>'2010 US Surrogates'!P109</f>
        <v>Housing</v>
      </c>
      <c r="F105" t="str">
        <f>'2010 US Surrogates'!Q109</f>
        <v>Population</v>
      </c>
      <c r="H105" t="str">
        <f>'2010 US Surrogates'!R109</f>
        <v>Land</v>
      </c>
    </row>
    <row r="106" spans="1:8">
      <c r="A106" t="str">
        <f>'2010 US Surrogates'!A107</f>
        <v>Midwest Shipping Lanes</v>
      </c>
      <c r="B106">
        <f>'2010 US Surrogates'!C107</f>
        <v>812</v>
      </c>
      <c r="D106" t="str">
        <f>'2010 US Surrogates'!P110</f>
        <v>Rural Land Area</v>
      </c>
      <c r="F106" t="str">
        <f>'2010 US Surrogates'!Q110</f>
        <v>Land</v>
      </c>
      <c r="H106" t="str">
        <f>'2010 US Surrogates'!R110</f>
        <v/>
      </c>
    </row>
    <row r="107" spans="1:8">
      <c r="A107" t="str">
        <f>'2010 US Surrogates'!A108</f>
        <v xml:space="preserve">Ports NEI2011 NOx </v>
      </c>
      <c r="B107">
        <f>'2010 US Surrogates'!C108</f>
        <v>820</v>
      </c>
      <c r="D107" t="str">
        <f>'2010 US Surrogates'!P111</f>
        <v>Population</v>
      </c>
      <c r="F107" t="str">
        <f>'2010 US Surrogates'!Q111</f>
        <v>Land</v>
      </c>
      <c r="H107" t="str">
        <f>'2010 US Surrogates'!R111</f>
        <v/>
      </c>
    </row>
    <row r="108" spans="1:8">
      <c r="A108" t="str">
        <f>'2010 US Surrogates'!A109</f>
        <v>Golf Courses</v>
      </c>
      <c r="B108">
        <f>'2010 US Surrogates'!C109</f>
        <v>850</v>
      </c>
      <c r="D108" t="str">
        <f>'2010 US Surrogates'!P112</f>
        <v>Rural Land Area</v>
      </c>
      <c r="F108" t="str">
        <f>'2010 US Surrogates'!Q112</f>
        <v>Land</v>
      </c>
      <c r="H108" t="str">
        <f>'2010 US Surrogates'!R112</f>
        <v/>
      </c>
    </row>
    <row r="109" spans="1:8">
      <c r="A109" t="str">
        <f>'2010 US Surrogates'!A110</f>
        <v>Mines</v>
      </c>
      <c r="B109">
        <f>'2010 US Surrogates'!C110</f>
        <v>860</v>
      </c>
      <c r="D109" t="str">
        <f>'2010 US Surrogates'!P113</f>
        <v>Commercial plus Industrial</v>
      </c>
      <c r="F109" t="str">
        <f>'2010 US Surrogates'!Q113</f>
        <v>Water</v>
      </c>
      <c r="H109" t="str">
        <f>'2010 US Surrogates'!R113</f>
        <v>Land</v>
      </c>
    </row>
    <row r="110" spans="1:8">
      <c r="A110" t="str">
        <f>'2010 US Surrogates'!A111</f>
        <v>Construction and Mining</v>
      </c>
      <c r="B110">
        <f>'2010 US Surrogates'!C111</f>
        <v>861</v>
      </c>
      <c r="D110" t="str">
        <f>'2010 US Surrogates'!P114</f>
        <v>Commercial Land</v>
      </c>
      <c r="F110" t="str">
        <f>'2010 US Surrogates'!Q114</f>
        <v>Population</v>
      </c>
      <c r="H110" t="str">
        <f>'2010 US Surrogates'!R114</f>
        <v>Land</v>
      </c>
    </row>
    <row r="111" spans="1:8">
      <c r="A111" t="str">
        <f>'2010 US Surrogates'!A112</f>
        <v>Quarries</v>
      </c>
      <c r="B111">
        <f>'2010 US Surrogates'!C112</f>
        <v>862</v>
      </c>
      <c r="D111" t="str">
        <f>'2010 US Surrogates'!P115</f>
        <v>Forest Land</v>
      </c>
      <c r="F111" t="str">
        <f>'2010 US Surrogates'!Q115</f>
        <v>Rural Land Area</v>
      </c>
      <c r="H111" t="str">
        <f>'2010 US Surrogates'!R115</f>
        <v>Population</v>
      </c>
    </row>
    <row r="112" spans="1:8">
      <c r="A112" t="str">
        <f>'2010 US Surrogates'!A113</f>
        <v>Wastewater Treatment Facilities</v>
      </c>
      <c r="B112">
        <f>'2010 US Surrogates'!C113</f>
        <v>870</v>
      </c>
      <c r="C112" s="10"/>
      <c r="D112" s="11"/>
      <c r="E112" s="11"/>
      <c r="F112" s="11"/>
      <c r="G112" s="11"/>
    </row>
    <row r="113" spans="1:7">
      <c r="A113" t="str">
        <f>'2010 US Surrogates'!A114</f>
        <v>Drycleaners</v>
      </c>
      <c r="B113">
        <f>'2010 US Surrogates'!C114</f>
        <v>880</v>
      </c>
      <c r="C113" s="10"/>
      <c r="D113" s="11"/>
      <c r="E113" s="11"/>
      <c r="F113" s="11"/>
      <c r="G113" s="11"/>
    </row>
    <row r="114" spans="1:7">
      <c r="A114" t="str">
        <f>'2010 US Surrogates'!A115</f>
        <v>Commercial Timber</v>
      </c>
      <c r="B114">
        <f>'2010 US Surrogates'!C115</f>
        <v>890</v>
      </c>
      <c r="C114" s="10"/>
      <c r="D114" s="11"/>
      <c r="E114" s="11"/>
      <c r="F114" s="11"/>
      <c r="G114" s="11"/>
    </row>
    <row r="115" spans="1:7">
      <c r="A115">
        <f>'2010 US Surrogates'!A116</f>
        <v>0</v>
      </c>
      <c r="B115">
        <f>'2010 US Surrogates'!C116</f>
        <v>0</v>
      </c>
      <c r="C115" s="10"/>
      <c r="D115" s="11"/>
      <c r="E115" s="11"/>
      <c r="F115" s="11"/>
      <c r="G115" s="11"/>
    </row>
    <row r="116" spans="1:7">
      <c r="A116">
        <f>'2010 US Surrogates'!A117</f>
        <v>0</v>
      </c>
      <c r="B116">
        <f>'2010 US Surrogates'!C117</f>
        <v>0</v>
      </c>
      <c r="C116" s="10"/>
      <c r="D116" s="11"/>
      <c r="E116" s="11"/>
      <c r="F116" s="11"/>
      <c r="G116" s="11"/>
    </row>
    <row r="117" spans="1:7">
      <c r="C117" s="10"/>
      <c r="D117" s="11"/>
      <c r="E117" s="11"/>
      <c r="F117" s="11"/>
      <c r="G117" s="11"/>
    </row>
    <row r="118" spans="1:7">
      <c r="C118" s="10"/>
      <c r="D118" s="11"/>
      <c r="E118" s="11"/>
      <c r="F118" s="11"/>
      <c r="G118" s="11"/>
    </row>
    <row r="119" spans="1:7">
      <c r="C119" s="10"/>
      <c r="D119" s="11"/>
      <c r="E119" s="11"/>
      <c r="F119" s="11"/>
      <c r="G119" s="11"/>
    </row>
    <row r="120" spans="1:7">
      <c r="C120" s="10"/>
      <c r="D120" s="11"/>
      <c r="E120" s="11"/>
      <c r="F120" s="11"/>
      <c r="G120" s="11"/>
    </row>
    <row r="121" spans="1:7">
      <c r="C121" s="10"/>
      <c r="D121" s="11"/>
      <c r="E121" s="11"/>
      <c r="F121" s="11"/>
      <c r="G121" s="11"/>
    </row>
    <row r="122" spans="1:7">
      <c r="C122" s="10"/>
      <c r="D122" s="11"/>
      <c r="E122" s="11"/>
      <c r="F122" s="11"/>
      <c r="G122" s="11"/>
    </row>
    <row r="123" spans="1:7">
      <c r="C123" s="10"/>
      <c r="D123" s="11"/>
      <c r="E123" s="11"/>
      <c r="F123" s="11"/>
      <c r="G123" s="11"/>
    </row>
    <row r="124" spans="1:7">
      <c r="C124" s="10"/>
      <c r="D124" s="11"/>
      <c r="E124" s="11"/>
      <c r="F124" s="11"/>
      <c r="G124" s="11"/>
    </row>
    <row r="125" spans="1:7">
      <c r="C125" s="10"/>
      <c r="D125" s="11"/>
      <c r="E125" s="11"/>
      <c r="F125" s="11"/>
      <c r="G125" s="11"/>
    </row>
    <row r="126" spans="1:7">
      <c r="C126" s="10"/>
      <c r="D126" s="11"/>
      <c r="E126" s="11"/>
      <c r="F126" s="11"/>
      <c r="G126" s="11"/>
    </row>
    <row r="127" spans="1:7">
      <c r="C127" s="10"/>
      <c r="D127" s="11"/>
      <c r="E127" s="11"/>
      <c r="F127" s="11"/>
      <c r="G127" s="11"/>
    </row>
    <row r="128" spans="1:7">
      <c r="C128" s="10"/>
      <c r="D128" s="11"/>
      <c r="E128" s="11"/>
      <c r="F128" s="11"/>
      <c r="G128" s="11"/>
    </row>
    <row r="129" spans="3:7">
      <c r="C129" s="10"/>
      <c r="D129" s="11"/>
      <c r="E129" s="11"/>
      <c r="F129" s="11"/>
      <c r="G129" s="11"/>
    </row>
    <row r="130" spans="3:7">
      <c r="C130" s="10"/>
      <c r="D130" s="11"/>
      <c r="E130" s="11"/>
      <c r="F130" s="11"/>
      <c r="G130" s="11"/>
    </row>
    <row r="131" spans="3:7">
      <c r="C131" s="10"/>
      <c r="D131" s="11"/>
      <c r="E131" s="11"/>
      <c r="F131" s="11"/>
      <c r="G131" s="11"/>
    </row>
    <row r="132" spans="3:7">
      <c r="C132" s="10"/>
      <c r="D132" s="11"/>
      <c r="E132" s="11"/>
      <c r="F132" s="11"/>
      <c r="G132" s="11"/>
    </row>
    <row r="133" spans="3:7">
      <c r="C133" s="10"/>
      <c r="D133" s="11"/>
      <c r="E133" s="11"/>
      <c r="F133" s="11"/>
      <c r="G133" s="11"/>
    </row>
    <row r="134" spans="3:7">
      <c r="C134" s="10"/>
      <c r="D134" s="11"/>
      <c r="E134" s="11"/>
      <c r="F134" s="11"/>
      <c r="G134" s="11"/>
    </row>
    <row r="135" spans="3:7">
      <c r="C135" s="10"/>
      <c r="D135" s="11"/>
      <c r="E135" s="11"/>
      <c r="F135" s="11"/>
      <c r="G135" s="11"/>
    </row>
    <row r="136" spans="3:7">
      <c r="C136" s="10"/>
      <c r="D136" s="11"/>
      <c r="E136" s="11"/>
      <c r="F136" s="11"/>
      <c r="G136" s="11"/>
    </row>
    <row r="137" spans="3:7">
      <c r="C137" s="10"/>
      <c r="D137" s="11"/>
      <c r="E137" s="11"/>
      <c r="F137" s="11"/>
      <c r="G137" s="11"/>
    </row>
    <row r="138" spans="3:7">
      <c r="C138" s="10"/>
      <c r="D138" s="11"/>
      <c r="E138" s="11"/>
      <c r="F138" s="11"/>
      <c r="G138" s="11"/>
    </row>
    <row r="139" spans="3:7">
      <c r="C139" s="10"/>
      <c r="D139" s="11"/>
      <c r="E139" s="11"/>
      <c r="F139" s="11"/>
      <c r="G139" s="11"/>
    </row>
    <row r="140" spans="3:7">
      <c r="C140" s="10"/>
      <c r="D140" s="11"/>
      <c r="E140" s="11"/>
      <c r="F140" s="11"/>
      <c r="G140" s="11"/>
    </row>
    <row r="141" spans="3:7">
      <c r="C141" s="10"/>
      <c r="D141" s="11"/>
      <c r="E141" s="11"/>
      <c r="F141" s="11"/>
      <c r="G141" s="11"/>
    </row>
    <row r="142" spans="3:7">
      <c r="C142" s="10"/>
      <c r="D142" s="11"/>
      <c r="E142" s="11"/>
      <c r="F142" s="11"/>
      <c r="G142" s="11"/>
    </row>
    <row r="143" spans="3:7">
      <c r="C143" s="10"/>
      <c r="D143" s="11"/>
      <c r="E143" s="11"/>
      <c r="F143" s="11"/>
      <c r="G143" s="11"/>
    </row>
    <row r="144" spans="3:7">
      <c r="C144" s="10"/>
      <c r="D144" s="11"/>
      <c r="E144" s="11"/>
      <c r="F144" s="11"/>
      <c r="G144" s="11"/>
    </row>
    <row r="145" spans="3:7">
      <c r="C145" s="10"/>
      <c r="D145" s="11"/>
      <c r="E145" s="11"/>
      <c r="F145" s="11"/>
      <c r="G145" s="11"/>
    </row>
    <row r="146" spans="3:7">
      <c r="C146" s="10"/>
      <c r="D146" s="11"/>
      <c r="E146" s="11"/>
      <c r="F146" s="11"/>
      <c r="G146" s="11"/>
    </row>
    <row r="147" spans="3:7">
      <c r="C147" s="10"/>
      <c r="D147" s="11"/>
      <c r="E147" s="11"/>
      <c r="F147" s="11"/>
      <c r="G147" s="11"/>
    </row>
    <row r="148" spans="3:7">
      <c r="C148" s="10"/>
      <c r="D148" s="11"/>
      <c r="E148" s="11"/>
      <c r="F148" s="11"/>
      <c r="G148" s="11"/>
    </row>
    <row r="149" spans="3:7">
      <c r="C149" s="10"/>
      <c r="D149" s="11"/>
      <c r="E149" s="11"/>
      <c r="F149" s="11"/>
      <c r="G149" s="11"/>
    </row>
    <row r="150" spans="3:7">
      <c r="C150" s="10"/>
      <c r="D150" s="11"/>
      <c r="E150" s="11"/>
      <c r="F150" s="11"/>
      <c r="G150" s="11"/>
    </row>
    <row r="151" spans="3:7">
      <c r="C151" s="10"/>
      <c r="D151" s="11"/>
      <c r="E151" s="11"/>
      <c r="F151" s="11"/>
      <c r="G151" s="11"/>
    </row>
    <row r="152" spans="3:7">
      <c r="C152" s="10"/>
      <c r="D152" s="11"/>
      <c r="E152" s="11"/>
      <c r="F152" s="11"/>
      <c r="G152" s="11"/>
    </row>
    <row r="153" spans="3:7">
      <c r="C153" s="10"/>
      <c r="D153" s="11"/>
      <c r="E153" s="11"/>
      <c r="F153" s="11"/>
      <c r="G153" s="11"/>
    </row>
    <row r="154" spans="3:7">
      <c r="C154" s="10"/>
      <c r="D154" s="11"/>
      <c r="E154" s="11"/>
      <c r="F154" s="11"/>
      <c r="G154" s="11"/>
    </row>
  </sheetData>
  <mergeCells count="1">
    <mergeCell ref="A1:B1"/>
  </mergeCells>
  <phoneticPr fontId="0" type="noConversion"/>
  <printOptions headings="1" gridLines="1"/>
  <pageMargins left="0.25" right="0.25" top="0.25" bottom="0.75" header="0.5" footer="0.5"/>
  <headerFooter>
    <oddFooter>&amp;A&amp;RPage &amp;P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workbookViewId="0">
      <pane xSplit="1" ySplit="1" topLeftCell="B2" activePane="bottomRight" state="frozen"/>
      <selection pane="topRight" activeCell="B1" sqref="B1"/>
      <selection pane="bottomLeft" activeCell="A2" sqref="A2"/>
      <selection pane="bottomRight" activeCell="A3" sqref="A3"/>
    </sheetView>
  </sheetViews>
  <sheetFormatPr baseColWidth="10" defaultRowHeight="12" x14ac:dyDescent="0"/>
  <cols>
    <col min="1" max="1" width="33.1640625" customWidth="1"/>
    <col min="2" max="2" width="101.33203125" customWidth="1"/>
    <col min="3" max="3" width="17.83203125" customWidth="1"/>
    <col min="4" max="4" width="15.33203125" customWidth="1"/>
    <col min="5" max="5" width="37.83203125" customWidth="1"/>
    <col min="6" max="6" width="98.6640625" customWidth="1"/>
  </cols>
  <sheetData>
    <row r="1" spans="1:6" ht="16" thickBot="1">
      <c r="A1" s="37" t="s">
        <v>581</v>
      </c>
      <c r="B1" s="38" t="s">
        <v>614</v>
      </c>
      <c r="C1" s="38" t="s">
        <v>615</v>
      </c>
      <c r="D1" s="38" t="s">
        <v>616</v>
      </c>
      <c r="E1" s="38" t="s">
        <v>617</v>
      </c>
      <c r="F1" s="38" t="s">
        <v>618</v>
      </c>
    </row>
    <row r="2" spans="1:6" ht="15">
      <c r="A2" s="58" t="str">
        <f>shapefile_catalog!A2</f>
        <v>pophu_cnty2010</v>
      </c>
      <c r="B2" s="59" t="str">
        <f>shapefile_catalog!E2</f>
        <v>2010 county boundaries from US Census</v>
      </c>
      <c r="C2" s="59" t="s">
        <v>406</v>
      </c>
      <c r="D2" s="59">
        <v>2010</v>
      </c>
      <c r="E2" s="59" t="s">
        <v>619</v>
      </c>
      <c r="F2" s="60" t="s">
        <v>1119</v>
      </c>
    </row>
    <row r="3" spans="1:6" ht="15">
      <c r="A3" s="61" t="str">
        <f>shapefile_catalog!A3</f>
        <v>pophu_tract2010</v>
      </c>
      <c r="B3" s="62" t="str">
        <f>shapefile_catalog!E3</f>
        <v>2010 census tract boundaries from US Census</v>
      </c>
      <c r="C3" s="62" t="s">
        <v>406</v>
      </c>
      <c r="D3" s="62">
        <v>2010</v>
      </c>
      <c r="E3" s="62" t="s">
        <v>619</v>
      </c>
      <c r="F3" s="63" t="s">
        <v>1119</v>
      </c>
    </row>
    <row r="4" spans="1:6" ht="15">
      <c r="A4" s="61" t="str">
        <f>shapefile_catalog!A4</f>
        <v>us_tcts_all_wsegs2_coast</v>
      </c>
      <c r="B4" s="62" t="str">
        <f>shapefile_catalog!E4</f>
        <v>US Census Tract Boundaries</v>
      </c>
      <c r="C4" s="62" t="s">
        <v>406</v>
      </c>
      <c r="D4" s="62">
        <v>2010</v>
      </c>
      <c r="E4" s="62" t="s">
        <v>619</v>
      </c>
      <c r="F4" s="63" t="s">
        <v>1119</v>
      </c>
    </row>
    <row r="5" spans="1:6" ht="15">
      <c r="A5" s="61" t="str">
        <f>shapefile_catalog!A5</f>
        <v>us_ctys_for_tcts</v>
      </c>
      <c r="B5" s="62" t="str">
        <f>shapefile_catalog!E5</f>
        <v>US Census County Boundaries</v>
      </c>
      <c r="C5" s="62" t="s">
        <v>406</v>
      </c>
      <c r="D5" s="62">
        <v>2010</v>
      </c>
      <c r="E5" s="62" t="s">
        <v>619</v>
      </c>
      <c r="F5" s="63" t="s">
        <v>1119</v>
      </c>
    </row>
    <row r="6" spans="1:6" ht="30">
      <c r="A6" s="61" t="str">
        <f>shapefile_catalog!A6</f>
        <v>US_Oil_Gas_2008West2km_2011East4km</v>
      </c>
      <c r="B6" s="62" t="str">
        <f>shapefile_catalog!E6</f>
        <v>Oil and gas locations at 2-km resolution in the Western US (2008) and 4-km resolution in the Eastern US (2011)</v>
      </c>
      <c r="C6" s="62" t="s">
        <v>406</v>
      </c>
      <c r="D6" s="62" t="s">
        <v>1106</v>
      </c>
      <c r="E6" s="62" t="s">
        <v>1107</v>
      </c>
      <c r="F6" s="41"/>
    </row>
    <row r="7" spans="1:6" ht="15">
      <c r="A7" s="61" t="str">
        <f>shapefile_catalog!A7</f>
        <v>county_pophu02water</v>
      </c>
      <c r="B7" s="62" t="str">
        <f>shapefile_catalog!E7</f>
        <v>US county boundary GIS data from EPA pophu2k with CO and VA counties revised and 1/2 mile coastal line clipping</v>
      </c>
      <c r="C7" s="62" t="s">
        <v>406</v>
      </c>
      <c r="D7" s="62">
        <v>2002</v>
      </c>
      <c r="E7" s="62" t="s">
        <v>619</v>
      </c>
      <c r="F7" s="63" t="s">
        <v>1119</v>
      </c>
    </row>
    <row r="8" spans="1:6" ht="15">
      <c r="A8" s="61" t="str">
        <f>shapefile_catalog!A8</f>
        <v>county_pophu2010</v>
      </c>
      <c r="B8" s="62" t="str">
        <f>shapefile_catalog!E8</f>
        <v>US county boundary GIS data</v>
      </c>
      <c r="C8" s="62" t="s">
        <v>406</v>
      </c>
      <c r="D8" s="62">
        <v>2010</v>
      </c>
      <c r="E8" s="62" t="s">
        <v>619</v>
      </c>
      <c r="F8" s="63" t="s">
        <v>1119</v>
      </c>
    </row>
    <row r="9" spans="1:6" ht="15">
      <c r="A9" s="61" t="str">
        <f>shapefile_catalog!A9</f>
        <v>county_pophu2k</v>
      </c>
      <c r="B9" s="62" t="str">
        <f>shapefile_catalog!E9</f>
        <v>US county boundary GIS data from EPA pophu2k with CO and VA counties revised</v>
      </c>
      <c r="C9" s="62" t="s">
        <v>406</v>
      </c>
      <c r="D9" s="62">
        <v>2000</v>
      </c>
      <c r="E9" s="62" t="s">
        <v>619</v>
      </c>
      <c r="F9" s="63" t="s">
        <v>1119</v>
      </c>
    </row>
    <row r="10" spans="1:6" ht="15">
      <c r="A10" s="61" t="str">
        <f>shapefile_catalog!A10</f>
        <v>cty_pophu2k_revised</v>
      </c>
      <c r="B10" s="62" t="str">
        <f>shapefile_catalog!E10</f>
        <v>US county boundary GIS data from EPA pophu2k with CO and VA counties revised</v>
      </c>
      <c r="C10" s="62" t="s">
        <v>406</v>
      </c>
      <c r="D10" s="62">
        <v>2000</v>
      </c>
      <c r="E10" s="62" t="s">
        <v>619</v>
      </c>
      <c r="F10" s="63" t="s">
        <v>1119</v>
      </c>
    </row>
    <row r="11" spans="1:6" ht="15">
      <c r="A11" s="61" t="str">
        <f>shapefile_catalog!A11</f>
        <v>state_pophu2010</v>
      </c>
      <c r="B11" s="62" t="str">
        <f>shapefile_catalog!E11</f>
        <v>US state boundary GIS data</v>
      </c>
      <c r="C11" s="62" t="s">
        <v>406</v>
      </c>
      <c r="D11" s="62">
        <v>2010</v>
      </c>
      <c r="E11" s="62" t="s">
        <v>619</v>
      </c>
      <c r="F11" s="41" t="s">
        <v>1119</v>
      </c>
    </row>
    <row r="12" spans="1:6" ht="15">
      <c r="A12" s="61" t="str">
        <f>shapefile_catalog!A12</f>
        <v>pophu_bg2010</v>
      </c>
      <c r="B12" s="62" t="str">
        <f>shapefile_catalog!E12</f>
        <v>Population and housing units from Census 2010 (AREA_CODE:1=urban;2=suburban;3=exurban;4=rural)</v>
      </c>
      <c r="C12" s="62" t="s">
        <v>406</v>
      </c>
      <c r="D12" s="62">
        <v>2010</v>
      </c>
      <c r="E12" s="62" t="s">
        <v>619</v>
      </c>
      <c r="F12" s="41" t="s">
        <v>1119</v>
      </c>
    </row>
    <row r="13" spans="1:6" ht="15">
      <c r="A13" s="61" t="str">
        <f>shapefile_catalog!A13</f>
        <v>rd_ps_tiger2010</v>
      </c>
      <c r="B13" s="62" t="str">
        <f>shapefile_catalog!E13</f>
        <v>primary and secondary roads for urban and rural areas</v>
      </c>
      <c r="C13" s="62" t="s">
        <v>406</v>
      </c>
      <c r="D13" s="62">
        <v>2010</v>
      </c>
      <c r="E13" s="64" t="s">
        <v>1108</v>
      </c>
      <c r="F13" s="63" t="s">
        <v>1118</v>
      </c>
    </row>
    <row r="14" spans="1:6" ht="15">
      <c r="A14" s="61" t="str">
        <f>shapefile_catalog!A14</f>
        <v>rail_tiger2010</v>
      </c>
      <c r="B14" s="62" t="str">
        <f>shapefile_catalog!E14</f>
        <v>Class 1-3 and unknown classified railroads</v>
      </c>
      <c r="C14" s="62" t="s">
        <v>406</v>
      </c>
      <c r="D14" s="62">
        <v>2010</v>
      </c>
      <c r="E14" s="64" t="s">
        <v>1108</v>
      </c>
      <c r="F14" s="63" t="s">
        <v>1118</v>
      </c>
    </row>
    <row r="15" spans="1:6" ht="15">
      <c r="A15" s="61" t="str">
        <f>shapefile_catalog!A15</f>
        <v>ports_ntad2010</v>
      </c>
      <c r="B15" s="62" t="str">
        <f>shapefile_catalog!E15</f>
        <v>Point locations of marine ports</v>
      </c>
      <c r="C15" s="62" t="s">
        <v>406</v>
      </c>
      <c r="D15" s="62">
        <v>2010</v>
      </c>
      <c r="E15" s="64" t="s">
        <v>1109</v>
      </c>
      <c r="F15" s="63" t="s">
        <v>620</v>
      </c>
    </row>
    <row r="16" spans="1:6" ht="15">
      <c r="A16" s="61" t="str">
        <f>shapefile_catalog!A16</f>
        <v>rail_lines_ntad2012</v>
      </c>
      <c r="B16" s="62" t="str">
        <f>shapefile_catalog!E16</f>
        <v>2012 Railway lines</v>
      </c>
      <c r="C16" s="62" t="s">
        <v>406</v>
      </c>
      <c r="D16" s="62">
        <v>2012</v>
      </c>
      <c r="E16" s="64" t="s">
        <v>1109</v>
      </c>
      <c r="F16" s="63" t="s">
        <v>620</v>
      </c>
    </row>
    <row r="17" spans="1:6" ht="15">
      <c r="A17" s="61" t="str">
        <f>shapefile_catalog!A17</f>
        <v>ERTAC_railyard_WRF</v>
      </c>
      <c r="B17" s="62" t="str">
        <f>shapefile_catalog!E17</f>
        <v>2012 Railyard points</v>
      </c>
      <c r="C17" s="62" t="s">
        <v>406</v>
      </c>
      <c r="D17" s="62">
        <v>2012</v>
      </c>
      <c r="E17" s="64" t="s">
        <v>1110</v>
      </c>
      <c r="F17" s="41"/>
    </row>
    <row r="18" spans="1:6" ht="15">
      <c r="A18" s="61" t="str">
        <f>shapefile_catalog!A18</f>
        <v>waterway_ntad2011</v>
      </c>
      <c r="B18" s="62" t="str">
        <f>shapefile_catalog!E18</f>
        <v>Miles of waterways - navigable inland and intracoastal waterways</v>
      </c>
      <c r="C18" s="62" t="s">
        <v>406</v>
      </c>
      <c r="D18" s="62">
        <v>2011</v>
      </c>
      <c r="E18" s="64" t="s">
        <v>1109</v>
      </c>
      <c r="F18" s="63" t="s">
        <v>620</v>
      </c>
    </row>
    <row r="19" spans="1:6" ht="15">
      <c r="A19" s="61" t="str">
        <f>shapefile_catalog!A19</f>
        <v>nlcd2006_10s_waterland</v>
      </c>
      <c r="B19" s="62" t="str">
        <f>shapefile_catalog!E19</f>
        <v>Land and water area at 250m resolution</v>
      </c>
      <c r="C19" s="62" t="s">
        <v>406</v>
      </c>
      <c r="D19" s="62">
        <v>2006</v>
      </c>
      <c r="E19" s="64" t="s">
        <v>413</v>
      </c>
      <c r="F19" s="39" t="s">
        <v>434</v>
      </c>
    </row>
    <row r="20" spans="1:6" ht="30">
      <c r="A20" s="61" t="str">
        <f>shapefile_catalog!A20</f>
        <v>nlcd2006_20s_developed</v>
      </c>
      <c r="B20" s="62" t="str">
        <f>shapefile_catalog!E20</f>
        <v>Developed land at 250m resolution (21=open space;22=developed low intensity;23=developed med intensity;24=devoloped high intensity)</v>
      </c>
      <c r="C20" s="62" t="s">
        <v>406</v>
      </c>
      <c r="D20" s="62">
        <v>2006</v>
      </c>
      <c r="E20" s="64" t="s">
        <v>413</v>
      </c>
      <c r="F20" s="39" t="s">
        <v>434</v>
      </c>
    </row>
    <row r="21" spans="1:6" ht="15">
      <c r="A21" s="61" t="str">
        <f>shapefile_catalog!A21</f>
        <v>nlcd2006_40_forest</v>
      </c>
      <c r="B21" s="62" t="str">
        <f>shapefile_catalog!E21</f>
        <v>Forest land area at 250m resolution</v>
      </c>
      <c r="C21" s="62" t="s">
        <v>406</v>
      </c>
      <c r="D21" s="62">
        <v>2006</v>
      </c>
      <c r="E21" s="64" t="s">
        <v>413</v>
      </c>
      <c r="F21" s="39" t="s">
        <v>434</v>
      </c>
    </row>
    <row r="22" spans="1:6" ht="15">
      <c r="A22" s="61" t="str">
        <f>shapefile_catalog!A22</f>
        <v>nlcd2006_80s_agri</v>
      </c>
      <c r="B22" s="62" t="str">
        <f>shapefile_catalog!E22</f>
        <v>Agricultural land area at 250m resolution (81=pasture;82=crops)</v>
      </c>
      <c r="C22" s="62" t="s">
        <v>406</v>
      </c>
      <c r="D22" s="62">
        <v>2006</v>
      </c>
      <c r="E22" s="64" t="s">
        <v>413</v>
      </c>
      <c r="F22" s="39" t="s">
        <v>434</v>
      </c>
    </row>
    <row r="23" spans="1:6" ht="15">
      <c r="A23" s="61" t="str">
        <f>shapefile_catalog!A23</f>
        <v>us_lw2k</v>
      </c>
      <c r="B23" s="62" t="str">
        <f>shapefile_catalog!E23</f>
        <v>NLCD land and water areas</v>
      </c>
      <c r="C23" s="62" t="s">
        <v>406</v>
      </c>
      <c r="D23" s="62">
        <v>2000</v>
      </c>
      <c r="E23" s="64" t="s">
        <v>413</v>
      </c>
      <c r="F23" s="41" t="s">
        <v>622</v>
      </c>
    </row>
    <row r="24" spans="1:6" ht="15">
      <c r="A24" s="61" t="str">
        <f>shapefile_catalog!A24</f>
        <v>exits_lcc</v>
      </c>
      <c r="B24" s="62" t="str">
        <f>shapefile_catalog!E24</f>
        <v>highway exit ramps</v>
      </c>
      <c r="C24" s="62" t="s">
        <v>406</v>
      </c>
      <c r="D24" s="62">
        <v>2010</v>
      </c>
      <c r="E24" s="64" t="s">
        <v>621</v>
      </c>
      <c r="F24" s="40" t="s">
        <v>425</v>
      </c>
    </row>
    <row r="25" spans="1:6" ht="15">
      <c r="A25" s="61" t="str">
        <f>shapefile_catalog!A25</f>
        <v>mjrrds_lcc</v>
      </c>
      <c r="B25" s="62" t="str">
        <f>shapefile_catalog!E25</f>
        <v>Major roads Shapefile from ESRI D&amp;M 2010</v>
      </c>
      <c r="C25" s="62" t="s">
        <v>406</v>
      </c>
      <c r="D25" s="62">
        <v>2010</v>
      </c>
      <c r="E25" s="64" t="s">
        <v>621</v>
      </c>
      <c r="F25" s="40" t="s">
        <v>426</v>
      </c>
    </row>
    <row r="26" spans="1:6" ht="15">
      <c r="A26" s="61" t="str">
        <f>shapefile_catalog!A26</f>
        <v>transterm_lcc</v>
      </c>
      <c r="B26" s="62" t="str">
        <f>shapefile_catalog!E26</f>
        <v>Transportation terminals from ESRI D&amp;M 2010</v>
      </c>
      <c r="C26" s="62" t="s">
        <v>406</v>
      </c>
      <c r="D26" s="62">
        <v>2010</v>
      </c>
      <c r="E26" s="64" t="s">
        <v>621</v>
      </c>
      <c r="F26" s="40" t="s">
        <v>427</v>
      </c>
    </row>
    <row r="27" spans="1:6" ht="15">
      <c r="A27" s="61" t="str">
        <f>shapefile_catalog!A30</f>
        <v>county_lu2k</v>
      </c>
      <c r="B27" s="62" t="str">
        <f>shapefile_catalog!E30</f>
        <v>US county boundary GIS data from EPA us_lu2k</v>
      </c>
      <c r="C27" s="62" t="s">
        <v>406</v>
      </c>
      <c r="D27" s="62">
        <v>2000</v>
      </c>
      <c r="E27" s="25" t="s">
        <v>619</v>
      </c>
      <c r="F27" s="41" t="s">
        <v>1119</v>
      </c>
    </row>
    <row r="28" spans="1:6" ht="15">
      <c r="A28" s="61" t="str">
        <f>shapefile_catalog!A31</f>
        <v>us_lu2k</v>
      </c>
      <c r="B28" s="62" t="str">
        <f>shapefile_catalog!E31</f>
        <v>Building square footage for FEMA categories in 1990-based census tracts</v>
      </c>
      <c r="C28" s="62" t="s">
        <v>406</v>
      </c>
      <c r="D28" s="62">
        <v>2000</v>
      </c>
      <c r="E28" s="25" t="s">
        <v>1111</v>
      </c>
      <c r="F28" s="41" t="s">
        <v>1120</v>
      </c>
    </row>
    <row r="29" spans="1:6" ht="15">
      <c r="A29" s="61" t="str">
        <f>shapefile_catalog!A32</f>
        <v>ophu2k</v>
      </c>
      <c r="B29" s="62" t="str">
        <f>shapefile_catalog!E32</f>
        <v>Population and housing units from Census 2000</v>
      </c>
      <c r="C29" s="62" t="s">
        <v>406</v>
      </c>
      <c r="D29" s="62">
        <v>2000</v>
      </c>
      <c r="E29" s="25" t="s">
        <v>619</v>
      </c>
      <c r="F29" s="41" t="s">
        <v>624</v>
      </c>
    </row>
    <row r="30" spans="1:6" ht="15">
      <c r="A30" s="61" t="str">
        <f>shapefile_catalog!A33</f>
        <v>pophu2k_tnnc</v>
      </c>
      <c r="B30" s="62" t="str">
        <f>shapefile_catalog!E33</f>
        <v>Population and housing units from Census 2000</v>
      </c>
      <c r="C30" s="62" t="s">
        <v>406</v>
      </c>
      <c r="D30" s="62">
        <v>2000</v>
      </c>
      <c r="E30" s="25" t="s">
        <v>619</v>
      </c>
      <c r="F30" s="41" t="s">
        <v>1119</v>
      </c>
    </row>
    <row r="31" spans="1:6" ht="15">
      <c r="A31" s="61" t="str">
        <f>shapefile_catalog!A34</f>
        <v>vi_pophu2k_filter</v>
      </c>
      <c r="B31" s="62" t="str">
        <f>shapefile_catalog!E34</f>
        <v>Population and housing units from Census 2000 for Virginia Islands</v>
      </c>
      <c r="C31" s="62" t="s">
        <v>406</v>
      </c>
      <c r="D31" s="62">
        <v>2000</v>
      </c>
      <c r="E31" s="25" t="s">
        <v>619</v>
      </c>
      <c r="F31" s="40" t="s">
        <v>428</v>
      </c>
    </row>
    <row r="32" spans="1:6" ht="15">
      <c r="A32" s="61" t="str">
        <f>shapefile_catalog!A35</f>
        <v>pophu_0090</v>
      </c>
      <c r="B32" s="62" t="str">
        <f>shapefile_catalog!E35</f>
        <v>The change in housing and population between 1990 and 2000</v>
      </c>
      <c r="C32" s="62" t="s">
        <v>406</v>
      </c>
      <c r="D32" s="62">
        <v>2000</v>
      </c>
      <c r="E32" s="25" t="s">
        <v>619</v>
      </c>
      <c r="F32" s="41" t="s">
        <v>1119</v>
      </c>
    </row>
    <row r="33" spans="1:6" ht="15">
      <c r="A33" s="61" t="str">
        <f>shapefile_catalog!A36</f>
        <v>us_heat</v>
      </c>
      <c r="B33" s="62" t="str">
        <f>shapefile_catalog!E36</f>
        <v>Number of housing units in primary heating categories for each census block</v>
      </c>
      <c r="C33" s="62" t="s">
        <v>406</v>
      </c>
      <c r="D33" s="62">
        <v>2000</v>
      </c>
      <c r="E33" s="25" t="s">
        <v>619</v>
      </c>
      <c r="F33" s="41" t="s">
        <v>1119</v>
      </c>
    </row>
    <row r="34" spans="1:6" ht="15">
      <c r="A34" s="61" t="str">
        <f>shapefile_catalog!A37</f>
        <v>heating_fuels_acs0510_c2010</v>
      </c>
      <c r="B34" s="62" t="str">
        <f>shapefile_catalog!E37</f>
        <v>Number of housing units in primary heating categories for each census tract</v>
      </c>
      <c r="C34" s="62" t="s">
        <v>406</v>
      </c>
      <c r="D34" s="62">
        <v>2010</v>
      </c>
      <c r="E34" s="65" t="s">
        <v>1112</v>
      </c>
      <c r="F34" s="40" t="s">
        <v>423</v>
      </c>
    </row>
    <row r="35" spans="1:6" ht="15">
      <c r="A35" s="61" t="str">
        <f>shapefile_catalog!A38</f>
        <v>usrds_2000</v>
      </c>
      <c r="B35" s="62" t="str">
        <f>shapefile_catalog!E38</f>
        <v>primary and secondary roads for urban and rural areas</v>
      </c>
      <c r="C35" s="62" t="s">
        <v>406</v>
      </c>
      <c r="D35" s="62">
        <v>2000</v>
      </c>
      <c r="E35" s="64" t="s">
        <v>1108</v>
      </c>
      <c r="F35" s="41" t="s">
        <v>1118</v>
      </c>
    </row>
    <row r="36" spans="1:6" ht="15">
      <c r="A36" s="61" t="str">
        <f>shapefile_catalog!A39</f>
        <v>tnnc_usrds_2000</v>
      </c>
      <c r="B36" s="62" t="str">
        <f>shapefile_catalog!E39</f>
        <v>primary and secondary roads for urban and rural areas</v>
      </c>
      <c r="C36" s="62" t="s">
        <v>406</v>
      </c>
      <c r="D36" s="62">
        <v>2000</v>
      </c>
      <c r="E36" s="64" t="s">
        <v>1108</v>
      </c>
      <c r="F36" s="41" t="s">
        <v>1118</v>
      </c>
    </row>
    <row r="37" spans="1:6" ht="15">
      <c r="A37" s="61" t="str">
        <f>shapefile_catalog!A40</f>
        <v>vi_rds2k</v>
      </c>
      <c r="B37" s="62" t="str">
        <f>shapefile_catalog!E40</f>
        <v>primary and secondary roads for urban and rural areas for Virgin Islands</v>
      </c>
      <c r="C37" s="62" t="s">
        <v>406</v>
      </c>
      <c r="D37" s="62">
        <v>2000</v>
      </c>
      <c r="E37" s="64" t="s">
        <v>1108</v>
      </c>
      <c r="F37" s="41" t="s">
        <v>1118</v>
      </c>
    </row>
    <row r="38" spans="1:6" ht="15">
      <c r="A38" s="61" t="str">
        <f>shapefile_catalog!A41</f>
        <v>us_rail2k</v>
      </c>
      <c r="B38" s="62" t="str">
        <f>shapefile_catalog!E41</f>
        <v>Class 1-3 and unknown classified railroads</v>
      </c>
      <c r="C38" s="62" t="s">
        <v>406</v>
      </c>
      <c r="D38" s="62">
        <v>2000</v>
      </c>
      <c r="E38" s="64" t="s">
        <v>1108</v>
      </c>
      <c r="F38" s="41" t="s">
        <v>1118</v>
      </c>
    </row>
    <row r="39" spans="1:6" ht="15">
      <c r="A39" s="61" t="str">
        <f>shapefile_catalog!A42</f>
        <v>us_lowres</v>
      </c>
      <c r="B39" s="62" t="str">
        <f>shapefile_catalog!E42</f>
        <v>Area of NLCD Low Intensity Residential Land</v>
      </c>
      <c r="C39" s="62" t="s">
        <v>406</v>
      </c>
      <c r="D39" s="62">
        <v>1992</v>
      </c>
      <c r="E39" s="64" t="s">
        <v>413</v>
      </c>
      <c r="F39" s="41" t="s">
        <v>622</v>
      </c>
    </row>
    <row r="40" spans="1:6" ht="15">
      <c r="A40" s="61" t="str">
        <f>shapefile_catalog!A43</f>
        <v>us_ag2k</v>
      </c>
      <c r="B40" s="62" t="str">
        <f>shapefile_catalog!E43</f>
        <v>Agricultural lands--Pasture/Hay,  Grains, Row Crops, Fallow Land and Orchards/Vineyards NLCD areas</v>
      </c>
      <c r="C40" s="62" t="s">
        <v>406</v>
      </c>
      <c r="D40" s="62">
        <v>1992</v>
      </c>
      <c r="E40" s="64" t="s">
        <v>413</v>
      </c>
      <c r="F40" s="41" t="s">
        <v>622</v>
      </c>
    </row>
    <row r="41" spans="1:6" ht="15">
      <c r="A41" s="61" t="str">
        <f>shapefile_catalog!A44</f>
        <v>us_for2k</v>
      </c>
      <c r="B41" s="62" t="str">
        <f>shapefile_catalog!E44</f>
        <v>NLCD forest areas</v>
      </c>
      <c r="C41" s="62" t="s">
        <v>406</v>
      </c>
      <c r="D41" s="62">
        <v>1992</v>
      </c>
      <c r="E41" s="64" t="s">
        <v>413</v>
      </c>
      <c r="F41" s="41" t="s">
        <v>622</v>
      </c>
    </row>
    <row r="42" spans="1:6" ht="15">
      <c r="A42" s="61" t="str">
        <f>shapefile_catalog!A45</f>
        <v>mines_nlcd</v>
      </c>
      <c r="B42" s="62" t="str">
        <f>shapefile_catalog!E45</f>
        <v>Strip Mines/Quarries from NLCD</v>
      </c>
      <c r="C42" s="62" t="s">
        <v>406</v>
      </c>
      <c r="D42" s="62">
        <v>1992</v>
      </c>
      <c r="E42" s="64" t="s">
        <v>413</v>
      </c>
      <c r="F42" s="41" t="s">
        <v>622</v>
      </c>
    </row>
    <row r="43" spans="1:6" ht="15">
      <c r="A43" s="61" t="str">
        <f>shapefile_catalog!A46</f>
        <v>mines_usgs2003_wrf</v>
      </c>
      <c r="B43" s="62" t="str">
        <f>shapefile_catalog!E46</f>
        <v>Mines from USGS 2003 (doesn't include coal)</v>
      </c>
      <c r="C43" s="62" t="s">
        <v>406</v>
      </c>
      <c r="D43" s="62">
        <v>2003</v>
      </c>
      <c r="E43" s="64" t="s">
        <v>36</v>
      </c>
      <c r="F43" s="41" t="s">
        <v>1121</v>
      </c>
    </row>
    <row r="44" spans="1:6" ht="15">
      <c r="A44" s="61" t="str">
        <f>shapefile_catalog!A47</f>
        <v>quarries_usgs2003_wrf</v>
      </c>
      <c r="B44" s="62" t="str">
        <f>shapefile_catalog!E47</f>
        <v>Quarries from USGS 2003</v>
      </c>
      <c r="C44" s="62" t="s">
        <v>406</v>
      </c>
      <c r="D44" s="62">
        <v>2003</v>
      </c>
      <c r="E44" s="64" t="s">
        <v>36</v>
      </c>
      <c r="F44" s="41" t="s">
        <v>1122</v>
      </c>
    </row>
    <row r="45" spans="1:6" ht="15">
      <c r="A45" s="61" t="str">
        <f>shapefile_catalog!A48</f>
        <v>rural_land</v>
      </c>
      <c r="B45" s="62" t="str">
        <f>shapefile_catalog!E48</f>
        <v xml:space="preserve">Rural Land -- Land Area that is not within an area designated as an Urbanized Area or an Urban Cluster. </v>
      </c>
      <c r="C45" s="62" t="s">
        <v>406</v>
      </c>
      <c r="D45" s="62">
        <v>2000</v>
      </c>
      <c r="E45" s="64" t="s">
        <v>413</v>
      </c>
      <c r="F45" s="41" t="s">
        <v>622</v>
      </c>
    </row>
    <row r="46" spans="1:6" ht="15">
      <c r="A46" s="61" t="str">
        <f>shapefile_catalog!A49</f>
        <v>us_golf</v>
      </c>
      <c r="B46" s="62" t="str">
        <f>shapefile_catalog!E49</f>
        <v>Point locations of golf courses-very incomplete data</v>
      </c>
      <c r="C46" s="62" t="s">
        <v>406</v>
      </c>
      <c r="D46" s="62">
        <v>2000</v>
      </c>
      <c r="E46" s="25"/>
      <c r="F46" s="41"/>
    </row>
    <row r="47" spans="1:6" ht="15">
      <c r="A47" s="61" t="str">
        <f>shapefile_catalog!A50</f>
        <v>us_gas_sta</v>
      </c>
      <c r="B47" s="62" t="str">
        <f>shapefile_catalog!E50</f>
        <v>Number of gas stations in 2000 census blocks</v>
      </c>
      <c r="C47" s="62" t="s">
        <v>406</v>
      </c>
      <c r="D47" s="62">
        <v>2000</v>
      </c>
      <c r="E47" s="64" t="s">
        <v>1113</v>
      </c>
      <c r="F47" s="41"/>
    </row>
    <row r="48" spans="1:6" ht="15">
      <c r="A48" s="61" t="str">
        <f>shapefile_catalog!A51</f>
        <v>gas_station_surrogate</v>
      </c>
      <c r="B48" s="62" t="str">
        <f>shapefile_catalog!E51</f>
        <v>Number of gas stations in 2010 census blocks</v>
      </c>
      <c r="C48" s="62" t="s">
        <v>406</v>
      </c>
      <c r="D48" s="62">
        <v>2010</v>
      </c>
      <c r="E48" s="64" t="s">
        <v>1113</v>
      </c>
      <c r="F48" s="41"/>
    </row>
    <row r="49" spans="1:6" ht="15">
      <c r="A49" s="61" t="str">
        <f>shapefile_catalog!A52</f>
        <v>us_oil</v>
      </c>
      <c r="B49" s="62" t="str">
        <f>shapefile_catalog!E52</f>
        <v>Point locations of oil refineries and tank farms</v>
      </c>
      <c r="C49" s="62" t="s">
        <v>406</v>
      </c>
      <c r="D49" s="62">
        <v>2003</v>
      </c>
      <c r="E49" s="25"/>
      <c r="F49" s="41"/>
    </row>
    <row r="50" spans="1:6" ht="15">
      <c r="A50" s="61" t="str">
        <f>shapefile_catalog!A53</f>
        <v>us_oilgas</v>
      </c>
      <c r="B50" s="62" t="str">
        <f>shapefile_catalog!E53</f>
        <v>Point locations of oil refineries and tank farms and gas stations</v>
      </c>
      <c r="C50" s="62" t="s">
        <v>406</v>
      </c>
      <c r="D50" s="62">
        <v>2003</v>
      </c>
      <c r="E50" s="25"/>
      <c r="F50" s="41"/>
    </row>
    <row r="51" spans="1:6" ht="15">
      <c r="A51" s="61" t="str">
        <f>shapefile_catalog!A54</f>
        <v>uscells05g_cmaq</v>
      </c>
      <c r="B51" s="62" t="str">
        <f>shapefile_catalog!E54</f>
        <v>Areas of Historical Oil and Gas Exploration and Production in the United States</v>
      </c>
      <c r="C51" s="62" t="s">
        <v>406</v>
      </c>
      <c r="D51" s="62">
        <v>2005</v>
      </c>
      <c r="E51" s="25"/>
      <c r="F51" s="41"/>
    </row>
    <row r="52" spans="1:6" ht="15">
      <c r="A52" s="61" t="str">
        <f>shapefile_catalog!A55</f>
        <v>US_Airports_NEI08v2_WRF</v>
      </c>
      <c r="B52" s="62" t="str">
        <f>shapefile_catalog!E55</f>
        <v>Airport locations in NEI08v2</v>
      </c>
      <c r="C52" s="62" t="s">
        <v>406</v>
      </c>
      <c r="D52" s="62">
        <v>2008</v>
      </c>
      <c r="E52" s="25" t="s">
        <v>1114</v>
      </c>
      <c r="F52" s="41"/>
    </row>
    <row r="53" spans="1:6" ht="15">
      <c r="A53" s="61" t="str">
        <f>shapefile_catalog!A56</f>
        <v>airport_point</v>
      </c>
      <c r="B53" s="62" t="str">
        <f>shapefile_catalog!E56</f>
        <v>Point locations of airports</v>
      </c>
      <c r="C53" s="62" t="s">
        <v>406</v>
      </c>
      <c r="D53" s="62">
        <v>2002</v>
      </c>
      <c r="E53" s="25"/>
      <c r="F53" s="41"/>
    </row>
    <row r="54" spans="1:6" ht="15">
      <c r="A54" s="61" t="str">
        <f>shapefile_catalog!A57</f>
        <v>airport-area</v>
      </c>
      <c r="B54" s="62" t="str">
        <f>shapefile_catalog!E57</f>
        <v>Areas for commercial airports plus runways</v>
      </c>
      <c r="C54" s="62" t="s">
        <v>406</v>
      </c>
      <c r="D54" s="62">
        <v>2002</v>
      </c>
      <c r="E54" s="25"/>
      <c r="F54" s="41"/>
    </row>
    <row r="55" spans="1:6" ht="15">
      <c r="A55" s="61" t="str">
        <f>shapefile_catalog!A58</f>
        <v>military_air</v>
      </c>
      <c r="B55" s="62" t="str">
        <f>shapefile_catalog!E58</f>
        <v>Point locations of military airports</v>
      </c>
      <c r="C55" s="62" t="s">
        <v>406</v>
      </c>
      <c r="D55" s="62">
        <v>2002</v>
      </c>
      <c r="E55" s="25"/>
      <c r="F55" s="41"/>
    </row>
    <row r="56" spans="1:6" ht="15">
      <c r="A56" s="61" t="str">
        <f>shapefile_catalog!A59</f>
        <v>ports2004</v>
      </c>
      <c r="B56" s="62" t="str">
        <f>shapefile_catalog!E59</f>
        <v>Point locations of marine ports</v>
      </c>
      <c r="C56" s="62" t="s">
        <v>406</v>
      </c>
      <c r="D56" s="62">
        <v>2004</v>
      </c>
      <c r="E56" s="25"/>
      <c r="F56" s="41"/>
    </row>
    <row r="57" spans="1:6" ht="15">
      <c r="A57" s="61" t="str">
        <f>shapefile_catalog!A60</f>
        <v>us_nav_h20</v>
      </c>
      <c r="B57" s="62" t="str">
        <f>shapefile_catalog!E60</f>
        <v>Miles of waterways - navigable inland and intracoastal waterways</v>
      </c>
      <c r="C57" s="62" t="s">
        <v>406</v>
      </c>
      <c r="D57" s="62">
        <v>2002</v>
      </c>
      <c r="E57" s="25"/>
      <c r="F57" s="41"/>
    </row>
    <row r="58" spans="1:6" ht="15">
      <c r="A58" s="61" t="str">
        <f>shapefile_catalog!A61</f>
        <v>nav_water_activity</v>
      </c>
      <c r="B58" s="62" t="str">
        <f>shapefile_catalog!E61</f>
        <v>Miles and activity for each river segment--navigable island and intracoastal waterways.</v>
      </c>
      <c r="C58" s="62" t="s">
        <v>406</v>
      </c>
      <c r="D58" s="62">
        <v>2002</v>
      </c>
      <c r="E58" s="25"/>
      <c r="F58" s="41"/>
    </row>
    <row r="59" spans="1:6" ht="30">
      <c r="A59" s="61" t="str">
        <f>shapefile_catalog!A62</f>
        <v>LADCO_Great_Lakes_Emissions_Inventory_EERA_2011_WRF</v>
      </c>
      <c r="B59" s="62" t="str">
        <f>shapefile_catalog!E62</f>
        <v>Segment distance and activity for Great Lakes shipping lanes</v>
      </c>
      <c r="C59" s="62" t="s">
        <v>406</v>
      </c>
      <c r="D59" s="62">
        <v>2011</v>
      </c>
      <c r="E59" s="25" t="s">
        <v>866</v>
      </c>
      <c r="F59" s="41"/>
    </row>
    <row r="60" spans="1:6" ht="30">
      <c r="A60" s="61" t="str">
        <f>shapefile_catalog!A63</f>
        <v>LADCO_IWW_Emissions_Inventory_EERA_2011_WRF</v>
      </c>
      <c r="B60" s="62" t="str">
        <f>shapefile_catalog!E63</f>
        <v>Segment distance and activity for upper midwest inland waterways</v>
      </c>
      <c r="C60" s="62" t="s">
        <v>406</v>
      </c>
      <c r="D60" s="62">
        <v>2011</v>
      </c>
      <c r="E60" s="25" t="s">
        <v>866</v>
      </c>
      <c r="F60" s="41"/>
    </row>
    <row r="61" spans="1:6" ht="15">
      <c r="A61" s="61" t="str">
        <f>shapefile_catalog!A64</f>
        <v>GreatLakes_IWW_EI_EERA_2011_WRF</v>
      </c>
      <c r="B61" s="62" t="str">
        <f>shapefile_catalog!E64</f>
        <v>NOX+SOX+HC+PM+CO emissions by lane segment for Great Lakes and Inland Waterways</v>
      </c>
      <c r="C61" s="62" t="s">
        <v>406</v>
      </c>
      <c r="D61" s="62">
        <v>2011</v>
      </c>
      <c r="E61" s="25" t="s">
        <v>866</v>
      </c>
      <c r="F61" s="41"/>
    </row>
    <row r="62" spans="1:6" ht="15">
      <c r="A62" s="61" t="str">
        <f>shapefile_catalog!A65</f>
        <v>mines_usgs</v>
      </c>
      <c r="B62" s="62" t="str">
        <f>shapefile_catalog!E65</f>
        <v>Point locations of mineral operations and mines.</v>
      </c>
      <c r="C62" s="62" t="s">
        <v>406</v>
      </c>
      <c r="D62" s="62">
        <v>2000</v>
      </c>
      <c r="E62" s="25" t="s">
        <v>36</v>
      </c>
      <c r="F62" s="41"/>
    </row>
    <row r="63" spans="1:6" ht="15">
      <c r="A63" s="61" t="str">
        <f>shapefile_catalog!A66</f>
        <v>us_wwtp</v>
      </c>
      <c r="B63" s="62" t="str">
        <f>shapefile_catalog!E66</f>
        <v>Point locations of wastewater treatment facilities (over 1200)</v>
      </c>
      <c r="C63" s="62" t="s">
        <v>406</v>
      </c>
      <c r="D63" s="62">
        <v>2000</v>
      </c>
      <c r="E63" s="25"/>
      <c r="F63" s="41"/>
    </row>
    <row r="64" spans="1:6" ht="15">
      <c r="A64" s="61" t="str">
        <f>shapefile_catalog!A67</f>
        <v>us_dryclean</v>
      </c>
      <c r="B64" s="62" t="str">
        <f>shapefile_catalog!E67</f>
        <v>Number of dry cleaners in zipcode areas</v>
      </c>
      <c r="C64" s="62" t="s">
        <v>406</v>
      </c>
      <c r="D64" s="62">
        <v>2000</v>
      </c>
      <c r="E64" s="25" t="s">
        <v>1113</v>
      </c>
      <c r="F64" s="41"/>
    </row>
    <row r="65" spans="1:6" ht="15">
      <c r="A65" s="61" t="str">
        <f>shapefile_catalog!A68</f>
        <v>drycleaner_surrogate</v>
      </c>
      <c r="B65" s="62" t="str">
        <f>shapefile_catalog!E68</f>
        <v>Number of dry cleaners in 2010 Census</v>
      </c>
      <c r="C65" s="62" t="s">
        <v>406</v>
      </c>
      <c r="D65" s="62">
        <v>2010</v>
      </c>
      <c r="E65" s="25" t="s">
        <v>1113</v>
      </c>
      <c r="F65" s="41"/>
    </row>
    <row r="66" spans="1:6" ht="15">
      <c r="A66" s="61" t="str">
        <f>shapefile_catalog!A69</f>
        <v>us_timb</v>
      </c>
      <c r="B66" s="62" t="str">
        <f>shapefile_catalog!E69</f>
        <v>Possible Timber Removal Locations</v>
      </c>
      <c r="C66" s="62" t="s">
        <v>406</v>
      </c>
      <c r="D66" s="62">
        <v>2000</v>
      </c>
      <c r="E66" s="25"/>
      <c r="F66" s="41"/>
    </row>
    <row r="67" spans="1:6" ht="15">
      <c r="A67" s="61" t="str">
        <f>shapefile_catalog!A70</f>
        <v>fema_bsf_2002bnd</v>
      </c>
      <c r="B67" s="62" t="str">
        <f>shapefile_catalog!E70</f>
        <v>FEMA Building Square Footage</v>
      </c>
      <c r="C67" s="62" t="s">
        <v>406</v>
      </c>
      <c r="D67" s="62">
        <v>2006</v>
      </c>
      <c r="E67" s="25" t="s">
        <v>623</v>
      </c>
      <c r="F67" s="41"/>
    </row>
    <row r="68" spans="1:6" ht="15">
      <c r="A68" s="61" t="str">
        <f>shapefile_catalog!A71</f>
        <v>Ports_032310_wrf</v>
      </c>
      <c r="B68" s="62" t="str">
        <f>shapefile_catalog!E71</f>
        <v>US ports</v>
      </c>
      <c r="C68" s="62" t="s">
        <v>406</v>
      </c>
      <c r="D68" s="62">
        <v>2010</v>
      </c>
      <c r="E68" s="25" t="s">
        <v>1115</v>
      </c>
      <c r="F68" s="41"/>
    </row>
    <row r="69" spans="1:6" ht="15">
      <c r="A69" s="61" t="str">
        <f>shapefile_catalog!A72</f>
        <v>Ports_081412</v>
      </c>
      <c r="B69" s="62" t="str">
        <f>shapefile_catalog!E72</f>
        <v>US ports</v>
      </c>
      <c r="C69" s="62" t="s">
        <v>406</v>
      </c>
      <c r="D69" s="62">
        <v>2012</v>
      </c>
      <c r="E69" s="25" t="s">
        <v>1115</v>
      </c>
      <c r="F69" s="41"/>
    </row>
    <row r="70" spans="1:6" ht="15">
      <c r="A70" s="61" t="str">
        <f>shapefile_catalog!A73</f>
        <v>Ports_081412_NEI2011_NOx_WRF</v>
      </c>
      <c r="B70" s="62" t="str">
        <f>shapefile_catalog!E73</f>
        <v>US ports with 2011 NEI emissions</v>
      </c>
      <c r="C70" s="62" t="s">
        <v>406</v>
      </c>
      <c r="D70" s="62">
        <v>2012</v>
      </c>
      <c r="E70" s="25" t="s">
        <v>1114</v>
      </c>
      <c r="F70" s="41"/>
    </row>
    <row r="71" spans="1:6" ht="15">
      <c r="A71" s="61" t="str">
        <f>shapefile_catalog!A74</f>
        <v>ShippingLanes_111309FINAL_wrf</v>
      </c>
      <c r="B71" s="62" t="str">
        <f>shapefile_catalog!E74</f>
        <v>US near-shore shipping lanes</v>
      </c>
      <c r="C71" s="62" t="s">
        <v>406</v>
      </c>
      <c r="D71" s="62">
        <v>2009</v>
      </c>
      <c r="E71" s="25" t="s">
        <v>1115</v>
      </c>
      <c r="F71" s="41"/>
    </row>
    <row r="72" spans="1:6" ht="15">
      <c r="A72" s="61" t="str">
        <f>shapefile_catalog!A75</f>
        <v>ShippingLanes_112812_FINAL</v>
      </c>
      <c r="B72" s="62" t="str">
        <f>shapefile_catalog!E75</f>
        <v>US near-shore shipping lanes</v>
      </c>
      <c r="C72" s="62" t="s">
        <v>406</v>
      </c>
      <c r="D72" s="62">
        <v>2012</v>
      </c>
      <c r="E72" s="25" t="s">
        <v>1115</v>
      </c>
      <c r="F72" s="41"/>
    </row>
    <row r="73" spans="1:6" ht="30">
      <c r="A73" s="61" t="str">
        <f>shapefile_catalog!A76</f>
        <v>ShippingLanes_112812_NEI2011_NOx_WRF</v>
      </c>
      <c r="B73" s="62" t="str">
        <f>shapefile_catalog!E76</f>
        <v>US near-shore shipping lanes with NEI2011 emissions</v>
      </c>
      <c r="C73" s="62" t="s">
        <v>406</v>
      </c>
      <c r="D73" s="62">
        <v>2012</v>
      </c>
      <c r="E73" s="25" t="s">
        <v>1115</v>
      </c>
      <c r="F73" s="41"/>
    </row>
    <row r="74" spans="1:6" ht="15">
      <c r="A74" s="61" t="str">
        <f>shapefile_catalog!A77</f>
        <v>TUGvessel_SURROGATE_GREATLAKES</v>
      </c>
      <c r="B74" s="62" t="str">
        <f>shapefile_catalog!E77</f>
        <v>Great Lakes tug zone (0.5-2.0 miles from shore)</v>
      </c>
      <c r="C74" s="62" t="s">
        <v>406</v>
      </c>
      <c r="D74" s="62">
        <v>2012</v>
      </c>
      <c r="E74" s="25" t="s">
        <v>1115</v>
      </c>
      <c r="F74" s="41"/>
    </row>
    <row r="75" spans="1:6" ht="30">
      <c r="A75" s="61" t="str">
        <f>shapefile_catalog!A78</f>
        <v>GulfofMexico_SupportVessels_Density_WRF</v>
      </c>
      <c r="B75" s="62" t="str">
        <f>shapefile_catalog!E78</f>
        <v>Gulf of Mexico Federal Waters support vessel densities</v>
      </c>
      <c r="C75" s="62" t="s">
        <v>406</v>
      </c>
      <c r="D75" s="62">
        <v>2012</v>
      </c>
      <c r="E75" s="25" t="s">
        <v>1115</v>
      </c>
      <c r="F75" s="41"/>
    </row>
    <row r="76" spans="1:6" ht="15">
      <c r="A76" s="61" t="str">
        <f>shapefile_catalog!A79</f>
        <v>A_Agricola</v>
      </c>
      <c r="B76" s="62" t="str">
        <f>shapefile_catalog!E79</f>
        <v>Mexico Agriculture</v>
      </c>
      <c r="C76" s="62" t="s">
        <v>406</v>
      </c>
      <c r="D76" s="62">
        <v>2000</v>
      </c>
      <c r="E76" s="25" t="s">
        <v>1116</v>
      </c>
      <c r="F76" s="41"/>
    </row>
    <row r="77" spans="1:6" ht="15">
      <c r="A77" s="61" t="str">
        <f>shapefile_catalog!A80</f>
        <v>BOSQUE_LAD</v>
      </c>
      <c r="B77" s="62" t="str">
        <f>shapefile_catalog!E80</f>
        <v>Mexico Forests</v>
      </c>
      <c r="C77" s="62" t="s">
        <v>406</v>
      </c>
      <c r="D77" s="62">
        <v>2000</v>
      </c>
      <c r="E77" s="25" t="s">
        <v>1116</v>
      </c>
      <c r="F77" s="41"/>
    </row>
    <row r="78" spans="1:6" ht="15">
      <c r="A78" s="61" t="str">
        <f>shapefile_catalog!A81</f>
        <v>carretera_ESPHE</v>
      </c>
      <c r="B78" s="62" t="str">
        <f>shapefile_catalog!E81</f>
        <v>Mexico Roads</v>
      </c>
      <c r="C78" s="62" t="s">
        <v>406</v>
      </c>
      <c r="D78" s="64">
        <v>2000</v>
      </c>
      <c r="E78" s="25" t="s">
        <v>1116</v>
      </c>
      <c r="F78" s="41"/>
    </row>
    <row r="79" spans="1:6" ht="15">
      <c r="A79" s="61" t="str">
        <f>shapefile_catalog!A82</f>
        <v>CARR_POB</v>
      </c>
      <c r="B79" s="62" t="str">
        <f>shapefile_catalog!E82</f>
        <v>Mexico Roads</v>
      </c>
      <c r="C79" s="62" t="s">
        <v>406</v>
      </c>
      <c r="D79" s="64">
        <v>2000</v>
      </c>
      <c r="E79" s="25" t="s">
        <v>1116</v>
      </c>
      <c r="F79" s="41"/>
    </row>
    <row r="80" spans="1:6" ht="15">
      <c r="A80" s="61" t="str">
        <f>shapefile_catalog!A83</f>
        <v>com_ind_viv</v>
      </c>
      <c r="B80" s="62" t="str">
        <f>shapefile_catalog!E83</f>
        <v>Mexico Land use</v>
      </c>
      <c r="C80" s="62" t="s">
        <v>406</v>
      </c>
      <c r="D80" s="64">
        <v>2000</v>
      </c>
      <c r="E80" s="25" t="s">
        <v>1116</v>
      </c>
      <c r="F80" s="41"/>
    </row>
    <row r="81" spans="1:6" ht="15">
      <c r="A81" s="61" t="str">
        <f>shapefile_catalog!A84</f>
        <v>mexico_air</v>
      </c>
      <c r="B81" s="62" t="str">
        <f>shapefile_catalog!E84</f>
        <v>Mexico Airports</v>
      </c>
      <c r="C81" s="62" t="s">
        <v>406</v>
      </c>
      <c r="D81" s="64">
        <v>2000</v>
      </c>
      <c r="E81" s="25" t="s">
        <v>1116</v>
      </c>
      <c r="F81" s="41"/>
    </row>
    <row r="82" spans="1:6" ht="15">
      <c r="A82" s="61" t="str">
        <f>shapefile_catalog!A85</f>
        <v>mexico_ports</v>
      </c>
      <c r="B82" s="62" t="str">
        <f>shapefile_catalog!E85</f>
        <v>Mexico Ports</v>
      </c>
      <c r="C82" s="62" t="s">
        <v>406</v>
      </c>
      <c r="D82" s="64">
        <v>2000</v>
      </c>
      <c r="E82" s="25" t="s">
        <v>1116</v>
      </c>
      <c r="F82" s="41"/>
    </row>
    <row r="83" spans="1:6" ht="15">
      <c r="A83" s="61" t="str">
        <f>shapefile_catalog!A86</f>
        <v>mexico_region</v>
      </c>
      <c r="B83" s="62" t="str">
        <f>shapefile_catalog!E86</f>
        <v>Mexico Regions</v>
      </c>
      <c r="C83" s="62" t="s">
        <v>406</v>
      </c>
      <c r="D83" s="64">
        <v>2000</v>
      </c>
      <c r="E83" s="25" t="s">
        <v>1116</v>
      </c>
      <c r="F83" s="41"/>
    </row>
    <row r="84" spans="1:6" ht="15">
      <c r="A84" s="61" t="str">
        <f>shapefile_catalog!A87</f>
        <v>mexico_rivers</v>
      </c>
      <c r="B84" s="62" t="str">
        <f>shapefile_catalog!E87</f>
        <v>Mexico Rivers</v>
      </c>
      <c r="C84" s="62" t="s">
        <v>406</v>
      </c>
      <c r="D84" s="64">
        <v>2000</v>
      </c>
      <c r="E84" s="25" t="s">
        <v>1116</v>
      </c>
      <c r="F84" s="41"/>
    </row>
    <row r="85" spans="1:6" ht="15">
      <c r="A85" s="61" t="str">
        <f>shapefile_catalog!A88</f>
        <v>mexico_roads</v>
      </c>
      <c r="B85" s="62" t="str">
        <f>shapefile_catalog!E88</f>
        <v>Mexico Roads</v>
      </c>
      <c r="C85" s="62" t="s">
        <v>406</v>
      </c>
      <c r="D85" s="64">
        <v>2000</v>
      </c>
      <c r="E85" s="25" t="s">
        <v>1116</v>
      </c>
      <c r="F85" s="41"/>
    </row>
    <row r="86" spans="1:6" ht="15">
      <c r="A86" s="61" t="str">
        <f>shapefile_catalog!A89</f>
        <v>mexico_rr</v>
      </c>
      <c r="B86" s="62" t="str">
        <f>shapefile_catalog!E89</f>
        <v>Mexico Rail</v>
      </c>
      <c r="C86" s="62" t="s">
        <v>406</v>
      </c>
      <c r="D86" s="64">
        <v>2000</v>
      </c>
      <c r="E86" s="25" t="s">
        <v>1116</v>
      </c>
      <c r="F86" s="41"/>
    </row>
    <row r="87" spans="1:6" ht="15">
      <c r="A87" s="61" t="str">
        <f>shapefile_catalog!A90</f>
        <v>REP_CRUCES</v>
      </c>
      <c r="B87" s="62" t="str">
        <f>shapefile_catalog!E90</f>
        <v>Mexico Boundaries</v>
      </c>
      <c r="C87" s="62" t="s">
        <v>406</v>
      </c>
      <c r="D87" s="64">
        <v>2000</v>
      </c>
      <c r="E87" s="25" t="s">
        <v>1116</v>
      </c>
      <c r="F87" s="41"/>
    </row>
    <row r="88" spans="1:6" ht="15">
      <c r="A88" s="61" t="str">
        <f>shapefile_catalog!A91</f>
        <v>REPMEX_ES_HEAT1</v>
      </c>
      <c r="B88" s="62" t="str">
        <f>shapefile_catalog!E91</f>
        <v>Mexico home heating</v>
      </c>
      <c r="C88" s="62" t="s">
        <v>406</v>
      </c>
      <c r="D88" s="64">
        <v>2000</v>
      </c>
      <c r="E88" s="25" t="s">
        <v>1116</v>
      </c>
      <c r="F88" s="41"/>
    </row>
    <row r="89" spans="1:6" ht="16" thickBot="1">
      <c r="A89" s="66" t="str">
        <f>shapefile_catalog!A92</f>
        <v>hwybdrx</v>
      </c>
      <c r="B89" s="67" t="str">
        <f>shapefile_catalog!E92</f>
        <v>Mexico Border crossings</v>
      </c>
      <c r="C89" s="67" t="s">
        <v>406</v>
      </c>
      <c r="D89" s="68">
        <v>2000</v>
      </c>
      <c r="E89" s="69" t="s">
        <v>1117</v>
      </c>
      <c r="F89" s="70" t="s">
        <v>993</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5"/>
  <sheetViews>
    <sheetView workbookViewId="0">
      <pane xSplit="3" ySplit="1" topLeftCell="H2" activePane="bottomRight" state="frozen"/>
      <selection pane="topRight" activeCell="D1" sqref="D1"/>
      <selection pane="bottomLeft" activeCell="A2" sqref="A2"/>
      <selection pane="bottomRight" activeCell="I27" sqref="I27"/>
    </sheetView>
  </sheetViews>
  <sheetFormatPr baseColWidth="10" defaultRowHeight="15" x14ac:dyDescent="0"/>
  <cols>
    <col min="1" max="1" width="10.83203125" style="48"/>
    <col min="2" max="2" width="27.33203125" style="48" customWidth="1"/>
    <col min="3" max="3" width="10.83203125" style="53"/>
    <col min="4" max="4" width="37" style="48" customWidth="1"/>
    <col min="5" max="5" width="10.83203125" style="48"/>
    <col min="6" max="6" width="37.5" style="48" bestFit="1" customWidth="1"/>
    <col min="7" max="7" width="10.83203125" style="48"/>
    <col min="8" max="8" width="37.6640625" style="48" customWidth="1"/>
    <col min="9" max="9" width="17.1640625" style="48" customWidth="1"/>
    <col min="10" max="10" width="40.1640625" style="48" customWidth="1"/>
    <col min="11" max="11" width="31.6640625" style="48" bestFit="1" customWidth="1"/>
    <col min="12" max="12" width="55.33203125" style="48" bestFit="1" customWidth="1"/>
    <col min="13" max="13" width="10.83203125" style="48"/>
    <col min="14" max="14" width="141.6640625" style="48" customWidth="1"/>
    <col min="15" max="15" width="170.6640625" style="48" bestFit="1" customWidth="1"/>
    <col min="16" max="16384" width="10.83203125" style="48"/>
  </cols>
  <sheetData>
    <row r="1" spans="1:15">
      <c r="A1" s="52" t="s">
        <v>72</v>
      </c>
      <c r="B1" s="54" t="s">
        <v>564</v>
      </c>
      <c r="C1" s="52" t="s">
        <v>450</v>
      </c>
      <c r="D1" s="56" t="s">
        <v>73</v>
      </c>
      <c r="E1" s="52" t="s">
        <v>74</v>
      </c>
      <c r="F1" s="52" t="s">
        <v>75</v>
      </c>
      <c r="G1" s="52" t="s">
        <v>76</v>
      </c>
      <c r="H1" s="52" t="s">
        <v>77</v>
      </c>
      <c r="I1" s="52" t="s">
        <v>78</v>
      </c>
      <c r="J1" s="52" t="s">
        <v>79</v>
      </c>
      <c r="K1" s="52" t="s">
        <v>80</v>
      </c>
      <c r="L1" s="52" t="s">
        <v>81</v>
      </c>
      <c r="M1" s="52" t="s">
        <v>82</v>
      </c>
      <c r="N1" s="52" t="s">
        <v>83</v>
      </c>
      <c r="O1" s="52" t="s">
        <v>84</v>
      </c>
    </row>
    <row r="2" spans="1:15">
      <c r="A2" s="53" t="s">
        <v>85</v>
      </c>
      <c r="B2" s="55" t="s">
        <v>40</v>
      </c>
      <c r="C2" s="53">
        <v>100</v>
      </c>
      <c r="D2" s="57" t="s">
        <v>86</v>
      </c>
      <c r="E2" s="53" t="s">
        <v>87</v>
      </c>
      <c r="F2" s="53" t="s">
        <v>88</v>
      </c>
      <c r="G2" s="53" t="s">
        <v>89</v>
      </c>
      <c r="H2" s="53"/>
      <c r="I2" s="53"/>
      <c r="J2" s="53"/>
      <c r="K2" s="53"/>
      <c r="L2" s="53"/>
      <c r="M2" s="53"/>
      <c r="N2" s="53" t="s">
        <v>90</v>
      </c>
      <c r="O2" s="53"/>
    </row>
    <row r="3" spans="1:15">
      <c r="A3" s="53" t="s">
        <v>85</v>
      </c>
      <c r="B3" s="55" t="s">
        <v>91</v>
      </c>
      <c r="C3" s="53">
        <v>105</v>
      </c>
      <c r="D3" s="57" t="s">
        <v>92</v>
      </c>
      <c r="E3" s="53" t="s">
        <v>93</v>
      </c>
      <c r="F3" s="53" t="s">
        <v>88</v>
      </c>
      <c r="G3" s="53" t="s">
        <v>89</v>
      </c>
      <c r="H3" s="53"/>
      <c r="I3" s="53"/>
      <c r="J3" s="53"/>
      <c r="K3" s="53"/>
      <c r="L3" s="53"/>
      <c r="M3" s="53"/>
      <c r="N3" s="53" t="s">
        <v>90</v>
      </c>
      <c r="O3" s="53"/>
    </row>
    <row r="4" spans="1:15">
      <c r="A4" s="53" t="s">
        <v>85</v>
      </c>
      <c r="B4" s="55" t="s">
        <v>41</v>
      </c>
      <c r="C4" s="53">
        <v>110</v>
      </c>
      <c r="D4" s="57" t="s">
        <v>86</v>
      </c>
      <c r="E4" s="53" t="s">
        <v>87</v>
      </c>
      <c r="F4" s="53" t="s">
        <v>88</v>
      </c>
      <c r="G4" s="53" t="s">
        <v>94</v>
      </c>
      <c r="H4" s="53"/>
      <c r="I4" s="53"/>
      <c r="J4" s="53"/>
      <c r="K4" s="53" t="s">
        <v>40</v>
      </c>
      <c r="L4" s="53"/>
      <c r="M4" s="53"/>
      <c r="N4" s="53" t="s">
        <v>95</v>
      </c>
      <c r="O4" s="53"/>
    </row>
    <row r="5" spans="1:15">
      <c r="A5" s="53" t="s">
        <v>85</v>
      </c>
      <c r="B5" s="55" t="s">
        <v>42</v>
      </c>
      <c r="C5" s="53">
        <v>120</v>
      </c>
      <c r="D5" s="57" t="s">
        <v>86</v>
      </c>
      <c r="E5" s="53" t="s">
        <v>87</v>
      </c>
      <c r="F5" s="53" t="s">
        <v>88</v>
      </c>
      <c r="G5" s="53" t="s">
        <v>96</v>
      </c>
      <c r="H5" s="53"/>
      <c r="I5" s="53"/>
      <c r="J5" s="53"/>
      <c r="K5" s="53" t="s">
        <v>40</v>
      </c>
      <c r="L5" s="53"/>
      <c r="M5" s="53"/>
      <c r="N5" s="53" t="s">
        <v>97</v>
      </c>
      <c r="O5" s="53"/>
    </row>
    <row r="6" spans="1:15">
      <c r="A6" s="53" t="s">
        <v>85</v>
      </c>
      <c r="B6" s="55" t="s">
        <v>43</v>
      </c>
      <c r="C6" s="53">
        <v>130</v>
      </c>
      <c r="D6" s="57" t="s">
        <v>86</v>
      </c>
      <c r="E6" s="53" t="s">
        <v>87</v>
      </c>
      <c r="F6" s="53" t="s">
        <v>88</v>
      </c>
      <c r="G6" s="53" t="s">
        <v>98</v>
      </c>
      <c r="H6" s="53"/>
      <c r="I6" s="53"/>
      <c r="J6" s="53"/>
      <c r="K6" s="53" t="s">
        <v>40</v>
      </c>
      <c r="L6" s="53"/>
      <c r="M6" s="53"/>
      <c r="N6" s="53" t="s">
        <v>99</v>
      </c>
      <c r="O6" s="53"/>
    </row>
    <row r="7" spans="1:15">
      <c r="A7" s="53" t="s">
        <v>85</v>
      </c>
      <c r="B7" s="55" t="s">
        <v>583</v>
      </c>
      <c r="C7" s="53">
        <v>131</v>
      </c>
      <c r="D7" s="57" t="s">
        <v>86</v>
      </c>
      <c r="E7" s="53" t="s">
        <v>87</v>
      </c>
      <c r="F7" s="53" t="s">
        <v>88</v>
      </c>
      <c r="G7" s="53" t="s">
        <v>112</v>
      </c>
      <c r="H7" s="53"/>
      <c r="I7" s="53" t="s">
        <v>584</v>
      </c>
      <c r="J7" s="53"/>
      <c r="K7" s="53" t="s">
        <v>41</v>
      </c>
      <c r="L7" s="53" t="s">
        <v>40</v>
      </c>
      <c r="M7" s="53" t="s">
        <v>17</v>
      </c>
      <c r="N7" s="53"/>
      <c r="O7" s="53" t="s">
        <v>715</v>
      </c>
    </row>
    <row r="8" spans="1:15">
      <c r="A8" s="53" t="s">
        <v>85</v>
      </c>
      <c r="B8" s="55" t="s">
        <v>585</v>
      </c>
      <c r="C8" s="53">
        <v>132</v>
      </c>
      <c r="D8" s="57" t="s">
        <v>86</v>
      </c>
      <c r="E8" s="53" t="s">
        <v>87</v>
      </c>
      <c r="F8" s="53" t="s">
        <v>88</v>
      </c>
      <c r="G8" s="53" t="s">
        <v>112</v>
      </c>
      <c r="H8" s="53"/>
      <c r="I8" s="53" t="s">
        <v>586</v>
      </c>
      <c r="J8" s="53"/>
      <c r="K8" s="53" t="s">
        <v>41</v>
      </c>
      <c r="L8" s="53" t="s">
        <v>40</v>
      </c>
      <c r="M8" s="53" t="s">
        <v>17</v>
      </c>
      <c r="N8" s="53"/>
      <c r="O8" s="53" t="s">
        <v>716</v>
      </c>
    </row>
    <row r="9" spans="1:15">
      <c r="A9" s="53" t="s">
        <v>85</v>
      </c>
      <c r="B9" s="55" t="s">
        <v>587</v>
      </c>
      <c r="C9" s="53">
        <v>133</v>
      </c>
      <c r="D9" s="57" t="s">
        <v>86</v>
      </c>
      <c r="E9" s="53" t="s">
        <v>87</v>
      </c>
      <c r="F9" s="53" t="s">
        <v>88</v>
      </c>
      <c r="G9" s="53" t="s">
        <v>112</v>
      </c>
      <c r="H9" s="53"/>
      <c r="I9" s="53" t="s">
        <v>588</v>
      </c>
      <c r="J9" s="53"/>
      <c r="K9" s="53" t="s">
        <v>41</v>
      </c>
      <c r="L9" s="53" t="s">
        <v>40</v>
      </c>
      <c r="M9" s="53" t="s">
        <v>17</v>
      </c>
      <c r="N9" s="53"/>
      <c r="O9" s="53" t="s">
        <v>717</v>
      </c>
    </row>
    <row r="10" spans="1:15">
      <c r="A10" s="53" t="s">
        <v>85</v>
      </c>
      <c r="B10" s="55" t="s">
        <v>589</v>
      </c>
      <c r="C10" s="53">
        <v>134</v>
      </c>
      <c r="D10" s="57" t="s">
        <v>86</v>
      </c>
      <c r="E10" s="53" t="s">
        <v>87</v>
      </c>
      <c r="F10" s="53" t="s">
        <v>88</v>
      </c>
      <c r="G10" s="53" t="s">
        <v>112</v>
      </c>
      <c r="H10" s="53"/>
      <c r="I10" s="53" t="s">
        <v>590</v>
      </c>
      <c r="J10" s="53"/>
      <c r="K10" s="53" t="s">
        <v>41</v>
      </c>
      <c r="L10" s="53" t="s">
        <v>40</v>
      </c>
      <c r="M10" s="53" t="s">
        <v>17</v>
      </c>
      <c r="N10" s="53"/>
      <c r="O10" s="53" t="s">
        <v>718</v>
      </c>
    </row>
    <row r="11" spans="1:15">
      <c r="A11" s="53" t="s">
        <v>85</v>
      </c>
      <c r="B11" s="55" t="s">
        <v>100</v>
      </c>
      <c r="C11" s="53">
        <v>137</v>
      </c>
      <c r="D11" s="57" t="s">
        <v>86</v>
      </c>
      <c r="E11" s="53" t="s">
        <v>87</v>
      </c>
      <c r="F11" s="53" t="s">
        <v>88</v>
      </c>
      <c r="G11" s="53" t="s">
        <v>101</v>
      </c>
      <c r="H11" s="53"/>
      <c r="I11" s="53"/>
      <c r="J11" s="53"/>
      <c r="K11" s="53" t="s">
        <v>41</v>
      </c>
      <c r="L11" s="53" t="s">
        <v>40</v>
      </c>
      <c r="M11" s="53" t="s">
        <v>17</v>
      </c>
      <c r="N11" s="53" t="s">
        <v>102</v>
      </c>
      <c r="O11" s="53"/>
    </row>
    <row r="12" spans="1:15">
      <c r="A12" s="53" t="s">
        <v>85</v>
      </c>
      <c r="B12" s="55" t="s">
        <v>471</v>
      </c>
      <c r="C12" s="53">
        <v>140</v>
      </c>
      <c r="D12" s="57" t="s">
        <v>86</v>
      </c>
      <c r="E12" s="53" t="s">
        <v>87</v>
      </c>
      <c r="F12" s="53"/>
      <c r="G12" s="53"/>
      <c r="H12" s="53"/>
      <c r="I12" s="53"/>
      <c r="J12" s="53" t="s">
        <v>103</v>
      </c>
      <c r="K12" s="53" t="s">
        <v>40</v>
      </c>
      <c r="L12" s="53"/>
      <c r="M12" s="53"/>
      <c r="N12" s="53" t="s">
        <v>104</v>
      </c>
      <c r="O12" s="53"/>
    </row>
    <row r="13" spans="1:15">
      <c r="A13" s="53" t="s">
        <v>85</v>
      </c>
      <c r="B13" s="55" t="s">
        <v>451</v>
      </c>
      <c r="C13" s="53">
        <v>150</v>
      </c>
      <c r="D13" s="57" t="s">
        <v>86</v>
      </c>
      <c r="E13" s="53" t="s">
        <v>87</v>
      </c>
      <c r="F13" s="53" t="s">
        <v>105</v>
      </c>
      <c r="G13" s="53" t="s">
        <v>29</v>
      </c>
      <c r="H13" s="53"/>
      <c r="I13" s="53"/>
      <c r="J13" s="53"/>
      <c r="K13" s="53" t="s">
        <v>41</v>
      </c>
      <c r="L13" s="53"/>
      <c r="M13" s="53"/>
      <c r="N13" s="53" t="s">
        <v>106</v>
      </c>
      <c r="O13" s="53"/>
    </row>
    <row r="14" spans="1:15">
      <c r="A14" s="53" t="s">
        <v>85</v>
      </c>
      <c r="B14" s="55" t="s">
        <v>472</v>
      </c>
      <c r="C14" s="53">
        <v>160</v>
      </c>
      <c r="D14" s="57" t="s">
        <v>86</v>
      </c>
      <c r="E14" s="53" t="s">
        <v>87</v>
      </c>
      <c r="F14" s="53" t="s">
        <v>105</v>
      </c>
      <c r="G14" s="53" t="s">
        <v>33</v>
      </c>
      <c r="H14" s="53"/>
      <c r="I14" s="53"/>
      <c r="J14" s="53"/>
      <c r="K14" s="53" t="s">
        <v>41</v>
      </c>
      <c r="L14" s="53"/>
      <c r="M14" s="53"/>
      <c r="N14" s="53" t="s">
        <v>107</v>
      </c>
      <c r="O14" s="53"/>
    </row>
    <row r="15" spans="1:15">
      <c r="A15" s="53" t="s">
        <v>85</v>
      </c>
      <c r="B15" s="55" t="s">
        <v>201</v>
      </c>
      <c r="C15" s="53">
        <v>165</v>
      </c>
      <c r="D15" s="57" t="s">
        <v>771</v>
      </c>
      <c r="E15" s="53" t="s">
        <v>87</v>
      </c>
      <c r="F15" s="53"/>
      <c r="G15" s="53"/>
      <c r="H15" s="53"/>
      <c r="I15" s="53"/>
      <c r="J15" s="53" t="s">
        <v>202</v>
      </c>
      <c r="K15" s="53" t="s">
        <v>40</v>
      </c>
      <c r="L15" s="53" t="s">
        <v>17</v>
      </c>
      <c r="M15" s="53"/>
      <c r="N15" s="53" t="s">
        <v>203</v>
      </c>
      <c r="O15" s="53"/>
    </row>
    <row r="16" spans="1:15">
      <c r="A16" s="53" t="s">
        <v>85</v>
      </c>
      <c r="B16" s="55" t="s">
        <v>473</v>
      </c>
      <c r="C16" s="53">
        <v>170</v>
      </c>
      <c r="D16" s="57" t="s">
        <v>86</v>
      </c>
      <c r="E16" s="53" t="s">
        <v>87</v>
      </c>
      <c r="F16" s="53" t="s">
        <v>105</v>
      </c>
      <c r="G16" s="53" t="s">
        <v>31</v>
      </c>
      <c r="H16" s="53"/>
      <c r="I16" s="53"/>
      <c r="J16" s="53"/>
      <c r="K16" s="53" t="s">
        <v>41</v>
      </c>
      <c r="L16" s="53"/>
      <c r="M16" s="53"/>
      <c r="N16" s="53" t="s">
        <v>108</v>
      </c>
      <c r="O16" s="53"/>
    </row>
    <row r="17" spans="1:15">
      <c r="A17" s="53" t="s">
        <v>85</v>
      </c>
      <c r="B17" s="55" t="s">
        <v>474</v>
      </c>
      <c r="C17" s="53">
        <v>180</v>
      </c>
      <c r="D17" s="57" t="s">
        <v>86</v>
      </c>
      <c r="E17" s="53" t="s">
        <v>87</v>
      </c>
      <c r="F17" s="53" t="s">
        <v>105</v>
      </c>
      <c r="G17" s="53" t="s">
        <v>32</v>
      </c>
      <c r="H17" s="53"/>
      <c r="I17" s="53"/>
      <c r="J17" s="53"/>
      <c r="K17" s="53" t="s">
        <v>41</v>
      </c>
      <c r="L17" s="53"/>
      <c r="M17" s="53"/>
      <c r="N17" s="53" t="s">
        <v>109</v>
      </c>
      <c r="O17" s="53"/>
    </row>
    <row r="18" spans="1:15">
      <c r="A18" s="53" t="s">
        <v>85</v>
      </c>
      <c r="B18" s="55" t="s">
        <v>475</v>
      </c>
      <c r="C18" s="53">
        <v>190</v>
      </c>
      <c r="D18" s="57" t="s">
        <v>86</v>
      </c>
      <c r="E18" s="53" t="s">
        <v>87</v>
      </c>
      <c r="F18" s="53" t="s">
        <v>105</v>
      </c>
      <c r="G18" s="53" t="s">
        <v>30</v>
      </c>
      <c r="H18" s="53"/>
      <c r="I18" s="53"/>
      <c r="J18" s="53"/>
      <c r="K18" s="53" t="s">
        <v>41</v>
      </c>
      <c r="L18" s="53"/>
      <c r="M18" s="53"/>
      <c r="N18" s="53" t="s">
        <v>110</v>
      </c>
      <c r="O18" s="53"/>
    </row>
    <row r="19" spans="1:15">
      <c r="A19" s="53" t="s">
        <v>85</v>
      </c>
      <c r="B19" s="55" t="s">
        <v>476</v>
      </c>
      <c r="C19" s="53">
        <v>200</v>
      </c>
      <c r="D19" s="57" t="s">
        <v>86</v>
      </c>
      <c r="E19" s="53" t="s">
        <v>87</v>
      </c>
      <c r="F19" s="53" t="s">
        <v>111</v>
      </c>
      <c r="G19" s="53" t="s">
        <v>112</v>
      </c>
      <c r="H19" s="53"/>
      <c r="I19" s="53" t="s">
        <v>113</v>
      </c>
      <c r="J19" s="53"/>
      <c r="K19" s="53" t="s">
        <v>452</v>
      </c>
      <c r="L19" s="53" t="s">
        <v>40</v>
      </c>
      <c r="M19" s="53"/>
      <c r="N19" s="53" t="s">
        <v>5</v>
      </c>
      <c r="O19" s="53" t="s">
        <v>53</v>
      </c>
    </row>
    <row r="20" spans="1:15">
      <c r="A20" s="53" t="s">
        <v>85</v>
      </c>
      <c r="B20" s="55" t="s">
        <v>114</v>
      </c>
      <c r="C20" s="53">
        <v>201</v>
      </c>
      <c r="D20" s="57" t="s">
        <v>86</v>
      </c>
      <c r="E20" s="53" t="s">
        <v>87</v>
      </c>
      <c r="F20" s="53" t="s">
        <v>115</v>
      </c>
      <c r="G20" s="53" t="s">
        <v>112</v>
      </c>
      <c r="H20" s="53"/>
      <c r="I20" s="53"/>
      <c r="J20" s="53"/>
      <c r="K20" s="53" t="s">
        <v>452</v>
      </c>
      <c r="L20" s="53" t="s">
        <v>40</v>
      </c>
      <c r="M20" s="53"/>
      <c r="N20" s="53" t="s">
        <v>116</v>
      </c>
      <c r="O20" s="53" t="s">
        <v>53</v>
      </c>
    </row>
    <row r="21" spans="1:15">
      <c r="A21" s="53" t="s">
        <v>85</v>
      </c>
      <c r="B21" s="55" t="s">
        <v>117</v>
      </c>
      <c r="C21" s="53">
        <v>202</v>
      </c>
      <c r="D21" s="57" t="s">
        <v>86</v>
      </c>
      <c r="E21" s="53" t="s">
        <v>87</v>
      </c>
      <c r="F21" s="53" t="s">
        <v>118</v>
      </c>
      <c r="G21" s="53" t="s">
        <v>112</v>
      </c>
      <c r="H21" s="53"/>
      <c r="I21" s="53" t="s">
        <v>119</v>
      </c>
      <c r="J21" s="53"/>
      <c r="K21" s="53" t="s">
        <v>41</v>
      </c>
      <c r="L21" s="53" t="s">
        <v>40</v>
      </c>
      <c r="M21" s="53"/>
      <c r="N21" s="53" t="s">
        <v>120</v>
      </c>
      <c r="O21" s="53" t="s">
        <v>53</v>
      </c>
    </row>
    <row r="22" spans="1:15">
      <c r="A22" s="53" t="s">
        <v>85</v>
      </c>
      <c r="B22" s="55" t="s">
        <v>121</v>
      </c>
      <c r="C22" s="53">
        <v>203</v>
      </c>
      <c r="D22" s="57" t="s">
        <v>86</v>
      </c>
      <c r="E22" s="53" t="s">
        <v>87</v>
      </c>
      <c r="F22" s="53" t="s">
        <v>122</v>
      </c>
      <c r="G22" s="53" t="s">
        <v>112</v>
      </c>
      <c r="H22" s="53"/>
      <c r="I22" s="53" t="s">
        <v>123</v>
      </c>
      <c r="J22" s="53"/>
      <c r="K22" s="53" t="s">
        <v>117</v>
      </c>
      <c r="L22" s="53" t="s">
        <v>452</v>
      </c>
      <c r="M22" s="53"/>
      <c r="N22" s="53" t="s">
        <v>124</v>
      </c>
      <c r="O22" s="53" t="s">
        <v>53</v>
      </c>
    </row>
    <row r="23" spans="1:15">
      <c r="A23" s="53" t="s">
        <v>85</v>
      </c>
      <c r="B23" s="55" t="s">
        <v>477</v>
      </c>
      <c r="C23" s="53">
        <v>210</v>
      </c>
      <c r="D23" s="57" t="s">
        <v>86</v>
      </c>
      <c r="E23" s="53" t="s">
        <v>87</v>
      </c>
      <c r="F23" s="53" t="s">
        <v>111</v>
      </c>
      <c r="G23" s="53" t="s">
        <v>112</v>
      </c>
      <c r="H23" s="53"/>
      <c r="I23" s="53" t="s">
        <v>125</v>
      </c>
      <c r="J23" s="53"/>
      <c r="K23" s="53" t="s">
        <v>452</v>
      </c>
      <c r="L23" s="53" t="s">
        <v>40</v>
      </c>
      <c r="M23" s="53"/>
      <c r="N23" s="53" t="s">
        <v>8</v>
      </c>
      <c r="O23" s="53"/>
    </row>
    <row r="24" spans="1:15">
      <c r="A24" s="53" t="s">
        <v>85</v>
      </c>
      <c r="B24" s="55" t="s">
        <v>478</v>
      </c>
      <c r="C24" s="53">
        <v>220</v>
      </c>
      <c r="D24" s="57" t="s">
        <v>86</v>
      </c>
      <c r="E24" s="53" t="s">
        <v>87</v>
      </c>
      <c r="F24" s="53" t="s">
        <v>111</v>
      </c>
      <c r="G24" s="53" t="s">
        <v>112</v>
      </c>
      <c r="H24" s="53"/>
      <c r="I24" s="53" t="s">
        <v>126</v>
      </c>
      <c r="J24" s="53"/>
      <c r="K24" s="53" t="s">
        <v>452</v>
      </c>
      <c r="L24" s="53" t="s">
        <v>40</v>
      </c>
      <c r="M24" s="53"/>
      <c r="N24" s="53" t="s">
        <v>9</v>
      </c>
      <c r="O24" s="53"/>
    </row>
    <row r="25" spans="1:15">
      <c r="A25" s="53" t="s">
        <v>85</v>
      </c>
      <c r="B25" s="55" t="s">
        <v>479</v>
      </c>
      <c r="C25" s="53">
        <v>230</v>
      </c>
      <c r="D25" s="57" t="s">
        <v>86</v>
      </c>
      <c r="E25" s="53" t="s">
        <v>87</v>
      </c>
      <c r="F25" s="53" t="s">
        <v>111</v>
      </c>
      <c r="G25" s="53" t="s">
        <v>112</v>
      </c>
      <c r="H25" s="53"/>
      <c r="I25" s="53" t="s">
        <v>127</v>
      </c>
      <c r="J25" s="53"/>
      <c r="K25" s="53" t="s">
        <v>452</v>
      </c>
      <c r="L25" s="53" t="s">
        <v>40</v>
      </c>
      <c r="M25" s="53"/>
      <c r="N25" s="53" t="s">
        <v>10</v>
      </c>
      <c r="O25" s="53"/>
    </row>
    <row r="26" spans="1:15">
      <c r="A26" s="53" t="s">
        <v>85</v>
      </c>
      <c r="B26" s="55" t="s">
        <v>452</v>
      </c>
      <c r="C26" s="53">
        <v>240</v>
      </c>
      <c r="D26" s="57" t="s">
        <v>86</v>
      </c>
      <c r="E26" s="53" t="s">
        <v>87</v>
      </c>
      <c r="F26" s="53" t="s">
        <v>111</v>
      </c>
      <c r="G26" s="53" t="s">
        <v>112</v>
      </c>
      <c r="H26" s="53"/>
      <c r="I26" s="53"/>
      <c r="J26" s="53"/>
      <c r="K26" s="53" t="s">
        <v>40</v>
      </c>
      <c r="L26" s="53"/>
      <c r="M26" s="53"/>
      <c r="N26" s="53" t="s">
        <v>480</v>
      </c>
      <c r="O26" s="53"/>
    </row>
    <row r="27" spans="1:15">
      <c r="A27" s="53" t="s">
        <v>85</v>
      </c>
      <c r="B27" s="55" t="s">
        <v>481</v>
      </c>
      <c r="C27" s="53">
        <v>250</v>
      </c>
      <c r="D27" s="57" t="s">
        <v>86</v>
      </c>
      <c r="E27" s="53" t="s">
        <v>87</v>
      </c>
      <c r="F27" s="53" t="s">
        <v>111</v>
      </c>
      <c r="G27" s="53" t="s">
        <v>112</v>
      </c>
      <c r="H27" s="53"/>
      <c r="I27" s="53" t="s">
        <v>128</v>
      </c>
      <c r="J27" s="53"/>
      <c r="K27" s="53" t="s">
        <v>452</v>
      </c>
      <c r="L27" s="53" t="s">
        <v>40</v>
      </c>
      <c r="M27" s="53"/>
      <c r="N27" s="53" t="s">
        <v>482</v>
      </c>
      <c r="O27" s="53"/>
    </row>
    <row r="28" spans="1:15">
      <c r="A28" s="53" t="s">
        <v>85</v>
      </c>
      <c r="B28" s="55" t="s">
        <v>129</v>
      </c>
      <c r="C28" s="53">
        <v>251</v>
      </c>
      <c r="D28" s="57" t="s">
        <v>86</v>
      </c>
      <c r="E28" s="53" t="s">
        <v>87</v>
      </c>
      <c r="F28" s="53"/>
      <c r="G28" s="53"/>
      <c r="H28" s="53"/>
      <c r="I28" s="53"/>
      <c r="J28" s="53" t="s">
        <v>130</v>
      </c>
      <c r="K28" s="53" t="s">
        <v>452</v>
      </c>
      <c r="L28" s="53" t="s">
        <v>40</v>
      </c>
      <c r="M28" s="53"/>
      <c r="N28" s="53" t="s">
        <v>131</v>
      </c>
      <c r="O28" s="53" t="s">
        <v>53</v>
      </c>
    </row>
    <row r="29" spans="1:15">
      <c r="A29" s="53" t="s">
        <v>85</v>
      </c>
      <c r="B29" s="55" t="s">
        <v>132</v>
      </c>
      <c r="C29" s="53">
        <v>252</v>
      </c>
      <c r="D29" s="57" t="s">
        <v>86</v>
      </c>
      <c r="E29" s="53" t="s">
        <v>87</v>
      </c>
      <c r="F29" s="53"/>
      <c r="G29" s="53"/>
      <c r="H29" s="53"/>
      <c r="I29" s="53"/>
      <c r="J29" s="53" t="s">
        <v>133</v>
      </c>
      <c r="K29" s="53" t="s">
        <v>40</v>
      </c>
      <c r="L29" s="53" t="s">
        <v>41</v>
      </c>
      <c r="M29" s="53"/>
      <c r="N29" s="53" t="s">
        <v>134</v>
      </c>
      <c r="O29" s="53" t="s">
        <v>53</v>
      </c>
    </row>
    <row r="30" spans="1:15">
      <c r="A30" s="53" t="s">
        <v>85</v>
      </c>
      <c r="B30" s="55" t="s">
        <v>135</v>
      </c>
      <c r="C30" s="53">
        <v>253</v>
      </c>
      <c r="D30" s="57" t="s">
        <v>86</v>
      </c>
      <c r="E30" s="53" t="s">
        <v>87</v>
      </c>
      <c r="F30" s="53"/>
      <c r="G30" s="53"/>
      <c r="H30" s="53"/>
      <c r="I30" s="53"/>
      <c r="J30" s="53" t="s">
        <v>136</v>
      </c>
      <c r="K30" s="53" t="s">
        <v>41</v>
      </c>
      <c r="L30" s="53" t="s">
        <v>478</v>
      </c>
      <c r="M30" s="53"/>
      <c r="N30" s="53" t="s">
        <v>137</v>
      </c>
      <c r="O30" s="53" t="s">
        <v>53</v>
      </c>
    </row>
    <row r="31" spans="1:15">
      <c r="A31" s="53" t="s">
        <v>85</v>
      </c>
      <c r="B31" s="55" t="s">
        <v>138</v>
      </c>
      <c r="C31" s="53">
        <v>255</v>
      </c>
      <c r="D31" s="57" t="s">
        <v>86</v>
      </c>
      <c r="E31" s="53" t="s">
        <v>87</v>
      </c>
      <c r="F31" s="53"/>
      <c r="G31" s="53"/>
      <c r="H31" s="53"/>
      <c r="I31" s="53"/>
      <c r="J31" s="53" t="s">
        <v>139</v>
      </c>
      <c r="K31" s="53"/>
      <c r="L31" s="53"/>
      <c r="M31" s="53"/>
      <c r="N31" s="53" t="s">
        <v>483</v>
      </c>
      <c r="O31" s="53"/>
    </row>
    <row r="32" spans="1:15">
      <c r="A32" s="53" t="s">
        <v>85</v>
      </c>
      <c r="B32" s="55" t="s">
        <v>454</v>
      </c>
      <c r="C32" s="53">
        <v>260</v>
      </c>
      <c r="D32" s="57" t="s">
        <v>86</v>
      </c>
      <c r="E32" s="53" t="s">
        <v>87</v>
      </c>
      <c r="F32" s="53" t="s">
        <v>68</v>
      </c>
      <c r="G32" s="53" t="s">
        <v>112</v>
      </c>
      <c r="H32" s="53"/>
      <c r="I32" s="53" t="s">
        <v>69</v>
      </c>
      <c r="J32" s="53"/>
      <c r="K32" s="53" t="s">
        <v>452</v>
      </c>
      <c r="L32" s="53" t="s">
        <v>40</v>
      </c>
      <c r="M32" s="53"/>
      <c r="N32" s="53" t="s">
        <v>140</v>
      </c>
      <c r="O32" s="53"/>
    </row>
    <row r="33" spans="1:15">
      <c r="A33" s="53" t="s">
        <v>85</v>
      </c>
      <c r="B33" s="55" t="s">
        <v>719</v>
      </c>
      <c r="C33" s="53">
        <v>261</v>
      </c>
      <c r="D33" s="57" t="s">
        <v>86</v>
      </c>
      <c r="E33" s="53" t="s">
        <v>87</v>
      </c>
      <c r="F33" s="53" t="s">
        <v>720</v>
      </c>
      <c r="G33" s="53" t="s">
        <v>721</v>
      </c>
      <c r="H33" s="53"/>
      <c r="I33" s="53" t="s">
        <v>722</v>
      </c>
      <c r="J33" s="53"/>
      <c r="K33" s="53" t="s">
        <v>454</v>
      </c>
      <c r="L33" s="53" t="s">
        <v>452</v>
      </c>
      <c r="M33" s="53" t="s">
        <v>40</v>
      </c>
      <c r="N33" s="53" t="s">
        <v>723</v>
      </c>
      <c r="O33" s="53"/>
    </row>
    <row r="34" spans="1:15">
      <c r="A34" s="53" t="s">
        <v>85</v>
      </c>
      <c r="B34" s="55" t="s">
        <v>484</v>
      </c>
      <c r="C34" s="53">
        <v>270</v>
      </c>
      <c r="D34" s="57" t="s">
        <v>86</v>
      </c>
      <c r="E34" s="53" t="s">
        <v>87</v>
      </c>
      <c r="F34" s="53" t="s">
        <v>68</v>
      </c>
      <c r="G34" s="53" t="s">
        <v>112</v>
      </c>
      <c r="H34" s="53"/>
      <c r="I34" s="53" t="s">
        <v>70</v>
      </c>
      <c r="J34" s="53"/>
      <c r="K34" s="53" t="s">
        <v>454</v>
      </c>
      <c r="L34" s="53" t="s">
        <v>452</v>
      </c>
      <c r="M34" s="53" t="s">
        <v>40</v>
      </c>
      <c r="N34" s="53" t="s">
        <v>12</v>
      </c>
      <c r="O34" s="53"/>
    </row>
    <row r="35" spans="1:15">
      <c r="A35" s="53" t="s">
        <v>85</v>
      </c>
      <c r="B35" s="55" t="s">
        <v>724</v>
      </c>
      <c r="C35" s="53">
        <v>271</v>
      </c>
      <c r="D35" s="57" t="s">
        <v>86</v>
      </c>
      <c r="E35" s="53" t="s">
        <v>87</v>
      </c>
      <c r="F35" s="53" t="s">
        <v>720</v>
      </c>
      <c r="G35" s="53" t="s">
        <v>721</v>
      </c>
      <c r="H35" s="53"/>
      <c r="I35" s="53" t="s">
        <v>725</v>
      </c>
      <c r="J35" s="53"/>
      <c r="K35" s="53" t="s">
        <v>719</v>
      </c>
      <c r="L35" s="53" t="s">
        <v>454</v>
      </c>
      <c r="M35" s="53" t="s">
        <v>452</v>
      </c>
      <c r="N35" s="53" t="s">
        <v>726</v>
      </c>
      <c r="O35" s="53"/>
    </row>
    <row r="36" spans="1:15">
      <c r="A36" s="53" t="s">
        <v>85</v>
      </c>
      <c r="B36" s="55" t="s">
        <v>727</v>
      </c>
      <c r="C36" s="53">
        <v>272</v>
      </c>
      <c r="D36" s="57" t="s">
        <v>86</v>
      </c>
      <c r="E36" s="53" t="s">
        <v>87</v>
      </c>
      <c r="F36" s="53" t="s">
        <v>720</v>
      </c>
      <c r="G36" s="53" t="s">
        <v>721</v>
      </c>
      <c r="H36" s="53"/>
      <c r="I36" s="53" t="s">
        <v>728</v>
      </c>
      <c r="J36" s="53"/>
      <c r="K36" s="53" t="s">
        <v>719</v>
      </c>
      <c r="L36" s="53" t="s">
        <v>454</v>
      </c>
      <c r="M36" s="53" t="s">
        <v>452</v>
      </c>
      <c r="N36" s="53" t="s">
        <v>729</v>
      </c>
      <c r="O36" s="53"/>
    </row>
    <row r="37" spans="1:15">
      <c r="A37" s="53" t="s">
        <v>85</v>
      </c>
      <c r="B37" s="55" t="s">
        <v>730</v>
      </c>
      <c r="C37" s="53">
        <v>273</v>
      </c>
      <c r="D37" s="57" t="s">
        <v>86</v>
      </c>
      <c r="E37" s="53" t="s">
        <v>87</v>
      </c>
      <c r="F37" s="53" t="s">
        <v>720</v>
      </c>
      <c r="G37" s="53" t="s">
        <v>721</v>
      </c>
      <c r="H37" s="53"/>
      <c r="I37" s="53" t="s">
        <v>731</v>
      </c>
      <c r="J37" s="53"/>
      <c r="K37" s="53" t="s">
        <v>719</v>
      </c>
      <c r="L37" s="53" t="s">
        <v>454</v>
      </c>
      <c r="M37" s="53" t="s">
        <v>452</v>
      </c>
      <c r="N37" s="53" t="s">
        <v>729</v>
      </c>
      <c r="O37" s="53"/>
    </row>
    <row r="38" spans="1:15">
      <c r="A38" s="53" t="s">
        <v>85</v>
      </c>
      <c r="B38" s="55" t="s">
        <v>732</v>
      </c>
      <c r="C38" s="53">
        <v>275</v>
      </c>
      <c r="D38" s="57" t="s">
        <v>86</v>
      </c>
      <c r="E38" s="53" t="s">
        <v>87</v>
      </c>
      <c r="F38" s="53" t="s">
        <v>733</v>
      </c>
      <c r="G38" s="53" t="s">
        <v>734</v>
      </c>
      <c r="H38" s="53"/>
      <c r="I38" s="53"/>
      <c r="J38" s="53"/>
      <c r="K38" s="53" t="s">
        <v>719</v>
      </c>
      <c r="L38" s="53" t="s">
        <v>454</v>
      </c>
      <c r="M38" s="53" t="s">
        <v>40</v>
      </c>
      <c r="N38" s="53" t="s">
        <v>735</v>
      </c>
      <c r="O38" s="53"/>
    </row>
    <row r="39" spans="1:15">
      <c r="A39" s="53" t="s">
        <v>85</v>
      </c>
      <c r="B39" s="55" t="s">
        <v>485</v>
      </c>
      <c r="C39" s="53">
        <v>280</v>
      </c>
      <c r="D39" s="57" t="s">
        <v>86</v>
      </c>
      <c r="E39" s="53" t="s">
        <v>87</v>
      </c>
      <c r="F39" s="53" t="s">
        <v>68</v>
      </c>
      <c r="G39" s="53" t="s">
        <v>112</v>
      </c>
      <c r="H39" s="53"/>
      <c r="I39" s="53" t="s">
        <v>71</v>
      </c>
      <c r="J39" s="53"/>
      <c r="K39" s="53" t="s">
        <v>454</v>
      </c>
      <c r="L39" s="53" t="s">
        <v>452</v>
      </c>
      <c r="M39" s="53" t="s">
        <v>40</v>
      </c>
      <c r="N39" s="53" t="s">
        <v>495</v>
      </c>
      <c r="O39" s="53"/>
    </row>
    <row r="40" spans="1:15">
      <c r="A40" s="53" t="s">
        <v>85</v>
      </c>
      <c r="B40" s="55" t="s">
        <v>44</v>
      </c>
      <c r="C40" s="53">
        <v>300</v>
      </c>
      <c r="D40" s="57" t="s">
        <v>86</v>
      </c>
      <c r="E40" s="53" t="s">
        <v>87</v>
      </c>
      <c r="F40" s="53" t="s">
        <v>435</v>
      </c>
      <c r="G40" s="53" t="s">
        <v>112</v>
      </c>
      <c r="H40" s="53"/>
      <c r="I40" s="53" t="s">
        <v>736</v>
      </c>
      <c r="J40" s="53"/>
      <c r="K40" s="53" t="s">
        <v>511</v>
      </c>
      <c r="L40" s="53" t="s">
        <v>40</v>
      </c>
      <c r="M40" s="53" t="s">
        <v>17</v>
      </c>
      <c r="N40" s="53" t="s">
        <v>496</v>
      </c>
      <c r="O40" s="53"/>
    </row>
    <row r="41" spans="1:15">
      <c r="A41" s="53" t="s">
        <v>85</v>
      </c>
      <c r="B41" s="55" t="s">
        <v>591</v>
      </c>
      <c r="C41" s="53">
        <v>301</v>
      </c>
      <c r="D41" s="57" t="s">
        <v>86</v>
      </c>
      <c r="E41" s="53" t="s">
        <v>87</v>
      </c>
      <c r="F41" s="53" t="s">
        <v>435</v>
      </c>
      <c r="G41" s="53" t="s">
        <v>112</v>
      </c>
      <c r="H41" s="53"/>
      <c r="I41" s="53" t="s">
        <v>737</v>
      </c>
      <c r="J41" s="53"/>
      <c r="K41" s="53" t="s">
        <v>511</v>
      </c>
      <c r="L41" s="53" t="s">
        <v>40</v>
      </c>
      <c r="M41" s="53" t="s">
        <v>17</v>
      </c>
      <c r="N41" s="53" t="s">
        <v>738</v>
      </c>
      <c r="O41" s="53"/>
    </row>
    <row r="42" spans="1:15">
      <c r="A42" s="53" t="s">
        <v>85</v>
      </c>
      <c r="B42" s="55" t="s">
        <v>592</v>
      </c>
      <c r="C42" s="53">
        <v>302</v>
      </c>
      <c r="D42" s="57" t="s">
        <v>86</v>
      </c>
      <c r="E42" s="53" t="s">
        <v>87</v>
      </c>
      <c r="F42" s="53" t="s">
        <v>435</v>
      </c>
      <c r="G42" s="53" t="s">
        <v>112</v>
      </c>
      <c r="H42" s="53"/>
      <c r="I42" s="53" t="s">
        <v>739</v>
      </c>
      <c r="J42" s="53"/>
      <c r="K42" s="53" t="s">
        <v>511</v>
      </c>
      <c r="L42" s="53" t="s">
        <v>40</v>
      </c>
      <c r="M42" s="53" t="s">
        <v>17</v>
      </c>
      <c r="N42" s="53" t="s">
        <v>740</v>
      </c>
      <c r="O42" s="53"/>
    </row>
    <row r="43" spans="1:15">
      <c r="A43" s="53" t="s">
        <v>85</v>
      </c>
      <c r="B43" s="55" t="s">
        <v>655</v>
      </c>
      <c r="C43" s="53">
        <v>303</v>
      </c>
      <c r="D43" s="57" t="s">
        <v>86</v>
      </c>
      <c r="E43" s="53" t="s">
        <v>87</v>
      </c>
      <c r="F43" s="53" t="s">
        <v>435</v>
      </c>
      <c r="G43" s="53" t="s">
        <v>112</v>
      </c>
      <c r="H43" s="53"/>
      <c r="I43" s="53" t="s">
        <v>741</v>
      </c>
      <c r="J43" s="53"/>
      <c r="K43" s="53" t="s">
        <v>589</v>
      </c>
      <c r="L43" s="53" t="s">
        <v>17</v>
      </c>
      <c r="M43" s="53"/>
      <c r="N43" s="53" t="s">
        <v>742</v>
      </c>
      <c r="O43" s="53"/>
    </row>
    <row r="44" spans="1:15">
      <c r="A44" s="53" t="s">
        <v>85</v>
      </c>
      <c r="B44" s="55" t="s">
        <v>456</v>
      </c>
      <c r="C44" s="53">
        <v>310</v>
      </c>
      <c r="D44" s="57" t="s">
        <v>86</v>
      </c>
      <c r="E44" s="53" t="s">
        <v>87</v>
      </c>
      <c r="F44" s="53" t="s">
        <v>436</v>
      </c>
      <c r="G44" s="53" t="s">
        <v>112</v>
      </c>
      <c r="H44" s="53"/>
      <c r="I44" s="53" t="s">
        <v>743</v>
      </c>
      <c r="J44" s="53"/>
      <c r="K44" s="53" t="s">
        <v>455</v>
      </c>
      <c r="L44" s="53" t="s">
        <v>17</v>
      </c>
      <c r="M44" s="53"/>
      <c r="N44" s="53" t="s">
        <v>744</v>
      </c>
      <c r="O44" s="53"/>
    </row>
    <row r="45" spans="1:15">
      <c r="A45" s="53" t="s">
        <v>85</v>
      </c>
      <c r="B45" s="55" t="s">
        <v>497</v>
      </c>
      <c r="C45" s="53">
        <v>311</v>
      </c>
      <c r="D45" s="57" t="s">
        <v>86</v>
      </c>
      <c r="E45" s="53" t="s">
        <v>87</v>
      </c>
      <c r="F45" s="53" t="s">
        <v>141</v>
      </c>
      <c r="G45" s="53" t="s">
        <v>26</v>
      </c>
      <c r="H45" s="53"/>
      <c r="I45" s="53" t="s">
        <v>745</v>
      </c>
      <c r="J45" s="53"/>
      <c r="K45" s="53" t="s">
        <v>455</v>
      </c>
      <c r="L45" s="53" t="s">
        <v>17</v>
      </c>
      <c r="M45" s="53"/>
      <c r="N45" s="53" t="s">
        <v>498</v>
      </c>
      <c r="O45" s="53"/>
    </row>
    <row r="46" spans="1:15">
      <c r="A46" s="53" t="s">
        <v>85</v>
      </c>
      <c r="B46" s="55" t="s">
        <v>499</v>
      </c>
      <c r="C46" s="53">
        <v>312</v>
      </c>
      <c r="D46" s="57" t="s">
        <v>86</v>
      </c>
      <c r="E46" s="53" t="s">
        <v>87</v>
      </c>
      <c r="F46" s="53" t="s">
        <v>141</v>
      </c>
      <c r="G46" s="53" t="s">
        <v>112</v>
      </c>
      <c r="H46" s="53"/>
      <c r="I46" s="53" t="s">
        <v>746</v>
      </c>
      <c r="J46" s="53"/>
      <c r="K46" s="53" t="s">
        <v>456</v>
      </c>
      <c r="L46" s="53" t="s">
        <v>455</v>
      </c>
      <c r="M46" s="53" t="s">
        <v>17</v>
      </c>
      <c r="N46" s="53" t="s">
        <v>500</v>
      </c>
      <c r="O46" s="53"/>
    </row>
    <row r="47" spans="1:15">
      <c r="A47" s="53" t="s">
        <v>85</v>
      </c>
      <c r="B47" s="55" t="s">
        <v>593</v>
      </c>
      <c r="C47" s="53">
        <v>318</v>
      </c>
      <c r="D47" s="57" t="s">
        <v>86</v>
      </c>
      <c r="E47" s="53" t="s">
        <v>87</v>
      </c>
      <c r="F47" s="53" t="s">
        <v>436</v>
      </c>
      <c r="G47" s="53" t="s">
        <v>112</v>
      </c>
      <c r="H47" s="53"/>
      <c r="I47" s="53" t="s">
        <v>747</v>
      </c>
      <c r="J47" s="53"/>
      <c r="K47" s="53" t="s">
        <v>455</v>
      </c>
      <c r="L47" s="53" t="s">
        <v>17</v>
      </c>
      <c r="M47" s="53"/>
      <c r="N47" s="53" t="s">
        <v>748</v>
      </c>
      <c r="O47" s="53"/>
    </row>
    <row r="48" spans="1:15">
      <c r="A48" s="53" t="s">
        <v>85</v>
      </c>
      <c r="B48" s="55" t="s">
        <v>438</v>
      </c>
      <c r="C48" s="53">
        <v>319</v>
      </c>
      <c r="D48" s="57" t="s">
        <v>86</v>
      </c>
      <c r="E48" s="53" t="s">
        <v>87</v>
      </c>
      <c r="F48" s="53" t="s">
        <v>436</v>
      </c>
      <c r="G48" s="53" t="s">
        <v>112</v>
      </c>
      <c r="H48" s="53"/>
      <c r="I48" s="53" t="s">
        <v>749</v>
      </c>
      <c r="J48" s="53"/>
      <c r="K48" s="53" t="s">
        <v>455</v>
      </c>
      <c r="L48" s="53" t="s">
        <v>17</v>
      </c>
      <c r="M48" s="53"/>
      <c r="N48" s="53" t="s">
        <v>750</v>
      </c>
      <c r="O48" s="53"/>
    </row>
    <row r="49" spans="1:15">
      <c r="A49" s="53" t="s">
        <v>85</v>
      </c>
      <c r="B49" s="55" t="s">
        <v>470</v>
      </c>
      <c r="C49" s="53">
        <v>320</v>
      </c>
      <c r="D49" s="57" t="s">
        <v>86</v>
      </c>
      <c r="E49" s="53" t="s">
        <v>87</v>
      </c>
      <c r="F49" s="53" t="s">
        <v>437</v>
      </c>
      <c r="G49" s="53" t="s">
        <v>112</v>
      </c>
      <c r="H49" s="53"/>
      <c r="I49" s="53" t="s">
        <v>751</v>
      </c>
      <c r="J49" s="53"/>
      <c r="K49" s="53" t="s">
        <v>455</v>
      </c>
      <c r="L49" s="53" t="s">
        <v>17</v>
      </c>
      <c r="M49" s="53"/>
      <c r="N49" s="53" t="s">
        <v>752</v>
      </c>
      <c r="O49" s="53"/>
    </row>
    <row r="50" spans="1:15">
      <c r="A50" s="53" t="s">
        <v>85</v>
      </c>
      <c r="B50" s="55" t="s">
        <v>469</v>
      </c>
      <c r="C50" s="53">
        <v>330</v>
      </c>
      <c r="D50" s="57" t="s">
        <v>86</v>
      </c>
      <c r="E50" s="53" t="s">
        <v>87</v>
      </c>
      <c r="F50" s="53" t="s">
        <v>142</v>
      </c>
      <c r="G50" s="53" t="s">
        <v>26</v>
      </c>
      <c r="H50" s="53"/>
      <c r="I50" s="53"/>
      <c r="J50" s="53"/>
      <c r="K50" s="53" t="s">
        <v>457</v>
      </c>
      <c r="L50" s="53" t="s">
        <v>455</v>
      </c>
      <c r="M50" s="53" t="s">
        <v>17</v>
      </c>
      <c r="N50" s="53" t="s">
        <v>501</v>
      </c>
      <c r="O50" s="53"/>
    </row>
    <row r="51" spans="1:15">
      <c r="A51" s="53" t="s">
        <v>85</v>
      </c>
      <c r="B51" s="55" t="s">
        <v>17</v>
      </c>
      <c r="C51" s="53">
        <v>340</v>
      </c>
      <c r="D51" s="57" t="s">
        <v>86</v>
      </c>
      <c r="E51" s="53" t="s">
        <v>87</v>
      </c>
      <c r="F51" s="53" t="s">
        <v>594</v>
      </c>
      <c r="G51" s="53" t="s">
        <v>112</v>
      </c>
      <c r="H51" s="53"/>
      <c r="I51" s="53" t="s">
        <v>753</v>
      </c>
      <c r="J51" s="53"/>
      <c r="K51" s="53"/>
      <c r="L51" s="53"/>
      <c r="M51" s="53"/>
      <c r="N51" s="53" t="s">
        <v>754</v>
      </c>
      <c r="O51" s="53"/>
    </row>
    <row r="52" spans="1:15">
      <c r="A52" s="53" t="s">
        <v>85</v>
      </c>
      <c r="B52" s="55" t="s">
        <v>146</v>
      </c>
      <c r="C52" s="53">
        <v>345</v>
      </c>
      <c r="D52" s="57" t="s">
        <v>755</v>
      </c>
      <c r="E52" s="53" t="s">
        <v>756</v>
      </c>
      <c r="F52" s="53" t="s">
        <v>143</v>
      </c>
      <c r="G52" s="53" t="s">
        <v>26</v>
      </c>
      <c r="H52" s="53"/>
      <c r="I52" s="53" t="s">
        <v>144</v>
      </c>
      <c r="J52" s="53"/>
      <c r="K52" s="53" t="s">
        <v>17</v>
      </c>
      <c r="L52" s="53"/>
      <c r="M52" s="53"/>
      <c r="N52" s="53" t="s">
        <v>145</v>
      </c>
      <c r="O52" s="53"/>
    </row>
    <row r="53" spans="1:15">
      <c r="A53" s="53" t="s">
        <v>85</v>
      </c>
      <c r="B53" s="55" t="s">
        <v>695</v>
      </c>
      <c r="C53" s="53">
        <v>346</v>
      </c>
      <c r="D53" s="57" t="s">
        <v>86</v>
      </c>
      <c r="E53" s="53" t="s">
        <v>87</v>
      </c>
      <c r="F53" s="53" t="s">
        <v>594</v>
      </c>
      <c r="G53" s="53" t="s">
        <v>112</v>
      </c>
      <c r="H53" s="53"/>
      <c r="I53" s="53" t="s">
        <v>757</v>
      </c>
      <c r="J53" s="53"/>
      <c r="K53" s="53" t="s">
        <v>17</v>
      </c>
      <c r="L53" s="53"/>
      <c r="M53" s="53"/>
      <c r="N53" s="53" t="s">
        <v>758</v>
      </c>
      <c r="O53" s="53"/>
    </row>
    <row r="54" spans="1:15">
      <c r="A54" s="53" t="s">
        <v>85</v>
      </c>
      <c r="B54" s="55" t="s">
        <v>468</v>
      </c>
      <c r="C54" s="53">
        <v>350</v>
      </c>
      <c r="D54" s="57" t="s">
        <v>86</v>
      </c>
      <c r="E54" s="53" t="s">
        <v>87</v>
      </c>
      <c r="F54" s="53" t="s">
        <v>594</v>
      </c>
      <c r="G54" s="53" t="s">
        <v>112</v>
      </c>
      <c r="H54" s="53"/>
      <c r="I54" s="53" t="s">
        <v>759</v>
      </c>
      <c r="J54" s="53"/>
      <c r="K54" s="53"/>
      <c r="L54" s="53"/>
      <c r="M54" s="53"/>
      <c r="N54" s="53" t="s">
        <v>760</v>
      </c>
      <c r="O54" s="53" t="s">
        <v>761</v>
      </c>
    </row>
    <row r="55" spans="1:15">
      <c r="A55" s="53" t="s">
        <v>85</v>
      </c>
      <c r="B55" s="55" t="s">
        <v>455</v>
      </c>
      <c r="C55" s="53">
        <v>400</v>
      </c>
      <c r="D55" s="57" t="s">
        <v>86</v>
      </c>
      <c r="E55" s="53" t="s">
        <v>87</v>
      </c>
      <c r="F55" s="53" t="s">
        <v>88</v>
      </c>
      <c r="G55" s="53" t="s">
        <v>112</v>
      </c>
      <c r="H55" s="53"/>
      <c r="I55" s="53" t="s">
        <v>762</v>
      </c>
      <c r="J55" s="53"/>
      <c r="K55" s="53" t="s">
        <v>17</v>
      </c>
      <c r="L55" s="53"/>
      <c r="M55" s="53"/>
      <c r="N55" s="53" t="s">
        <v>763</v>
      </c>
      <c r="O55" s="53"/>
    </row>
    <row r="56" spans="1:15">
      <c r="A56" s="53" t="s">
        <v>85</v>
      </c>
      <c r="B56" s="55" t="s">
        <v>460</v>
      </c>
      <c r="C56" s="53">
        <v>500</v>
      </c>
      <c r="D56" s="57" t="s">
        <v>764</v>
      </c>
      <c r="E56" s="53" t="s">
        <v>87</v>
      </c>
      <c r="F56" s="53" t="s">
        <v>148</v>
      </c>
      <c r="G56" s="53"/>
      <c r="H56" s="53" t="s">
        <v>149</v>
      </c>
      <c r="I56" s="53"/>
      <c r="J56" s="53"/>
      <c r="K56" s="53" t="s">
        <v>40</v>
      </c>
      <c r="L56" s="53" t="s">
        <v>17</v>
      </c>
      <c r="M56" s="53"/>
      <c r="N56" s="53" t="s">
        <v>502</v>
      </c>
      <c r="O56" s="53"/>
    </row>
    <row r="57" spans="1:15">
      <c r="A57" s="53" t="s">
        <v>85</v>
      </c>
      <c r="B57" s="55" t="s">
        <v>463</v>
      </c>
      <c r="C57" s="53">
        <v>505</v>
      </c>
      <c r="D57" s="57" t="s">
        <v>764</v>
      </c>
      <c r="E57" s="53" t="s">
        <v>87</v>
      </c>
      <c r="F57" s="53" t="s">
        <v>148</v>
      </c>
      <c r="G57" s="53"/>
      <c r="H57" s="53" t="s">
        <v>150</v>
      </c>
      <c r="I57" s="53"/>
      <c r="J57" s="53"/>
      <c r="K57" s="53" t="s">
        <v>40</v>
      </c>
      <c r="L57" s="53" t="s">
        <v>17</v>
      </c>
      <c r="M57" s="53"/>
      <c r="N57" s="53" t="s">
        <v>503</v>
      </c>
      <c r="O57" s="53"/>
    </row>
    <row r="58" spans="1:15">
      <c r="A58" s="53" t="s">
        <v>85</v>
      </c>
      <c r="B58" s="55" t="s">
        <v>464</v>
      </c>
      <c r="C58" s="53">
        <v>510</v>
      </c>
      <c r="D58" s="57" t="s">
        <v>764</v>
      </c>
      <c r="E58" s="53" t="s">
        <v>87</v>
      </c>
      <c r="F58" s="53" t="s">
        <v>148</v>
      </c>
      <c r="G58" s="53"/>
      <c r="H58" s="53" t="s">
        <v>151</v>
      </c>
      <c r="I58" s="53"/>
      <c r="J58" s="53"/>
      <c r="K58" s="53" t="s">
        <v>40</v>
      </c>
      <c r="L58" s="53" t="s">
        <v>17</v>
      </c>
      <c r="M58" s="53"/>
      <c r="N58" s="53" t="s">
        <v>504</v>
      </c>
      <c r="O58" s="53"/>
    </row>
    <row r="59" spans="1:15">
      <c r="A59" s="53" t="s">
        <v>85</v>
      </c>
      <c r="B59" s="55" t="s">
        <v>152</v>
      </c>
      <c r="C59" s="53">
        <v>512</v>
      </c>
      <c r="D59" s="57" t="s">
        <v>764</v>
      </c>
      <c r="E59" s="53" t="s">
        <v>87</v>
      </c>
      <c r="F59" s="53" t="s">
        <v>148</v>
      </c>
      <c r="G59" s="53"/>
      <c r="H59" s="53" t="s">
        <v>153</v>
      </c>
      <c r="I59" s="53"/>
      <c r="J59" s="53"/>
      <c r="K59" s="53" t="s">
        <v>40</v>
      </c>
      <c r="L59" s="53" t="s">
        <v>17</v>
      </c>
      <c r="M59" s="53"/>
      <c r="N59" s="53" t="s">
        <v>154</v>
      </c>
      <c r="O59" s="53"/>
    </row>
    <row r="60" spans="1:15">
      <c r="A60" s="53" t="s">
        <v>85</v>
      </c>
      <c r="B60" s="55" t="s">
        <v>505</v>
      </c>
      <c r="C60" s="53">
        <v>515</v>
      </c>
      <c r="D60" s="57" t="s">
        <v>764</v>
      </c>
      <c r="E60" s="53" t="s">
        <v>87</v>
      </c>
      <c r="F60" s="53" t="s">
        <v>148</v>
      </c>
      <c r="G60" s="53"/>
      <c r="H60" s="53" t="s">
        <v>155</v>
      </c>
      <c r="I60" s="53"/>
      <c r="J60" s="53"/>
      <c r="K60" s="53" t="s">
        <v>40</v>
      </c>
      <c r="L60" s="53" t="s">
        <v>17</v>
      </c>
      <c r="M60" s="53"/>
      <c r="N60" s="53" t="s">
        <v>506</v>
      </c>
      <c r="O60" s="53"/>
    </row>
    <row r="61" spans="1:15">
      <c r="A61" s="53" t="s">
        <v>85</v>
      </c>
      <c r="B61" s="55" t="s">
        <v>507</v>
      </c>
      <c r="C61" s="53">
        <v>520</v>
      </c>
      <c r="D61" s="57" t="s">
        <v>764</v>
      </c>
      <c r="E61" s="53" t="s">
        <v>87</v>
      </c>
      <c r="F61" s="53" t="s">
        <v>148</v>
      </c>
      <c r="G61" s="53"/>
      <c r="H61" s="53" t="s">
        <v>156</v>
      </c>
      <c r="I61" s="53"/>
      <c r="J61" s="53"/>
      <c r="K61" s="53" t="s">
        <v>40</v>
      </c>
      <c r="L61" s="53" t="s">
        <v>17</v>
      </c>
      <c r="M61" s="53"/>
      <c r="N61" s="53" t="s">
        <v>508</v>
      </c>
      <c r="O61" s="53"/>
    </row>
    <row r="62" spans="1:15">
      <c r="A62" s="53" t="s">
        <v>85</v>
      </c>
      <c r="B62" s="55" t="s">
        <v>509</v>
      </c>
      <c r="C62" s="53">
        <v>525</v>
      </c>
      <c r="D62" s="57" t="s">
        <v>764</v>
      </c>
      <c r="E62" s="53" t="s">
        <v>87</v>
      </c>
      <c r="F62" s="53"/>
      <c r="G62" s="53"/>
      <c r="H62" s="53"/>
      <c r="I62" s="53"/>
      <c r="J62" s="53" t="s">
        <v>157</v>
      </c>
      <c r="K62" s="53" t="s">
        <v>4</v>
      </c>
      <c r="L62" s="53" t="s">
        <v>507</v>
      </c>
      <c r="M62" s="53" t="s">
        <v>40</v>
      </c>
      <c r="N62" s="53" t="s">
        <v>510</v>
      </c>
      <c r="O62" s="53"/>
    </row>
    <row r="63" spans="1:15">
      <c r="A63" s="53" t="s">
        <v>85</v>
      </c>
      <c r="B63" s="55" t="s">
        <v>511</v>
      </c>
      <c r="C63" s="53">
        <v>527</v>
      </c>
      <c r="D63" s="57" t="s">
        <v>764</v>
      </c>
      <c r="E63" s="53" t="s">
        <v>87</v>
      </c>
      <c r="F63" s="53" t="s">
        <v>148</v>
      </c>
      <c r="G63" s="53" t="s">
        <v>573</v>
      </c>
      <c r="H63" s="53"/>
      <c r="I63" s="53"/>
      <c r="J63" s="53"/>
      <c r="K63" s="53" t="s">
        <v>41</v>
      </c>
      <c r="L63" s="53" t="s">
        <v>40</v>
      </c>
      <c r="M63" s="53" t="s">
        <v>17</v>
      </c>
      <c r="N63" s="53" t="s">
        <v>512</v>
      </c>
      <c r="O63" s="53" t="s">
        <v>158</v>
      </c>
    </row>
    <row r="64" spans="1:15">
      <c r="A64" s="53" t="s">
        <v>85</v>
      </c>
      <c r="B64" s="55" t="s">
        <v>513</v>
      </c>
      <c r="C64" s="53">
        <v>530</v>
      </c>
      <c r="D64" s="57" t="s">
        <v>764</v>
      </c>
      <c r="E64" s="53" t="s">
        <v>87</v>
      </c>
      <c r="F64" s="53" t="s">
        <v>148</v>
      </c>
      <c r="G64" s="53"/>
      <c r="H64" s="53" t="s">
        <v>159</v>
      </c>
      <c r="I64" s="53"/>
      <c r="J64" s="53"/>
      <c r="K64" s="53" t="s">
        <v>41</v>
      </c>
      <c r="L64" s="53" t="s">
        <v>40</v>
      </c>
      <c r="M64" s="53" t="s">
        <v>17</v>
      </c>
      <c r="N64" s="53" t="s">
        <v>514</v>
      </c>
      <c r="O64" s="53"/>
    </row>
    <row r="65" spans="1:15">
      <c r="A65" s="53" t="s">
        <v>85</v>
      </c>
      <c r="B65" s="55" t="s">
        <v>515</v>
      </c>
      <c r="C65" s="53">
        <v>535</v>
      </c>
      <c r="D65" s="57" t="s">
        <v>764</v>
      </c>
      <c r="E65" s="53" t="s">
        <v>87</v>
      </c>
      <c r="F65" s="53" t="s">
        <v>148</v>
      </c>
      <c r="G65" s="53"/>
      <c r="H65" s="53" t="s">
        <v>160</v>
      </c>
      <c r="I65" s="53"/>
      <c r="J65" s="53"/>
      <c r="K65" s="53" t="s">
        <v>40</v>
      </c>
      <c r="L65" s="53" t="s">
        <v>17</v>
      </c>
      <c r="M65" s="53"/>
      <c r="N65" s="53" t="s">
        <v>161</v>
      </c>
      <c r="O65" s="53"/>
    </row>
    <row r="66" spans="1:15">
      <c r="A66" s="53" t="s">
        <v>85</v>
      </c>
      <c r="B66" s="55" t="s">
        <v>56</v>
      </c>
      <c r="C66" s="53">
        <v>540</v>
      </c>
      <c r="D66" s="57" t="s">
        <v>764</v>
      </c>
      <c r="E66" s="53" t="s">
        <v>87</v>
      </c>
      <c r="F66" s="53" t="s">
        <v>148</v>
      </c>
      <c r="G66" s="53" t="s">
        <v>574</v>
      </c>
      <c r="H66" s="53"/>
      <c r="I66" s="53"/>
      <c r="J66" s="53"/>
      <c r="K66" s="53" t="s">
        <v>517</v>
      </c>
      <c r="L66" s="53" t="s">
        <v>460</v>
      </c>
      <c r="M66" s="53" t="s">
        <v>40</v>
      </c>
      <c r="N66" s="53" t="s">
        <v>516</v>
      </c>
      <c r="O66" s="53"/>
    </row>
    <row r="67" spans="1:15">
      <c r="A67" s="53" t="s">
        <v>85</v>
      </c>
      <c r="B67" s="55" t="s">
        <v>517</v>
      </c>
      <c r="C67" s="53">
        <v>545</v>
      </c>
      <c r="D67" s="57" t="s">
        <v>764</v>
      </c>
      <c r="E67" s="53" t="s">
        <v>87</v>
      </c>
      <c r="F67" s="53" t="s">
        <v>148</v>
      </c>
      <c r="G67" s="53" t="s">
        <v>575</v>
      </c>
      <c r="H67" s="53"/>
      <c r="I67" s="53"/>
      <c r="J67" s="53"/>
      <c r="K67" s="53" t="s">
        <v>460</v>
      </c>
      <c r="L67" s="53" t="s">
        <v>40</v>
      </c>
      <c r="M67" s="53" t="s">
        <v>17</v>
      </c>
      <c r="N67" s="53" t="s">
        <v>518</v>
      </c>
      <c r="O67" s="53"/>
    </row>
    <row r="68" spans="1:15">
      <c r="A68" s="53" t="s">
        <v>85</v>
      </c>
      <c r="B68" s="55" t="s">
        <v>519</v>
      </c>
      <c r="C68" s="53">
        <v>550</v>
      </c>
      <c r="D68" s="57" t="s">
        <v>764</v>
      </c>
      <c r="E68" s="53" t="s">
        <v>87</v>
      </c>
      <c r="F68" s="53" t="s">
        <v>148</v>
      </c>
      <c r="G68" s="53"/>
      <c r="H68" s="53" t="s">
        <v>162</v>
      </c>
      <c r="I68" s="53"/>
      <c r="J68" s="53"/>
      <c r="K68" s="53" t="s">
        <v>40</v>
      </c>
      <c r="L68" s="53" t="s">
        <v>17</v>
      </c>
      <c r="M68" s="53"/>
      <c r="N68" s="53" t="s">
        <v>520</v>
      </c>
      <c r="O68" s="53"/>
    </row>
    <row r="69" spans="1:15">
      <c r="A69" s="53" t="s">
        <v>85</v>
      </c>
      <c r="B69" s="55" t="s">
        <v>521</v>
      </c>
      <c r="C69" s="53">
        <v>555</v>
      </c>
      <c r="D69" s="57" t="s">
        <v>764</v>
      </c>
      <c r="E69" s="53" t="s">
        <v>87</v>
      </c>
      <c r="F69" s="53" t="s">
        <v>148</v>
      </c>
      <c r="G69" s="53"/>
      <c r="H69" s="53" t="s">
        <v>163</v>
      </c>
      <c r="I69" s="53"/>
      <c r="J69" s="53"/>
      <c r="K69" s="53" t="s">
        <v>460</v>
      </c>
      <c r="L69" s="53" t="s">
        <v>515</v>
      </c>
      <c r="M69" s="53" t="s">
        <v>40</v>
      </c>
      <c r="N69" s="53" t="s">
        <v>522</v>
      </c>
      <c r="O69" s="53"/>
    </row>
    <row r="70" spans="1:15">
      <c r="A70" s="53" t="s">
        <v>85</v>
      </c>
      <c r="B70" s="55" t="s">
        <v>462</v>
      </c>
      <c r="C70" s="53">
        <v>560</v>
      </c>
      <c r="D70" s="57" t="s">
        <v>764</v>
      </c>
      <c r="E70" s="53" t="s">
        <v>87</v>
      </c>
      <c r="F70" s="53" t="s">
        <v>148</v>
      </c>
      <c r="G70" s="53" t="s">
        <v>576</v>
      </c>
      <c r="H70" s="53"/>
      <c r="I70" s="53"/>
      <c r="J70" s="53"/>
      <c r="K70" s="53" t="s">
        <v>461</v>
      </c>
      <c r="L70" s="53" t="s">
        <v>460</v>
      </c>
      <c r="M70" s="53" t="s">
        <v>40</v>
      </c>
      <c r="N70" s="53" t="s">
        <v>523</v>
      </c>
      <c r="O70" s="53"/>
    </row>
    <row r="71" spans="1:15">
      <c r="A71" s="53" t="s">
        <v>85</v>
      </c>
      <c r="B71" s="55" t="s">
        <v>461</v>
      </c>
      <c r="C71" s="53">
        <v>565</v>
      </c>
      <c r="D71" s="57" t="s">
        <v>764</v>
      </c>
      <c r="E71" s="53" t="s">
        <v>87</v>
      </c>
      <c r="F71" s="53" t="s">
        <v>148</v>
      </c>
      <c r="G71" s="53" t="s">
        <v>577</v>
      </c>
      <c r="H71" s="53"/>
      <c r="I71" s="53"/>
      <c r="J71" s="53"/>
      <c r="K71" s="53" t="s">
        <v>462</v>
      </c>
      <c r="L71" s="53" t="s">
        <v>460</v>
      </c>
      <c r="M71" s="53" t="s">
        <v>40</v>
      </c>
      <c r="N71" s="53" t="s">
        <v>524</v>
      </c>
      <c r="O71" s="53"/>
    </row>
    <row r="72" spans="1:15">
      <c r="A72" s="53" t="s">
        <v>85</v>
      </c>
      <c r="B72" s="55" t="s">
        <v>525</v>
      </c>
      <c r="C72" s="53">
        <v>570</v>
      </c>
      <c r="D72" s="57" t="s">
        <v>764</v>
      </c>
      <c r="E72" s="53" t="s">
        <v>87</v>
      </c>
      <c r="F72" s="53" t="s">
        <v>148</v>
      </c>
      <c r="G72" s="53"/>
      <c r="H72" s="53" t="s">
        <v>164</v>
      </c>
      <c r="I72" s="53"/>
      <c r="J72" s="53"/>
      <c r="K72" s="53" t="s">
        <v>463</v>
      </c>
      <c r="L72" s="53" t="s">
        <v>40</v>
      </c>
      <c r="M72" s="53" t="s">
        <v>17</v>
      </c>
      <c r="N72" s="53" t="s">
        <v>526</v>
      </c>
      <c r="O72" s="53" t="s">
        <v>165</v>
      </c>
    </row>
    <row r="73" spans="1:15">
      <c r="A73" s="53" t="s">
        <v>85</v>
      </c>
      <c r="B73" s="55" t="s">
        <v>527</v>
      </c>
      <c r="C73" s="53">
        <v>575</v>
      </c>
      <c r="D73" s="57" t="s">
        <v>764</v>
      </c>
      <c r="E73" s="53" t="s">
        <v>87</v>
      </c>
      <c r="F73" s="53" t="s">
        <v>148</v>
      </c>
      <c r="G73" s="53"/>
      <c r="H73" s="53" t="s">
        <v>166</v>
      </c>
      <c r="I73" s="53"/>
      <c r="J73" s="53"/>
      <c r="K73" s="53" t="s">
        <v>463</v>
      </c>
      <c r="L73" s="53" t="s">
        <v>40</v>
      </c>
      <c r="M73" s="53" t="s">
        <v>17</v>
      </c>
      <c r="N73" s="53" t="s">
        <v>528</v>
      </c>
      <c r="O73" s="53" t="s">
        <v>165</v>
      </c>
    </row>
    <row r="74" spans="1:15">
      <c r="A74" s="53" t="s">
        <v>85</v>
      </c>
      <c r="B74" s="55" t="s">
        <v>529</v>
      </c>
      <c r="C74" s="53">
        <v>580</v>
      </c>
      <c r="D74" s="57" t="s">
        <v>764</v>
      </c>
      <c r="E74" s="53" t="s">
        <v>87</v>
      </c>
      <c r="F74" s="53" t="s">
        <v>148</v>
      </c>
      <c r="G74" s="53" t="s">
        <v>579</v>
      </c>
      <c r="H74" s="53"/>
      <c r="I74" s="53"/>
      <c r="J74" s="53"/>
      <c r="K74" s="53" t="s">
        <v>463</v>
      </c>
      <c r="L74" s="53" t="s">
        <v>40</v>
      </c>
      <c r="M74" s="53" t="s">
        <v>17</v>
      </c>
      <c r="N74" s="53" t="s">
        <v>530</v>
      </c>
      <c r="O74" s="53"/>
    </row>
    <row r="75" spans="1:15">
      <c r="A75" s="53" t="s">
        <v>85</v>
      </c>
      <c r="B75" s="55" t="s">
        <v>531</v>
      </c>
      <c r="C75" s="53">
        <v>585</v>
      </c>
      <c r="D75" s="57" t="s">
        <v>764</v>
      </c>
      <c r="E75" s="53" t="s">
        <v>87</v>
      </c>
      <c r="F75" s="53" t="s">
        <v>148</v>
      </c>
      <c r="G75" s="53" t="s">
        <v>580</v>
      </c>
      <c r="H75" s="53"/>
      <c r="I75" s="53"/>
      <c r="J75" s="53"/>
      <c r="K75" s="53" t="s">
        <v>463</v>
      </c>
      <c r="L75" s="53" t="s">
        <v>40</v>
      </c>
      <c r="M75" s="53" t="s">
        <v>17</v>
      </c>
      <c r="N75" s="53" t="s">
        <v>532</v>
      </c>
      <c r="O75" s="53"/>
    </row>
    <row r="76" spans="1:15">
      <c r="A76" s="53" t="s">
        <v>85</v>
      </c>
      <c r="B76" s="55" t="s">
        <v>57</v>
      </c>
      <c r="C76" s="53">
        <v>590</v>
      </c>
      <c r="D76" s="57" t="s">
        <v>764</v>
      </c>
      <c r="E76" s="53" t="s">
        <v>87</v>
      </c>
      <c r="F76" s="53" t="s">
        <v>148</v>
      </c>
      <c r="G76" s="53" t="s">
        <v>567</v>
      </c>
      <c r="H76" s="53"/>
      <c r="I76" s="53"/>
      <c r="J76" s="53"/>
      <c r="K76" s="53" t="s">
        <v>463</v>
      </c>
      <c r="L76" s="53" t="s">
        <v>40</v>
      </c>
      <c r="M76" s="53" t="s">
        <v>17</v>
      </c>
      <c r="N76" s="53" t="s">
        <v>533</v>
      </c>
      <c r="O76" s="53" t="s">
        <v>165</v>
      </c>
    </row>
    <row r="77" spans="1:15">
      <c r="A77" s="53" t="s">
        <v>85</v>
      </c>
      <c r="B77" s="55" t="s">
        <v>58</v>
      </c>
      <c r="C77" s="53">
        <v>595</v>
      </c>
      <c r="D77" s="57" t="s">
        <v>764</v>
      </c>
      <c r="E77" s="53" t="s">
        <v>87</v>
      </c>
      <c r="F77" s="53" t="s">
        <v>148</v>
      </c>
      <c r="G77" s="53" t="s">
        <v>578</v>
      </c>
      <c r="H77" s="53"/>
      <c r="I77" s="53"/>
      <c r="J77" s="53"/>
      <c r="K77" s="53" t="s">
        <v>463</v>
      </c>
      <c r="L77" s="53" t="s">
        <v>40</v>
      </c>
      <c r="M77" s="53" t="s">
        <v>17</v>
      </c>
      <c r="N77" s="53" t="s">
        <v>534</v>
      </c>
      <c r="O77" s="53" t="s">
        <v>165</v>
      </c>
    </row>
    <row r="78" spans="1:15">
      <c r="A78" s="53" t="s">
        <v>85</v>
      </c>
      <c r="B78" s="55" t="s">
        <v>535</v>
      </c>
      <c r="C78" s="53">
        <v>596</v>
      </c>
      <c r="D78" s="57" t="s">
        <v>764</v>
      </c>
      <c r="E78" s="53" t="s">
        <v>87</v>
      </c>
      <c r="F78" s="53" t="s">
        <v>148</v>
      </c>
      <c r="G78" s="53"/>
      <c r="H78" s="53" t="s">
        <v>167</v>
      </c>
      <c r="I78" s="53"/>
      <c r="J78" s="53"/>
      <c r="K78" s="53" t="s">
        <v>40</v>
      </c>
      <c r="L78" s="53" t="s">
        <v>17</v>
      </c>
      <c r="M78" s="53"/>
      <c r="N78" s="53" t="s">
        <v>536</v>
      </c>
      <c r="O78" s="53"/>
    </row>
    <row r="79" spans="1:15">
      <c r="A79" s="53" t="s">
        <v>85</v>
      </c>
      <c r="B79" s="55" t="s">
        <v>3</v>
      </c>
      <c r="C79" s="53">
        <v>600</v>
      </c>
      <c r="D79" s="57" t="s">
        <v>86</v>
      </c>
      <c r="E79" s="53" t="s">
        <v>87</v>
      </c>
      <c r="F79" s="53" t="s">
        <v>867</v>
      </c>
      <c r="G79" s="53" t="s">
        <v>832</v>
      </c>
      <c r="H79" s="53"/>
      <c r="I79" s="53"/>
      <c r="J79" s="53"/>
      <c r="K79" s="53" t="s">
        <v>460</v>
      </c>
      <c r="L79" s="53" t="s">
        <v>40</v>
      </c>
      <c r="M79" s="53" t="s">
        <v>17</v>
      </c>
      <c r="N79" s="53" t="s">
        <v>14</v>
      </c>
      <c r="O79" s="53"/>
    </row>
    <row r="80" spans="1:15">
      <c r="A80" s="53" t="s">
        <v>85</v>
      </c>
      <c r="B80" s="55" t="s">
        <v>537</v>
      </c>
      <c r="C80" s="53">
        <v>650</v>
      </c>
      <c r="D80" s="57" t="s">
        <v>86</v>
      </c>
      <c r="E80" s="53" t="s">
        <v>87</v>
      </c>
      <c r="F80" s="53" t="s">
        <v>169</v>
      </c>
      <c r="G80" s="53" t="s">
        <v>112</v>
      </c>
      <c r="H80" s="53"/>
      <c r="I80" s="53" t="s">
        <v>170</v>
      </c>
      <c r="J80" s="53"/>
      <c r="K80" s="53" t="s">
        <v>463</v>
      </c>
      <c r="L80" s="53" t="s">
        <v>40</v>
      </c>
      <c r="M80" s="53" t="s">
        <v>17</v>
      </c>
      <c r="N80" s="53" t="s">
        <v>538</v>
      </c>
      <c r="O80" s="53"/>
    </row>
    <row r="81" spans="1:15">
      <c r="A81" s="53" t="s">
        <v>85</v>
      </c>
      <c r="B81" s="55" t="s">
        <v>539</v>
      </c>
      <c r="C81" s="53">
        <v>675</v>
      </c>
      <c r="D81" s="57" t="s">
        <v>86</v>
      </c>
      <c r="E81" s="53" t="s">
        <v>87</v>
      </c>
      <c r="F81" s="53" t="s">
        <v>171</v>
      </c>
      <c r="G81" s="53" t="s">
        <v>172</v>
      </c>
      <c r="H81" s="53"/>
      <c r="I81" s="53"/>
      <c r="J81" s="53"/>
      <c r="K81" s="53" t="s">
        <v>464</v>
      </c>
      <c r="L81" s="53" t="s">
        <v>40</v>
      </c>
      <c r="M81" s="53" t="s">
        <v>17</v>
      </c>
      <c r="N81" s="53" t="s">
        <v>540</v>
      </c>
      <c r="O81" s="53" t="s">
        <v>173</v>
      </c>
    </row>
    <row r="82" spans="1:15">
      <c r="A82" s="53" t="s">
        <v>85</v>
      </c>
      <c r="B82" s="55" t="s">
        <v>765</v>
      </c>
      <c r="C82" s="53">
        <v>680</v>
      </c>
      <c r="D82" s="57" t="s">
        <v>86</v>
      </c>
      <c r="E82" s="53" t="s">
        <v>87</v>
      </c>
      <c r="F82" s="53" t="s">
        <v>766</v>
      </c>
      <c r="G82" s="53" t="s">
        <v>112</v>
      </c>
      <c r="H82" s="53"/>
      <c r="I82" s="53" t="s">
        <v>767</v>
      </c>
      <c r="J82" s="53"/>
      <c r="K82" s="53" t="s">
        <v>531</v>
      </c>
      <c r="L82" s="53" t="s">
        <v>455</v>
      </c>
      <c r="M82" s="53" t="s">
        <v>17</v>
      </c>
      <c r="N82" s="53" t="s">
        <v>768</v>
      </c>
      <c r="O82" s="53"/>
    </row>
    <row r="83" spans="1:15">
      <c r="A83" s="53" t="s">
        <v>85</v>
      </c>
      <c r="B83" s="55" t="s">
        <v>783</v>
      </c>
      <c r="C83" s="53">
        <v>689</v>
      </c>
      <c r="D83" s="57" t="s">
        <v>86</v>
      </c>
      <c r="E83" s="53" t="s">
        <v>87</v>
      </c>
      <c r="F83" s="53" t="s">
        <v>837</v>
      </c>
      <c r="G83" s="53" t="s">
        <v>832</v>
      </c>
      <c r="H83" s="53"/>
      <c r="I83" s="53" t="s">
        <v>838</v>
      </c>
      <c r="J83" s="53"/>
      <c r="K83" s="53" t="s">
        <v>765</v>
      </c>
      <c r="L83" s="53" t="s">
        <v>531</v>
      </c>
      <c r="M83" s="53" t="s">
        <v>455</v>
      </c>
      <c r="N83" s="53" t="s">
        <v>839</v>
      </c>
      <c r="O83" s="53" t="s">
        <v>833</v>
      </c>
    </row>
    <row r="84" spans="1:15">
      <c r="A84" s="53" t="s">
        <v>85</v>
      </c>
      <c r="B84" s="55" t="s">
        <v>782</v>
      </c>
      <c r="C84" s="53">
        <v>690</v>
      </c>
      <c r="D84" s="57" t="s">
        <v>86</v>
      </c>
      <c r="E84" s="53" t="s">
        <v>87</v>
      </c>
      <c r="F84" s="53" t="s">
        <v>837</v>
      </c>
      <c r="G84" s="53" t="s">
        <v>834</v>
      </c>
      <c r="H84" s="53"/>
      <c r="I84" s="53" t="s">
        <v>838</v>
      </c>
      <c r="J84" s="53"/>
      <c r="K84" s="53" t="s">
        <v>765</v>
      </c>
      <c r="L84" s="53" t="s">
        <v>531</v>
      </c>
      <c r="M84" s="53" t="s">
        <v>455</v>
      </c>
      <c r="N84" s="53" t="s">
        <v>840</v>
      </c>
      <c r="O84" s="53" t="s">
        <v>833</v>
      </c>
    </row>
    <row r="85" spans="1:15">
      <c r="A85" s="53" t="s">
        <v>85</v>
      </c>
      <c r="B85" s="55" t="s">
        <v>780</v>
      </c>
      <c r="C85" s="53">
        <v>692</v>
      </c>
      <c r="D85" s="57" t="s">
        <v>86</v>
      </c>
      <c r="E85" s="53" t="s">
        <v>87</v>
      </c>
      <c r="F85" s="53" t="s">
        <v>837</v>
      </c>
      <c r="G85" s="53" t="s">
        <v>835</v>
      </c>
      <c r="H85" s="53"/>
      <c r="I85" s="53"/>
      <c r="J85" s="53"/>
      <c r="K85" s="53" t="s">
        <v>765</v>
      </c>
      <c r="L85" s="53" t="s">
        <v>531</v>
      </c>
      <c r="M85" s="53" t="s">
        <v>455</v>
      </c>
      <c r="N85" s="53" t="s">
        <v>841</v>
      </c>
      <c r="O85" s="53" t="s">
        <v>833</v>
      </c>
    </row>
    <row r="86" spans="1:15">
      <c r="A86" s="53" t="s">
        <v>85</v>
      </c>
      <c r="B86" s="55" t="s">
        <v>779</v>
      </c>
      <c r="C86" s="53">
        <v>693</v>
      </c>
      <c r="D86" s="57" t="s">
        <v>86</v>
      </c>
      <c r="E86" s="53" t="s">
        <v>87</v>
      </c>
      <c r="F86" s="53" t="s">
        <v>837</v>
      </c>
      <c r="G86" s="53" t="s">
        <v>842</v>
      </c>
      <c r="H86" s="53"/>
      <c r="I86" s="53" t="s">
        <v>838</v>
      </c>
      <c r="J86" s="53"/>
      <c r="K86" s="53" t="s">
        <v>765</v>
      </c>
      <c r="L86" s="53" t="s">
        <v>531</v>
      </c>
      <c r="M86" s="53" t="s">
        <v>455</v>
      </c>
      <c r="N86" s="53" t="s">
        <v>843</v>
      </c>
      <c r="O86" s="53" t="s">
        <v>833</v>
      </c>
    </row>
    <row r="87" spans="1:15">
      <c r="A87" s="53" t="s">
        <v>85</v>
      </c>
      <c r="B87" s="55" t="s">
        <v>836</v>
      </c>
      <c r="C87" s="53">
        <v>694</v>
      </c>
      <c r="D87" s="57" t="s">
        <v>86</v>
      </c>
      <c r="E87" s="53" t="s">
        <v>87</v>
      </c>
      <c r="F87" s="53" t="s">
        <v>837</v>
      </c>
      <c r="G87" s="53" t="s">
        <v>834</v>
      </c>
      <c r="H87" s="53"/>
      <c r="I87" s="53" t="s">
        <v>844</v>
      </c>
      <c r="J87" s="53"/>
      <c r="K87" s="53" t="s">
        <v>765</v>
      </c>
      <c r="L87" s="53" t="s">
        <v>531</v>
      </c>
      <c r="M87" s="53" t="s">
        <v>455</v>
      </c>
      <c r="N87" s="53" t="s">
        <v>845</v>
      </c>
      <c r="O87" s="53" t="s">
        <v>833</v>
      </c>
    </row>
    <row r="88" spans="1:15">
      <c r="A88" s="53" t="s">
        <v>85</v>
      </c>
      <c r="B88" s="55" t="s">
        <v>778</v>
      </c>
      <c r="C88" s="53">
        <v>695</v>
      </c>
      <c r="D88" s="57" t="s">
        <v>86</v>
      </c>
      <c r="E88" s="53" t="s">
        <v>87</v>
      </c>
      <c r="F88" s="53" t="s">
        <v>837</v>
      </c>
      <c r="G88" s="53" t="s">
        <v>842</v>
      </c>
      <c r="H88" s="53"/>
      <c r="I88" s="53" t="s">
        <v>844</v>
      </c>
      <c r="J88" s="53"/>
      <c r="K88" s="53" t="s">
        <v>765</v>
      </c>
      <c r="L88" s="53" t="s">
        <v>531</v>
      </c>
      <c r="M88" s="53" t="s">
        <v>455</v>
      </c>
      <c r="N88" s="53" t="s">
        <v>846</v>
      </c>
      <c r="O88" s="53" t="s">
        <v>833</v>
      </c>
    </row>
    <row r="89" spans="1:15">
      <c r="A89" s="53" t="s">
        <v>85</v>
      </c>
      <c r="B89" s="55" t="s">
        <v>777</v>
      </c>
      <c r="C89" s="53">
        <v>696</v>
      </c>
      <c r="D89" s="57" t="s">
        <v>86</v>
      </c>
      <c r="E89" s="53" t="s">
        <v>87</v>
      </c>
      <c r="F89" s="53" t="s">
        <v>837</v>
      </c>
      <c r="G89" s="53" t="s">
        <v>832</v>
      </c>
      <c r="H89" s="53"/>
      <c r="I89" s="53" t="s">
        <v>847</v>
      </c>
      <c r="J89" s="53"/>
      <c r="K89" s="53" t="s">
        <v>765</v>
      </c>
      <c r="L89" s="53" t="s">
        <v>531</v>
      </c>
      <c r="M89" s="53" t="s">
        <v>455</v>
      </c>
      <c r="N89" s="53" t="s">
        <v>848</v>
      </c>
      <c r="O89" s="53" t="s">
        <v>833</v>
      </c>
    </row>
    <row r="90" spans="1:15">
      <c r="A90" s="53" t="s">
        <v>85</v>
      </c>
      <c r="B90" s="55" t="s">
        <v>776</v>
      </c>
      <c r="C90" s="53">
        <v>697</v>
      </c>
      <c r="D90" s="57" t="s">
        <v>86</v>
      </c>
      <c r="E90" s="53" t="s">
        <v>87</v>
      </c>
      <c r="F90" s="53" t="s">
        <v>837</v>
      </c>
      <c r="G90" s="53" t="s">
        <v>834</v>
      </c>
      <c r="H90" s="53"/>
      <c r="I90" s="53" t="s">
        <v>847</v>
      </c>
      <c r="J90" s="53"/>
      <c r="K90" s="53" t="s">
        <v>765</v>
      </c>
      <c r="L90" s="53" t="s">
        <v>531</v>
      </c>
      <c r="M90" s="53" t="s">
        <v>455</v>
      </c>
      <c r="N90" s="53" t="s">
        <v>849</v>
      </c>
      <c r="O90" s="53" t="s">
        <v>833</v>
      </c>
    </row>
    <row r="91" spans="1:15">
      <c r="A91" s="53" t="s">
        <v>85</v>
      </c>
      <c r="B91" s="55" t="s">
        <v>775</v>
      </c>
      <c r="C91" s="53">
        <v>698</v>
      </c>
      <c r="D91" s="57" t="s">
        <v>86</v>
      </c>
      <c r="E91" s="53" t="s">
        <v>87</v>
      </c>
      <c r="F91" s="53" t="s">
        <v>837</v>
      </c>
      <c r="G91" s="53" t="s">
        <v>842</v>
      </c>
      <c r="H91" s="53"/>
      <c r="I91" s="53" t="s">
        <v>847</v>
      </c>
      <c r="J91" s="53"/>
      <c r="K91" s="53" t="s">
        <v>765</v>
      </c>
      <c r="L91" s="53" t="s">
        <v>531</v>
      </c>
      <c r="M91" s="53" t="s">
        <v>455</v>
      </c>
      <c r="N91" s="53" t="s">
        <v>850</v>
      </c>
      <c r="O91" s="53" t="s">
        <v>833</v>
      </c>
    </row>
    <row r="92" spans="1:15">
      <c r="A92" s="53" t="s">
        <v>85</v>
      </c>
      <c r="B92" s="55" t="s">
        <v>774</v>
      </c>
      <c r="C92" s="53">
        <v>699</v>
      </c>
      <c r="D92" s="57" t="s">
        <v>86</v>
      </c>
      <c r="E92" s="53" t="s">
        <v>87</v>
      </c>
      <c r="F92" s="53" t="s">
        <v>837</v>
      </c>
      <c r="G92" s="53" t="s">
        <v>832</v>
      </c>
      <c r="H92" s="53"/>
      <c r="I92" s="53" t="s">
        <v>851</v>
      </c>
      <c r="J92" s="53"/>
      <c r="K92" s="53" t="s">
        <v>765</v>
      </c>
      <c r="L92" s="53" t="s">
        <v>531</v>
      </c>
      <c r="M92" s="53" t="s">
        <v>455</v>
      </c>
      <c r="N92" s="53" t="s">
        <v>852</v>
      </c>
      <c r="O92" s="53" t="s">
        <v>833</v>
      </c>
    </row>
    <row r="93" spans="1:15">
      <c r="A93" s="53" t="s">
        <v>85</v>
      </c>
      <c r="B93" s="55" t="s">
        <v>781</v>
      </c>
      <c r="C93" s="53">
        <v>691</v>
      </c>
      <c r="D93" s="57" t="s">
        <v>86</v>
      </c>
      <c r="E93" s="53" t="s">
        <v>87</v>
      </c>
      <c r="F93" s="53" t="s">
        <v>837</v>
      </c>
      <c r="G93" s="53" t="s">
        <v>842</v>
      </c>
      <c r="H93" s="53"/>
      <c r="I93" s="53" t="s">
        <v>851</v>
      </c>
      <c r="J93" s="53"/>
      <c r="K93" s="53" t="s">
        <v>765</v>
      </c>
      <c r="L93" s="53" t="s">
        <v>531</v>
      </c>
      <c r="M93" s="53" t="s">
        <v>455</v>
      </c>
      <c r="N93" s="53" t="s">
        <v>853</v>
      </c>
      <c r="O93" s="53" t="s">
        <v>833</v>
      </c>
    </row>
    <row r="94" spans="1:15">
      <c r="A94" s="53" t="s">
        <v>85</v>
      </c>
      <c r="B94" s="55" t="s">
        <v>27</v>
      </c>
      <c r="C94" s="53">
        <v>710</v>
      </c>
      <c r="D94" s="57" t="s">
        <v>86</v>
      </c>
      <c r="E94" s="53" t="s">
        <v>87</v>
      </c>
      <c r="F94" s="53" t="s">
        <v>705</v>
      </c>
      <c r="G94" s="53" t="s">
        <v>706</v>
      </c>
      <c r="H94" s="53"/>
      <c r="I94" s="53"/>
      <c r="J94" s="53"/>
      <c r="K94" s="53" t="s">
        <v>40</v>
      </c>
      <c r="L94" s="53" t="s">
        <v>17</v>
      </c>
      <c r="M94" s="53"/>
      <c r="N94" s="53" t="s">
        <v>769</v>
      </c>
      <c r="O94" s="53"/>
    </row>
    <row r="95" spans="1:15">
      <c r="A95" s="53" t="s">
        <v>85</v>
      </c>
      <c r="B95" s="55" t="s">
        <v>541</v>
      </c>
      <c r="C95" s="53">
        <v>711</v>
      </c>
      <c r="D95" s="57" t="s">
        <v>86</v>
      </c>
      <c r="E95" s="53" t="s">
        <v>87</v>
      </c>
      <c r="F95" s="53" t="s">
        <v>175</v>
      </c>
      <c r="G95" s="53" t="s">
        <v>26</v>
      </c>
      <c r="H95" s="53"/>
      <c r="I95" s="53"/>
      <c r="J95" s="53"/>
      <c r="K95" s="53" t="s">
        <v>27</v>
      </c>
      <c r="L95" s="53" t="s">
        <v>40</v>
      </c>
      <c r="M95" s="53" t="s">
        <v>17</v>
      </c>
      <c r="N95" s="53" t="s">
        <v>542</v>
      </c>
      <c r="O95" s="53"/>
    </row>
    <row r="96" spans="1:15">
      <c r="A96" s="53" t="s">
        <v>85</v>
      </c>
      <c r="B96" s="55" t="s">
        <v>54</v>
      </c>
      <c r="C96" s="53">
        <v>720</v>
      </c>
      <c r="D96" s="57" t="s">
        <v>86</v>
      </c>
      <c r="E96" s="53" t="s">
        <v>87</v>
      </c>
      <c r="F96" s="53" t="s">
        <v>176</v>
      </c>
      <c r="G96" s="53" t="s">
        <v>112</v>
      </c>
      <c r="H96" s="53"/>
      <c r="I96" s="53"/>
      <c r="J96" s="53"/>
      <c r="K96" s="53" t="s">
        <v>27</v>
      </c>
      <c r="L96" s="53" t="s">
        <v>40</v>
      </c>
      <c r="M96" s="53"/>
      <c r="N96" s="53" t="s">
        <v>543</v>
      </c>
      <c r="O96" s="53"/>
    </row>
    <row r="97" spans="1:15">
      <c r="A97" s="53" t="s">
        <v>85</v>
      </c>
      <c r="B97" s="55" t="s">
        <v>51</v>
      </c>
      <c r="C97" s="53">
        <v>800</v>
      </c>
      <c r="D97" s="57" t="s">
        <v>86</v>
      </c>
      <c r="E97" s="53" t="s">
        <v>87</v>
      </c>
      <c r="F97" s="53" t="s">
        <v>177</v>
      </c>
      <c r="G97" s="53" t="s">
        <v>112</v>
      </c>
      <c r="H97" s="53"/>
      <c r="I97" s="53"/>
      <c r="J97" s="53"/>
      <c r="K97" s="53" t="s">
        <v>458</v>
      </c>
      <c r="L97" s="53" t="s">
        <v>468</v>
      </c>
      <c r="M97" s="53" t="s">
        <v>17</v>
      </c>
      <c r="N97" s="53" t="s">
        <v>544</v>
      </c>
      <c r="O97" s="53" t="s">
        <v>178</v>
      </c>
    </row>
    <row r="98" spans="1:15">
      <c r="A98" s="53" t="s">
        <v>85</v>
      </c>
      <c r="B98" s="55" t="s">
        <v>179</v>
      </c>
      <c r="C98" s="53">
        <v>801</v>
      </c>
      <c r="D98" s="57" t="s">
        <v>86</v>
      </c>
      <c r="E98" s="53" t="s">
        <v>87</v>
      </c>
      <c r="F98" s="53" t="s">
        <v>854</v>
      </c>
      <c r="G98" s="53" t="s">
        <v>181</v>
      </c>
      <c r="H98" s="53"/>
      <c r="I98" s="53"/>
      <c r="J98" s="53"/>
      <c r="K98" s="53" t="s">
        <v>51</v>
      </c>
      <c r="L98" s="53" t="s">
        <v>458</v>
      </c>
      <c r="M98" s="53" t="s">
        <v>468</v>
      </c>
      <c r="N98" s="53" t="s">
        <v>182</v>
      </c>
      <c r="O98" s="53"/>
    </row>
    <row r="99" spans="1:15">
      <c r="A99" s="53" t="s">
        <v>85</v>
      </c>
      <c r="B99" s="55" t="s">
        <v>183</v>
      </c>
      <c r="C99" s="53">
        <v>802</v>
      </c>
      <c r="D99" s="57" t="s">
        <v>86</v>
      </c>
      <c r="E99" s="53" t="s">
        <v>87</v>
      </c>
      <c r="F99" s="53" t="s">
        <v>855</v>
      </c>
      <c r="G99" s="53" t="s">
        <v>856</v>
      </c>
      <c r="H99" s="53"/>
      <c r="I99" s="53"/>
      <c r="J99" s="53"/>
      <c r="K99" s="53" t="s">
        <v>857</v>
      </c>
      <c r="L99" s="53" t="s">
        <v>874</v>
      </c>
      <c r="M99" s="53" t="s">
        <v>468</v>
      </c>
      <c r="N99" s="53" t="s">
        <v>859</v>
      </c>
      <c r="O99" s="53"/>
    </row>
    <row r="100" spans="1:15">
      <c r="A100" s="53" t="s">
        <v>85</v>
      </c>
      <c r="B100" s="55" t="s">
        <v>857</v>
      </c>
      <c r="C100" s="53">
        <v>803</v>
      </c>
      <c r="D100" s="57" t="s">
        <v>860</v>
      </c>
      <c r="E100" s="53" t="s">
        <v>185</v>
      </c>
      <c r="F100" s="53" t="s">
        <v>861</v>
      </c>
      <c r="G100" s="53" t="s">
        <v>862</v>
      </c>
      <c r="H100" s="53"/>
      <c r="I100" s="53"/>
      <c r="J100" s="53"/>
      <c r="K100" s="53" t="s">
        <v>858</v>
      </c>
      <c r="L100" s="53" t="s">
        <v>458</v>
      </c>
      <c r="M100" s="53" t="s">
        <v>468</v>
      </c>
      <c r="N100" s="53" t="s">
        <v>186</v>
      </c>
      <c r="O100" s="53"/>
    </row>
    <row r="101" spans="1:15">
      <c r="A101" s="53" t="s">
        <v>85</v>
      </c>
      <c r="B101" s="55" t="s">
        <v>858</v>
      </c>
      <c r="C101" s="53">
        <v>805</v>
      </c>
      <c r="D101" s="57" t="s">
        <v>860</v>
      </c>
      <c r="E101" s="53" t="s">
        <v>185</v>
      </c>
      <c r="F101" s="53" t="s">
        <v>860</v>
      </c>
      <c r="G101" s="53" t="s">
        <v>181</v>
      </c>
      <c r="H101" s="53"/>
      <c r="I101" s="53"/>
      <c r="J101" s="53"/>
      <c r="K101" s="53" t="s">
        <v>458</v>
      </c>
      <c r="L101" s="53" t="s">
        <v>468</v>
      </c>
      <c r="M101" s="53"/>
      <c r="N101" s="53" t="s">
        <v>863</v>
      </c>
      <c r="O101" s="53"/>
    </row>
    <row r="102" spans="1:15">
      <c r="A102" s="53" t="s">
        <v>85</v>
      </c>
      <c r="B102" s="55" t="s">
        <v>874</v>
      </c>
      <c r="C102" s="53">
        <v>806</v>
      </c>
      <c r="D102" s="57" t="s">
        <v>875</v>
      </c>
      <c r="E102" s="53" t="s">
        <v>185</v>
      </c>
      <c r="F102" s="53" t="s">
        <v>875</v>
      </c>
      <c r="G102" s="53" t="s">
        <v>876</v>
      </c>
      <c r="H102" s="53"/>
      <c r="I102" s="53"/>
      <c r="J102" s="53"/>
      <c r="K102" s="53" t="s">
        <v>858</v>
      </c>
      <c r="L102" s="53" t="s">
        <v>458</v>
      </c>
      <c r="M102" s="53" t="s">
        <v>468</v>
      </c>
      <c r="N102" s="53" t="s">
        <v>877</v>
      </c>
      <c r="O102" s="53"/>
    </row>
    <row r="103" spans="1:15">
      <c r="A103" s="53" t="s">
        <v>85</v>
      </c>
      <c r="B103" s="55" t="s">
        <v>458</v>
      </c>
      <c r="C103" s="53">
        <v>807</v>
      </c>
      <c r="D103" s="57" t="s">
        <v>86</v>
      </c>
      <c r="E103" s="53" t="s">
        <v>87</v>
      </c>
      <c r="F103" s="53" t="s">
        <v>187</v>
      </c>
      <c r="G103" s="53" t="s">
        <v>188</v>
      </c>
      <c r="H103" s="53"/>
      <c r="I103" s="53"/>
      <c r="J103" s="53"/>
      <c r="K103" s="53" t="s">
        <v>468</v>
      </c>
      <c r="L103" s="53"/>
      <c r="M103" s="53"/>
      <c r="N103" s="53" t="s">
        <v>18</v>
      </c>
      <c r="O103" s="53" t="s">
        <v>189</v>
      </c>
    </row>
    <row r="104" spans="1:15">
      <c r="A104" s="53" t="s">
        <v>85</v>
      </c>
      <c r="B104" s="55" t="s">
        <v>878</v>
      </c>
      <c r="C104" s="53">
        <v>808</v>
      </c>
      <c r="D104" s="57" t="s">
        <v>879</v>
      </c>
      <c r="E104" s="53" t="s">
        <v>185</v>
      </c>
      <c r="F104" s="53" t="s">
        <v>879</v>
      </c>
      <c r="G104" s="53" t="s">
        <v>26</v>
      </c>
      <c r="H104" s="53"/>
      <c r="I104" s="53"/>
      <c r="J104" s="53"/>
      <c r="K104" s="53" t="s">
        <v>874</v>
      </c>
      <c r="L104" s="53" t="s">
        <v>458</v>
      </c>
      <c r="M104" s="53" t="s">
        <v>468</v>
      </c>
      <c r="N104" s="53" t="s">
        <v>877</v>
      </c>
      <c r="O104" s="53"/>
    </row>
    <row r="105" spans="1:15">
      <c r="A105" s="53" t="s">
        <v>85</v>
      </c>
      <c r="B105" s="55" t="s">
        <v>487</v>
      </c>
      <c r="C105" s="53">
        <v>810</v>
      </c>
      <c r="D105" s="57" t="s">
        <v>86</v>
      </c>
      <c r="E105" s="53" t="s">
        <v>87</v>
      </c>
      <c r="F105" s="53" t="s">
        <v>190</v>
      </c>
      <c r="G105" s="53" t="s">
        <v>191</v>
      </c>
      <c r="H105" s="53"/>
      <c r="I105" s="53"/>
      <c r="J105" s="53"/>
      <c r="K105" s="53" t="s">
        <v>458</v>
      </c>
      <c r="L105" s="53" t="s">
        <v>51</v>
      </c>
      <c r="M105" s="53" t="s">
        <v>468</v>
      </c>
      <c r="N105" s="53" t="s">
        <v>488</v>
      </c>
      <c r="O105" s="53" t="s">
        <v>192</v>
      </c>
    </row>
    <row r="106" spans="1:15">
      <c r="A106" s="53" t="s">
        <v>85</v>
      </c>
      <c r="B106" s="55" t="s">
        <v>864</v>
      </c>
      <c r="C106" s="53">
        <v>812</v>
      </c>
      <c r="D106" s="57" t="s">
        <v>86</v>
      </c>
      <c r="E106" s="53" t="s">
        <v>87</v>
      </c>
      <c r="F106" s="53" t="s">
        <v>855</v>
      </c>
      <c r="G106" s="53" t="s">
        <v>856</v>
      </c>
      <c r="H106" s="53"/>
      <c r="I106" s="53"/>
      <c r="J106" s="53"/>
      <c r="K106" s="53" t="s">
        <v>458</v>
      </c>
      <c r="L106" s="53" t="s">
        <v>51</v>
      </c>
      <c r="M106" s="53" t="s">
        <v>468</v>
      </c>
      <c r="N106" s="53" t="s">
        <v>865</v>
      </c>
      <c r="O106" s="53" t="s">
        <v>866</v>
      </c>
    </row>
    <row r="107" spans="1:15">
      <c r="A107" s="53" t="s">
        <v>85</v>
      </c>
      <c r="B107" s="55" t="s">
        <v>880</v>
      </c>
      <c r="C107" s="53">
        <v>820</v>
      </c>
      <c r="D107" s="57" t="s">
        <v>86</v>
      </c>
      <c r="E107" s="53" t="s">
        <v>87</v>
      </c>
      <c r="F107" s="53" t="s">
        <v>881</v>
      </c>
      <c r="G107" s="53" t="s">
        <v>882</v>
      </c>
      <c r="H107" s="53"/>
      <c r="I107" s="53" t="s">
        <v>883</v>
      </c>
      <c r="J107" s="53"/>
      <c r="K107" s="53" t="s">
        <v>51</v>
      </c>
      <c r="L107" s="53" t="s">
        <v>458</v>
      </c>
      <c r="M107" s="53" t="s">
        <v>468</v>
      </c>
      <c r="N107" s="53" t="s">
        <v>884</v>
      </c>
      <c r="O107" s="53"/>
    </row>
    <row r="108" spans="1:15">
      <c r="A108" s="53" t="s">
        <v>85</v>
      </c>
      <c r="B108" s="55" t="s">
        <v>4</v>
      </c>
      <c r="C108" s="53">
        <v>850</v>
      </c>
      <c r="D108" s="57" t="s">
        <v>86</v>
      </c>
      <c r="E108" s="53" t="s">
        <v>87</v>
      </c>
      <c r="F108" s="53" t="s">
        <v>193</v>
      </c>
      <c r="G108" s="53" t="s">
        <v>112</v>
      </c>
      <c r="H108" s="53"/>
      <c r="I108" s="53"/>
      <c r="J108" s="53"/>
      <c r="K108" s="53" t="s">
        <v>41</v>
      </c>
      <c r="L108" s="53" t="s">
        <v>40</v>
      </c>
      <c r="M108" s="53" t="s">
        <v>17</v>
      </c>
      <c r="N108" s="53" t="s">
        <v>545</v>
      </c>
      <c r="O108" s="53"/>
    </row>
    <row r="109" spans="1:15">
      <c r="A109" s="53" t="s">
        <v>85</v>
      </c>
      <c r="B109" s="55" t="s">
        <v>457</v>
      </c>
      <c r="C109" s="53">
        <v>860</v>
      </c>
      <c r="D109" s="57" t="s">
        <v>86</v>
      </c>
      <c r="E109" s="53" t="s">
        <v>87</v>
      </c>
      <c r="F109" s="53" t="s">
        <v>698</v>
      </c>
      <c r="G109" s="53" t="s">
        <v>112</v>
      </c>
      <c r="H109" s="53"/>
      <c r="I109" s="53"/>
      <c r="J109" s="53"/>
      <c r="K109" s="53" t="s">
        <v>455</v>
      </c>
      <c r="L109" s="53" t="s">
        <v>17</v>
      </c>
      <c r="M109" s="53"/>
      <c r="N109" s="53" t="s">
        <v>546</v>
      </c>
      <c r="O109" s="53"/>
    </row>
    <row r="110" spans="1:15">
      <c r="A110" s="53" t="s">
        <v>85</v>
      </c>
      <c r="B110" s="55" t="s">
        <v>195</v>
      </c>
      <c r="C110" s="53">
        <v>861</v>
      </c>
      <c r="D110" s="57" t="s">
        <v>86</v>
      </c>
      <c r="E110" s="53" t="s">
        <v>87</v>
      </c>
      <c r="F110" s="53"/>
      <c r="G110" s="53"/>
      <c r="H110" s="53"/>
      <c r="I110" s="53"/>
      <c r="J110" s="53" t="s">
        <v>196</v>
      </c>
      <c r="K110" s="53" t="s">
        <v>40</v>
      </c>
      <c r="L110" s="53" t="s">
        <v>17</v>
      </c>
      <c r="M110" s="53"/>
      <c r="N110" s="53" t="s">
        <v>197</v>
      </c>
      <c r="O110" s="53"/>
    </row>
    <row r="111" spans="1:15">
      <c r="A111" s="53" t="s">
        <v>85</v>
      </c>
      <c r="B111" s="55" t="s">
        <v>696</v>
      </c>
      <c r="C111" s="53">
        <v>862</v>
      </c>
      <c r="D111" s="57" t="s">
        <v>86</v>
      </c>
      <c r="E111" s="53" t="s">
        <v>87</v>
      </c>
      <c r="F111" s="53" t="s">
        <v>699</v>
      </c>
      <c r="G111" s="53" t="s">
        <v>112</v>
      </c>
      <c r="H111" s="53"/>
      <c r="I111" s="53"/>
      <c r="J111" s="53"/>
      <c r="K111" s="53" t="s">
        <v>455</v>
      </c>
      <c r="L111" s="53" t="s">
        <v>17</v>
      </c>
      <c r="M111" s="53"/>
      <c r="N111" s="53" t="s">
        <v>770</v>
      </c>
      <c r="O111" s="53"/>
    </row>
    <row r="112" spans="1:15">
      <c r="A112" s="53" t="s">
        <v>85</v>
      </c>
      <c r="B112" s="55" t="s">
        <v>24</v>
      </c>
      <c r="C112" s="53">
        <v>870</v>
      </c>
      <c r="D112" s="57" t="s">
        <v>86</v>
      </c>
      <c r="E112" s="53" t="s">
        <v>87</v>
      </c>
      <c r="F112" s="53" t="s">
        <v>198</v>
      </c>
      <c r="G112" s="53" t="s">
        <v>112</v>
      </c>
      <c r="H112" s="53"/>
      <c r="I112" s="53"/>
      <c r="J112" s="53"/>
      <c r="K112" s="53" t="s">
        <v>464</v>
      </c>
      <c r="L112" s="53" t="s">
        <v>468</v>
      </c>
      <c r="M112" s="53" t="s">
        <v>17</v>
      </c>
      <c r="N112" s="53" t="s">
        <v>547</v>
      </c>
      <c r="O112" s="53"/>
    </row>
    <row r="113" spans="1:15">
      <c r="A113" s="53" t="s">
        <v>85</v>
      </c>
      <c r="B113" s="55" t="s">
        <v>20</v>
      </c>
      <c r="C113" s="53">
        <v>880</v>
      </c>
      <c r="D113" s="57" t="s">
        <v>86</v>
      </c>
      <c r="E113" s="53" t="s">
        <v>87</v>
      </c>
      <c r="F113" s="53" t="s">
        <v>873</v>
      </c>
      <c r="G113" s="53" t="s">
        <v>885</v>
      </c>
      <c r="H113" s="53"/>
      <c r="I113" s="53"/>
      <c r="J113" s="53"/>
      <c r="K113" s="53" t="s">
        <v>460</v>
      </c>
      <c r="L113" s="53" t="s">
        <v>40</v>
      </c>
      <c r="M113" s="53" t="s">
        <v>17</v>
      </c>
      <c r="N113" s="53" t="s">
        <v>1</v>
      </c>
      <c r="O113" s="53"/>
    </row>
    <row r="114" spans="1:15">
      <c r="A114" s="53" t="s">
        <v>85</v>
      </c>
      <c r="B114" s="55" t="s">
        <v>548</v>
      </c>
      <c r="C114" s="53">
        <v>890</v>
      </c>
      <c r="D114" s="57" t="s">
        <v>86</v>
      </c>
      <c r="E114" s="53" t="s">
        <v>87</v>
      </c>
      <c r="F114" s="53" t="s">
        <v>200</v>
      </c>
      <c r="G114" s="53" t="s">
        <v>112</v>
      </c>
      <c r="H114" s="53"/>
      <c r="I114" s="53"/>
      <c r="J114" s="53"/>
      <c r="K114" s="53" t="s">
        <v>470</v>
      </c>
      <c r="L114" s="53" t="s">
        <v>455</v>
      </c>
      <c r="M114" s="53" t="s">
        <v>40</v>
      </c>
      <c r="N114" s="53" t="s">
        <v>549</v>
      </c>
      <c r="O114" s="53"/>
    </row>
    <row r="115" spans="1:15">
      <c r="A115" s="53" t="s">
        <v>204</v>
      </c>
      <c r="B115" s="55" t="s">
        <v>60</v>
      </c>
      <c r="C115" s="53">
        <v>900</v>
      </c>
      <c r="D115" s="57" t="s">
        <v>205</v>
      </c>
      <c r="E115" s="53" t="s">
        <v>206</v>
      </c>
      <c r="F115" s="53" t="s">
        <v>207</v>
      </c>
      <c r="G115" s="53" t="s">
        <v>208</v>
      </c>
      <c r="H115" s="53"/>
      <c r="I115" s="53"/>
      <c r="J115" s="53"/>
      <c r="K115" s="53"/>
      <c r="L115" s="53"/>
      <c r="M115" s="53"/>
      <c r="N115" s="53"/>
      <c r="O115" s="53"/>
    </row>
    <row r="116" spans="1:15">
      <c r="A116" s="53" t="s">
        <v>204</v>
      </c>
      <c r="B116" s="55" t="s">
        <v>61</v>
      </c>
      <c r="C116" s="53">
        <v>901</v>
      </c>
      <c r="D116" s="57" t="s">
        <v>205</v>
      </c>
      <c r="E116" s="53" t="s">
        <v>206</v>
      </c>
      <c r="F116" s="53" t="s">
        <v>207</v>
      </c>
      <c r="G116" s="53" t="s">
        <v>209</v>
      </c>
      <c r="H116" s="53"/>
      <c r="I116" s="53"/>
      <c r="J116" s="53"/>
      <c r="K116" s="53"/>
      <c r="L116" s="53"/>
      <c r="M116" s="53"/>
      <c r="N116" s="53"/>
      <c r="O116" s="53"/>
    </row>
    <row r="117" spans="1:15">
      <c r="A117" s="53" t="s">
        <v>204</v>
      </c>
      <c r="B117" s="55" t="s">
        <v>62</v>
      </c>
      <c r="C117" s="53">
        <v>902</v>
      </c>
      <c r="D117" s="57" t="s">
        <v>205</v>
      </c>
      <c r="E117" s="53" t="s">
        <v>206</v>
      </c>
      <c r="F117" s="53" t="s">
        <v>207</v>
      </c>
      <c r="G117" s="53" t="s">
        <v>210</v>
      </c>
      <c r="H117" s="53"/>
      <c r="I117" s="53"/>
      <c r="J117" s="53"/>
      <c r="K117" s="53"/>
      <c r="L117" s="53"/>
      <c r="M117" s="53"/>
      <c r="N117" s="53"/>
      <c r="O117" s="53"/>
    </row>
    <row r="118" spans="1:15">
      <c r="A118" s="53" t="s">
        <v>204</v>
      </c>
      <c r="B118" s="55" t="s">
        <v>63</v>
      </c>
      <c r="C118" s="53">
        <v>903</v>
      </c>
      <c r="D118" s="57" t="s">
        <v>205</v>
      </c>
      <c r="E118" s="53" t="s">
        <v>206</v>
      </c>
      <c r="F118" s="53" t="s">
        <v>207</v>
      </c>
      <c r="G118" s="53" t="s">
        <v>211</v>
      </c>
      <c r="H118" s="53"/>
      <c r="I118" s="53"/>
      <c r="J118" s="53"/>
      <c r="K118" s="53"/>
      <c r="L118" s="53"/>
      <c r="M118" s="53"/>
      <c r="N118" s="53"/>
      <c r="O118" s="53"/>
    </row>
    <row r="119" spans="1:15">
      <c r="A119" s="53" t="s">
        <v>204</v>
      </c>
      <c r="B119" s="55" t="s">
        <v>212</v>
      </c>
      <c r="C119" s="53">
        <v>904</v>
      </c>
      <c r="D119" s="57" t="s">
        <v>205</v>
      </c>
      <c r="E119" s="53" t="s">
        <v>206</v>
      </c>
      <c r="F119" s="53" t="s">
        <v>207</v>
      </c>
      <c r="G119" s="53" t="s">
        <v>213</v>
      </c>
      <c r="H119" s="53"/>
      <c r="I119" s="53"/>
      <c r="J119" s="53"/>
      <c r="K119" s="53"/>
      <c r="L119" s="53"/>
      <c r="M119" s="53"/>
      <c r="N119" s="53"/>
      <c r="O119" s="53"/>
    </row>
    <row r="120" spans="1:15">
      <c r="A120" s="53" t="s">
        <v>204</v>
      </c>
      <c r="B120" s="55" t="s">
        <v>214</v>
      </c>
      <c r="C120" s="53">
        <v>905</v>
      </c>
      <c r="D120" s="57" t="s">
        <v>205</v>
      </c>
      <c r="E120" s="53" t="s">
        <v>206</v>
      </c>
      <c r="F120" s="53" t="s">
        <v>207</v>
      </c>
      <c r="G120" s="53" t="s">
        <v>215</v>
      </c>
      <c r="H120" s="53"/>
      <c r="I120" s="53"/>
      <c r="J120" s="53"/>
      <c r="K120" s="53"/>
      <c r="L120" s="53"/>
      <c r="M120" s="53"/>
      <c r="N120" s="53"/>
      <c r="O120" s="53"/>
    </row>
    <row r="121" spans="1:15">
      <c r="A121" s="53" t="s">
        <v>204</v>
      </c>
      <c r="B121" s="55" t="s">
        <v>64</v>
      </c>
      <c r="C121" s="53">
        <v>906</v>
      </c>
      <c r="D121" s="57" t="s">
        <v>205</v>
      </c>
      <c r="E121" s="53" t="s">
        <v>206</v>
      </c>
      <c r="F121" s="53" t="s">
        <v>207</v>
      </c>
      <c r="G121" s="53" t="s">
        <v>216</v>
      </c>
      <c r="H121" s="53"/>
      <c r="I121" s="53"/>
      <c r="J121" s="53"/>
      <c r="K121" s="53"/>
      <c r="L121" s="53"/>
      <c r="M121" s="53"/>
      <c r="N121" s="53"/>
      <c r="O121" s="53"/>
    </row>
    <row r="122" spans="1:15">
      <c r="A122" s="53" t="s">
        <v>204</v>
      </c>
      <c r="B122" s="55" t="s">
        <v>65</v>
      </c>
      <c r="C122" s="53">
        <v>907</v>
      </c>
      <c r="D122" s="57" t="s">
        <v>205</v>
      </c>
      <c r="E122" s="53" t="s">
        <v>206</v>
      </c>
      <c r="F122" s="53" t="s">
        <v>207</v>
      </c>
      <c r="G122" s="53" t="s">
        <v>217</v>
      </c>
      <c r="H122" s="53"/>
      <c r="I122" s="53"/>
      <c r="J122" s="53"/>
      <c r="K122" s="53"/>
      <c r="L122" s="53"/>
      <c r="M122" s="53"/>
      <c r="N122" s="53"/>
      <c r="O122" s="53"/>
    </row>
    <row r="123" spans="1:15">
      <c r="A123" s="53" t="s">
        <v>204</v>
      </c>
      <c r="B123" s="55" t="s">
        <v>66</v>
      </c>
      <c r="C123" s="53">
        <v>908</v>
      </c>
      <c r="D123" s="57" t="s">
        <v>205</v>
      </c>
      <c r="E123" s="53" t="s">
        <v>206</v>
      </c>
      <c r="F123" s="53" t="s">
        <v>207</v>
      </c>
      <c r="G123" s="53" t="s">
        <v>218</v>
      </c>
      <c r="H123" s="53"/>
      <c r="I123" s="53"/>
      <c r="J123" s="53"/>
      <c r="K123" s="53"/>
      <c r="L123" s="53"/>
      <c r="M123" s="53"/>
      <c r="N123" s="53"/>
      <c r="O123" s="53"/>
    </row>
    <row r="124" spans="1:15">
      <c r="A124" s="53" t="s">
        <v>204</v>
      </c>
      <c r="B124" s="55" t="s">
        <v>439</v>
      </c>
      <c r="C124" s="53">
        <v>909</v>
      </c>
      <c r="D124" s="57" t="s">
        <v>205</v>
      </c>
      <c r="E124" s="53" t="s">
        <v>206</v>
      </c>
      <c r="F124" s="53" t="s">
        <v>207</v>
      </c>
      <c r="G124" s="53" t="s">
        <v>219</v>
      </c>
      <c r="H124" s="53"/>
      <c r="I124" s="53"/>
      <c r="J124" s="53"/>
      <c r="K124" s="53"/>
      <c r="L124" s="53"/>
      <c r="M124" s="53"/>
      <c r="N124" s="53"/>
      <c r="O124" s="53"/>
    </row>
    <row r="125" spans="1:15">
      <c r="A125" s="53" t="s">
        <v>204</v>
      </c>
      <c r="B125" s="55" t="s">
        <v>440</v>
      </c>
      <c r="C125" s="53">
        <v>910</v>
      </c>
      <c r="D125" s="57" t="s">
        <v>205</v>
      </c>
      <c r="E125" s="53" t="s">
        <v>206</v>
      </c>
      <c r="F125" s="53" t="s">
        <v>207</v>
      </c>
      <c r="G125" s="53" t="s">
        <v>220</v>
      </c>
      <c r="H125" s="53"/>
      <c r="I125" s="53"/>
      <c r="J125" s="53"/>
      <c r="K125" s="53"/>
      <c r="L125" s="53"/>
      <c r="M125" s="53"/>
      <c r="N125" s="53"/>
      <c r="O125" s="53"/>
    </row>
    <row r="126" spans="1:15">
      <c r="A126" s="53" t="s">
        <v>204</v>
      </c>
      <c r="B126" s="55" t="s">
        <v>441</v>
      </c>
      <c r="C126" s="53">
        <v>911</v>
      </c>
      <c r="D126" s="57" t="s">
        <v>205</v>
      </c>
      <c r="E126" s="53" t="s">
        <v>206</v>
      </c>
      <c r="F126" s="53" t="s">
        <v>207</v>
      </c>
      <c r="G126" s="53" t="s">
        <v>221</v>
      </c>
      <c r="H126" s="53"/>
      <c r="I126" s="53"/>
      <c r="J126" s="53"/>
      <c r="K126" s="53"/>
      <c r="L126" s="53"/>
      <c r="M126" s="53"/>
      <c r="N126" s="53"/>
      <c r="O126" s="53"/>
    </row>
    <row r="127" spans="1:15">
      <c r="A127" s="53" t="s">
        <v>204</v>
      </c>
      <c r="B127" s="55" t="s">
        <v>442</v>
      </c>
      <c r="C127" s="53">
        <v>912</v>
      </c>
      <c r="D127" s="57" t="s">
        <v>205</v>
      </c>
      <c r="E127" s="53" t="s">
        <v>206</v>
      </c>
      <c r="F127" s="53" t="s">
        <v>207</v>
      </c>
      <c r="G127" s="53" t="s">
        <v>222</v>
      </c>
      <c r="H127" s="53"/>
      <c r="I127" s="53"/>
      <c r="J127" s="53"/>
      <c r="K127" s="53"/>
      <c r="L127" s="53"/>
      <c r="M127" s="53"/>
      <c r="N127" s="53"/>
      <c r="O127" s="53"/>
    </row>
    <row r="128" spans="1:15">
      <c r="A128" s="53" t="s">
        <v>204</v>
      </c>
      <c r="B128" s="55" t="s">
        <v>443</v>
      </c>
      <c r="C128" s="53">
        <v>913</v>
      </c>
      <c r="D128" s="57" t="s">
        <v>205</v>
      </c>
      <c r="E128" s="53" t="s">
        <v>206</v>
      </c>
      <c r="F128" s="53" t="s">
        <v>207</v>
      </c>
      <c r="G128" s="53" t="s">
        <v>223</v>
      </c>
      <c r="H128" s="53"/>
      <c r="I128" s="53"/>
      <c r="J128" s="53"/>
      <c r="K128" s="53"/>
      <c r="L128" s="53"/>
      <c r="M128" s="53"/>
      <c r="N128" s="53"/>
      <c r="O128" s="53"/>
    </row>
    <row r="129" spans="1:15">
      <c r="A129" s="53" t="s">
        <v>204</v>
      </c>
      <c r="B129" s="55" t="s">
        <v>444</v>
      </c>
      <c r="C129" s="53">
        <v>914</v>
      </c>
      <c r="D129" s="57" t="s">
        <v>205</v>
      </c>
      <c r="E129" s="53" t="s">
        <v>206</v>
      </c>
      <c r="F129" s="53" t="s">
        <v>207</v>
      </c>
      <c r="G129" s="53" t="s">
        <v>224</v>
      </c>
      <c r="H129" s="53"/>
      <c r="I129" s="53"/>
      <c r="J129" s="53"/>
      <c r="K129" s="53"/>
      <c r="L129" s="53"/>
      <c r="M129" s="53"/>
      <c r="N129" s="53"/>
      <c r="O129" s="53"/>
    </row>
    <row r="130" spans="1:15">
      <c r="A130" s="53" t="s">
        <v>204</v>
      </c>
      <c r="B130" s="55" t="s">
        <v>445</v>
      </c>
      <c r="C130" s="53">
        <v>915</v>
      </c>
      <c r="D130" s="57" t="s">
        <v>205</v>
      </c>
      <c r="E130" s="53" t="s">
        <v>206</v>
      </c>
      <c r="F130" s="53" t="s">
        <v>207</v>
      </c>
      <c r="G130" s="53" t="s">
        <v>225</v>
      </c>
      <c r="H130" s="53"/>
      <c r="I130" s="53"/>
      <c r="J130" s="53"/>
      <c r="K130" s="53"/>
      <c r="L130" s="53"/>
      <c r="M130" s="53"/>
      <c r="N130" s="53"/>
      <c r="O130" s="53"/>
    </row>
    <row r="131" spans="1:15">
      <c r="A131" s="53" t="s">
        <v>204</v>
      </c>
      <c r="B131" s="55" t="s">
        <v>446</v>
      </c>
      <c r="C131" s="53">
        <v>916</v>
      </c>
      <c r="D131" s="57" t="s">
        <v>205</v>
      </c>
      <c r="E131" s="53" t="s">
        <v>206</v>
      </c>
      <c r="F131" s="53" t="s">
        <v>207</v>
      </c>
      <c r="G131" s="53" t="s">
        <v>226</v>
      </c>
      <c r="H131" s="53"/>
      <c r="I131" s="53"/>
      <c r="J131" s="53"/>
      <c r="K131" s="53"/>
      <c r="L131" s="53"/>
      <c r="M131" s="53"/>
      <c r="N131" s="53"/>
      <c r="O131" s="53"/>
    </row>
    <row r="132" spans="1:15">
      <c r="A132" s="53" t="s">
        <v>204</v>
      </c>
      <c r="B132" s="55" t="s">
        <v>447</v>
      </c>
      <c r="C132" s="53">
        <v>917</v>
      </c>
      <c r="D132" s="57" t="s">
        <v>205</v>
      </c>
      <c r="E132" s="53" t="s">
        <v>206</v>
      </c>
      <c r="F132" s="53" t="s">
        <v>207</v>
      </c>
      <c r="G132" s="53" t="s">
        <v>227</v>
      </c>
      <c r="H132" s="53"/>
      <c r="I132" s="53"/>
      <c r="J132" s="53"/>
      <c r="K132" s="53"/>
      <c r="L132" s="53"/>
      <c r="M132" s="53"/>
      <c r="N132" s="53"/>
      <c r="O132" s="53"/>
    </row>
    <row r="133" spans="1:15">
      <c r="A133" s="53" t="s">
        <v>204</v>
      </c>
      <c r="B133" s="55" t="s">
        <v>228</v>
      </c>
      <c r="C133" s="53">
        <v>918</v>
      </c>
      <c r="D133" s="57" t="s">
        <v>205</v>
      </c>
      <c r="E133" s="53" t="s">
        <v>206</v>
      </c>
      <c r="F133" s="53" t="s">
        <v>207</v>
      </c>
      <c r="G133" s="53" t="s">
        <v>229</v>
      </c>
      <c r="H133" s="53"/>
      <c r="I133" s="53"/>
      <c r="J133" s="53"/>
      <c r="K133" s="53"/>
      <c r="L133" s="53"/>
      <c r="M133" s="53"/>
      <c r="N133" s="53"/>
      <c r="O133" s="53"/>
    </row>
    <row r="134" spans="1:15">
      <c r="A134" s="53" t="s">
        <v>204</v>
      </c>
      <c r="B134" s="55" t="s">
        <v>448</v>
      </c>
      <c r="C134" s="53">
        <v>919</v>
      </c>
      <c r="D134" s="57" t="s">
        <v>205</v>
      </c>
      <c r="E134" s="53" t="s">
        <v>206</v>
      </c>
      <c r="F134" s="53" t="s">
        <v>207</v>
      </c>
      <c r="G134" s="53" t="s">
        <v>230</v>
      </c>
      <c r="H134" s="53"/>
      <c r="I134" s="53"/>
      <c r="J134" s="53"/>
      <c r="K134" s="53"/>
      <c r="L134" s="53"/>
      <c r="M134" s="53"/>
      <c r="N134" s="53"/>
      <c r="O134" s="53"/>
    </row>
    <row r="135" spans="1:15">
      <c r="A135" s="53" t="s">
        <v>204</v>
      </c>
      <c r="B135" s="55" t="s">
        <v>550</v>
      </c>
      <c r="C135" s="53">
        <v>920</v>
      </c>
      <c r="D135" s="57" t="s">
        <v>205</v>
      </c>
      <c r="E135" s="53" t="s">
        <v>206</v>
      </c>
      <c r="F135" s="53" t="s">
        <v>207</v>
      </c>
      <c r="G135" s="53" t="s">
        <v>231</v>
      </c>
      <c r="H135" s="53"/>
      <c r="I135" s="53"/>
      <c r="J135" s="53"/>
      <c r="K135" s="53"/>
      <c r="L135" s="53"/>
      <c r="M135" s="53"/>
      <c r="N135" s="53"/>
      <c r="O135" s="53"/>
    </row>
    <row r="136" spans="1:15">
      <c r="A136" s="53" t="s">
        <v>204</v>
      </c>
      <c r="B136" s="55" t="s">
        <v>551</v>
      </c>
      <c r="C136" s="53">
        <v>921</v>
      </c>
      <c r="D136" s="57" t="s">
        <v>205</v>
      </c>
      <c r="E136" s="53" t="s">
        <v>206</v>
      </c>
      <c r="F136" s="53" t="s">
        <v>207</v>
      </c>
      <c r="G136" s="53" t="s">
        <v>232</v>
      </c>
      <c r="H136" s="53"/>
      <c r="I136" s="53"/>
      <c r="J136" s="53"/>
      <c r="K136" s="53"/>
      <c r="L136" s="53"/>
      <c r="M136" s="53"/>
      <c r="N136" s="53"/>
      <c r="O136" s="53"/>
    </row>
    <row r="137" spans="1:15">
      <c r="A137" s="53" t="s">
        <v>204</v>
      </c>
      <c r="B137" s="55" t="s">
        <v>552</v>
      </c>
      <c r="C137" s="53">
        <v>922</v>
      </c>
      <c r="D137" s="57" t="s">
        <v>205</v>
      </c>
      <c r="E137" s="53" t="s">
        <v>206</v>
      </c>
      <c r="F137" s="53" t="s">
        <v>207</v>
      </c>
      <c r="G137" s="53" t="s">
        <v>233</v>
      </c>
      <c r="H137" s="53"/>
      <c r="I137" s="53"/>
      <c r="J137" s="53"/>
      <c r="K137" s="53"/>
      <c r="L137" s="53"/>
      <c r="M137" s="53"/>
      <c r="N137" s="53"/>
      <c r="O137" s="53"/>
    </row>
    <row r="138" spans="1:15">
      <c r="A138" s="53" t="s">
        <v>204</v>
      </c>
      <c r="B138" s="55" t="s">
        <v>553</v>
      </c>
      <c r="C138" s="53">
        <v>923</v>
      </c>
      <c r="D138" s="57" t="s">
        <v>205</v>
      </c>
      <c r="E138" s="53" t="s">
        <v>206</v>
      </c>
      <c r="F138" s="53" t="s">
        <v>207</v>
      </c>
      <c r="G138" s="53" t="s">
        <v>234</v>
      </c>
      <c r="H138" s="53"/>
      <c r="I138" s="53"/>
      <c r="J138" s="53"/>
      <c r="K138" s="53"/>
      <c r="L138" s="53"/>
      <c r="M138" s="53"/>
      <c r="N138" s="53"/>
      <c r="O138" s="53"/>
    </row>
    <row r="139" spans="1:15">
      <c r="A139" s="53" t="s">
        <v>204</v>
      </c>
      <c r="B139" s="55" t="s">
        <v>554</v>
      </c>
      <c r="C139" s="53">
        <v>924</v>
      </c>
      <c r="D139" s="57" t="s">
        <v>205</v>
      </c>
      <c r="E139" s="53" t="s">
        <v>206</v>
      </c>
      <c r="F139" s="53" t="s">
        <v>207</v>
      </c>
      <c r="G139" s="53" t="s">
        <v>235</v>
      </c>
      <c r="H139" s="53"/>
      <c r="I139" s="53"/>
      <c r="J139" s="53"/>
      <c r="K139" s="53"/>
      <c r="L139" s="53"/>
      <c r="M139" s="53"/>
      <c r="N139" s="53"/>
      <c r="O139" s="53"/>
    </row>
    <row r="140" spans="1:15">
      <c r="A140" s="53" t="s">
        <v>204</v>
      </c>
      <c r="B140" s="55" t="s">
        <v>555</v>
      </c>
      <c r="C140" s="53">
        <v>925</v>
      </c>
      <c r="D140" s="57" t="s">
        <v>205</v>
      </c>
      <c r="E140" s="53" t="s">
        <v>206</v>
      </c>
      <c r="F140" s="53" t="s">
        <v>207</v>
      </c>
      <c r="G140" s="53" t="s">
        <v>236</v>
      </c>
      <c r="H140" s="53"/>
      <c r="I140" s="53"/>
      <c r="J140" s="53"/>
      <c r="K140" s="53"/>
      <c r="L140" s="53"/>
      <c r="M140" s="53"/>
      <c r="N140" s="53"/>
      <c r="O140" s="53"/>
    </row>
    <row r="141" spans="1:15">
      <c r="A141" s="53" t="s">
        <v>204</v>
      </c>
      <c r="B141" s="55" t="s">
        <v>556</v>
      </c>
      <c r="C141" s="53">
        <v>926</v>
      </c>
      <c r="D141" s="57" t="s">
        <v>205</v>
      </c>
      <c r="E141" s="53" t="s">
        <v>206</v>
      </c>
      <c r="F141" s="53" t="s">
        <v>207</v>
      </c>
      <c r="G141" s="53" t="s">
        <v>237</v>
      </c>
      <c r="H141" s="53"/>
      <c r="I141" s="53"/>
      <c r="J141" s="53"/>
      <c r="K141" s="53"/>
      <c r="L141" s="53"/>
      <c r="M141" s="53"/>
      <c r="N141" s="53"/>
      <c r="O141" s="53"/>
    </row>
    <row r="142" spans="1:15">
      <c r="A142" s="53" t="s">
        <v>204</v>
      </c>
      <c r="B142" s="55" t="s">
        <v>238</v>
      </c>
      <c r="C142" s="53">
        <v>927</v>
      </c>
      <c r="D142" s="57" t="s">
        <v>205</v>
      </c>
      <c r="E142" s="53" t="s">
        <v>206</v>
      </c>
      <c r="F142" s="53" t="s">
        <v>207</v>
      </c>
      <c r="G142" s="53" t="s">
        <v>239</v>
      </c>
      <c r="H142" s="53"/>
      <c r="I142" s="53"/>
      <c r="J142" s="53"/>
      <c r="K142" s="53"/>
      <c r="L142" s="53"/>
      <c r="M142" s="53"/>
      <c r="N142" s="53" t="s">
        <v>240</v>
      </c>
      <c r="O142" s="53"/>
    </row>
    <row r="143" spans="1:15">
      <c r="A143" s="53" t="s">
        <v>204</v>
      </c>
      <c r="B143" s="55" t="s">
        <v>241</v>
      </c>
      <c r="C143" s="53">
        <v>928</v>
      </c>
      <c r="D143" s="57" t="s">
        <v>205</v>
      </c>
      <c r="E143" s="53" t="s">
        <v>206</v>
      </c>
      <c r="F143" s="53" t="s">
        <v>207</v>
      </c>
      <c r="G143" s="53" t="s">
        <v>242</v>
      </c>
      <c r="H143" s="53"/>
      <c r="I143" s="53"/>
      <c r="J143" s="53"/>
      <c r="K143" s="53"/>
      <c r="L143" s="53"/>
      <c r="M143" s="53"/>
      <c r="N143" s="53"/>
      <c r="O143" s="53" t="s">
        <v>243</v>
      </c>
    </row>
    <row r="144" spans="1:15">
      <c r="A144" s="53" t="s">
        <v>204</v>
      </c>
      <c r="B144" s="55" t="s">
        <v>244</v>
      </c>
      <c r="C144" s="53">
        <v>929</v>
      </c>
      <c r="D144" s="57" t="s">
        <v>205</v>
      </c>
      <c r="E144" s="53" t="s">
        <v>206</v>
      </c>
      <c r="F144" s="53" t="s">
        <v>207</v>
      </c>
      <c r="G144" s="53" t="s">
        <v>245</v>
      </c>
      <c r="H144" s="53"/>
      <c r="I144" s="53"/>
      <c r="J144" s="53"/>
      <c r="K144" s="53"/>
      <c r="L144" s="53"/>
      <c r="M144" s="53"/>
      <c r="N144" s="53"/>
      <c r="O144" s="53" t="s">
        <v>246</v>
      </c>
    </row>
    <row r="145" spans="1:15">
      <c r="A145" s="53" t="s">
        <v>204</v>
      </c>
      <c r="B145" s="55" t="s">
        <v>247</v>
      </c>
      <c r="C145" s="53">
        <v>930</v>
      </c>
      <c r="D145" s="57" t="s">
        <v>205</v>
      </c>
      <c r="E145" s="53" t="s">
        <v>206</v>
      </c>
      <c r="F145" s="53" t="s">
        <v>207</v>
      </c>
      <c r="G145" s="53" t="s">
        <v>248</v>
      </c>
      <c r="H145" s="53"/>
      <c r="I145" s="53"/>
      <c r="J145" s="53"/>
      <c r="K145" s="53"/>
      <c r="L145" s="53"/>
      <c r="M145" s="53"/>
      <c r="N145" s="53"/>
      <c r="O145" s="53" t="s">
        <v>249</v>
      </c>
    </row>
    <row r="146" spans="1:15">
      <c r="A146" s="53" t="s">
        <v>204</v>
      </c>
      <c r="B146" s="55" t="s">
        <v>250</v>
      </c>
      <c r="C146" s="53">
        <v>931</v>
      </c>
      <c r="D146" s="57" t="s">
        <v>205</v>
      </c>
      <c r="E146" s="53" t="s">
        <v>206</v>
      </c>
      <c r="F146" s="53" t="s">
        <v>207</v>
      </c>
      <c r="G146" s="53" t="s">
        <v>251</v>
      </c>
      <c r="H146" s="53"/>
      <c r="I146" s="53"/>
      <c r="J146" s="53"/>
      <c r="K146" s="53"/>
      <c r="L146" s="53"/>
      <c r="M146" s="53"/>
      <c r="N146" s="53"/>
      <c r="O146" s="53" t="s">
        <v>252</v>
      </c>
    </row>
    <row r="147" spans="1:15">
      <c r="A147" s="53" t="s">
        <v>204</v>
      </c>
      <c r="B147" s="55" t="s">
        <v>253</v>
      </c>
      <c r="C147" s="53">
        <v>932</v>
      </c>
      <c r="D147" s="57" t="s">
        <v>205</v>
      </c>
      <c r="E147" s="53" t="s">
        <v>206</v>
      </c>
      <c r="F147" s="53" t="s">
        <v>207</v>
      </c>
      <c r="G147" s="53" t="s">
        <v>254</v>
      </c>
      <c r="H147" s="53"/>
      <c r="I147" s="53"/>
      <c r="J147" s="53"/>
      <c r="K147" s="53"/>
      <c r="L147" s="53"/>
      <c r="M147" s="53"/>
      <c r="N147" s="53"/>
      <c r="O147" s="53" t="s">
        <v>255</v>
      </c>
    </row>
    <row r="148" spans="1:15">
      <c r="A148" s="53" t="s">
        <v>204</v>
      </c>
      <c r="B148" s="55" t="s">
        <v>256</v>
      </c>
      <c r="C148" s="53">
        <v>933</v>
      </c>
      <c r="D148" s="57" t="s">
        <v>205</v>
      </c>
      <c r="E148" s="53" t="s">
        <v>206</v>
      </c>
      <c r="F148" s="53" t="s">
        <v>207</v>
      </c>
      <c r="G148" s="53" t="s">
        <v>257</v>
      </c>
      <c r="H148" s="53"/>
      <c r="I148" s="53"/>
      <c r="J148" s="53"/>
      <c r="K148" s="53"/>
      <c r="L148" s="53"/>
      <c r="M148" s="53"/>
      <c r="N148" s="53"/>
      <c r="O148" s="53" t="s">
        <v>258</v>
      </c>
    </row>
    <row r="149" spans="1:15">
      <c r="A149" s="53" t="s">
        <v>204</v>
      </c>
      <c r="B149" s="55" t="s">
        <v>492</v>
      </c>
      <c r="C149" s="53">
        <v>941</v>
      </c>
      <c r="D149" s="57" t="s">
        <v>205</v>
      </c>
      <c r="E149" s="53" t="s">
        <v>206</v>
      </c>
      <c r="F149" s="53" t="s">
        <v>259</v>
      </c>
      <c r="G149" s="53" t="s">
        <v>260</v>
      </c>
      <c r="H149" s="53"/>
      <c r="I149" s="53" t="s">
        <v>261</v>
      </c>
      <c r="J149" s="53"/>
      <c r="K149" s="53"/>
      <c r="L149" s="53"/>
      <c r="M149" s="53"/>
      <c r="N149" s="53"/>
      <c r="O149" s="53"/>
    </row>
    <row r="150" spans="1:15">
      <c r="A150" s="53" t="s">
        <v>204</v>
      </c>
      <c r="B150" s="55" t="s">
        <v>493</v>
      </c>
      <c r="C150" s="53">
        <v>942</v>
      </c>
      <c r="D150" s="57" t="s">
        <v>205</v>
      </c>
      <c r="E150" s="53" t="s">
        <v>206</v>
      </c>
      <c r="F150" s="53" t="s">
        <v>259</v>
      </c>
      <c r="G150" s="53" t="s">
        <v>260</v>
      </c>
      <c r="H150" s="53"/>
      <c r="I150" s="53" t="s">
        <v>262</v>
      </c>
      <c r="J150" s="53"/>
      <c r="K150" s="53"/>
      <c r="L150" s="53"/>
      <c r="M150" s="53"/>
      <c r="N150" s="53"/>
      <c r="O150" s="53"/>
    </row>
    <row r="151" spans="1:15">
      <c r="A151" s="53" t="s">
        <v>204</v>
      </c>
      <c r="B151" s="55" t="s">
        <v>263</v>
      </c>
      <c r="C151" s="53">
        <v>9341</v>
      </c>
      <c r="D151" s="57" t="s">
        <v>205</v>
      </c>
      <c r="E151" s="53" t="s">
        <v>206</v>
      </c>
      <c r="F151" s="53" t="s">
        <v>259</v>
      </c>
      <c r="G151" s="53"/>
      <c r="H151" s="53" t="s">
        <v>264</v>
      </c>
      <c r="I151" s="53" t="s">
        <v>265</v>
      </c>
      <c r="J151" s="53"/>
      <c r="K151" s="53"/>
      <c r="L151" s="53"/>
      <c r="M151" s="53"/>
      <c r="N151" s="53"/>
      <c r="O151" s="53" t="s">
        <v>266</v>
      </c>
    </row>
    <row r="152" spans="1:15">
      <c r="A152" s="53" t="s">
        <v>204</v>
      </c>
      <c r="B152" s="55" t="s">
        <v>267</v>
      </c>
      <c r="C152" s="53">
        <v>9342</v>
      </c>
      <c r="D152" s="57" t="s">
        <v>205</v>
      </c>
      <c r="E152" s="53" t="s">
        <v>206</v>
      </c>
      <c r="F152" s="53" t="s">
        <v>259</v>
      </c>
      <c r="G152" s="53"/>
      <c r="H152" s="53" t="s">
        <v>264</v>
      </c>
      <c r="I152" s="53" t="s">
        <v>268</v>
      </c>
      <c r="J152" s="53"/>
      <c r="K152" s="53"/>
      <c r="L152" s="53"/>
      <c r="M152" s="53"/>
      <c r="N152" s="53"/>
      <c r="O152" s="53" t="s">
        <v>266</v>
      </c>
    </row>
    <row r="153" spans="1:15">
      <c r="A153" s="53" t="s">
        <v>204</v>
      </c>
      <c r="B153" s="55" t="s">
        <v>269</v>
      </c>
      <c r="C153" s="53">
        <v>9343</v>
      </c>
      <c r="D153" s="57" t="s">
        <v>205</v>
      </c>
      <c r="E153" s="53" t="s">
        <v>206</v>
      </c>
      <c r="F153" s="53" t="s">
        <v>259</v>
      </c>
      <c r="G153" s="53"/>
      <c r="H153" s="53" t="s">
        <v>264</v>
      </c>
      <c r="I153" s="53" t="s">
        <v>270</v>
      </c>
      <c r="J153" s="53"/>
      <c r="K153" s="53"/>
      <c r="L153" s="53"/>
      <c r="M153" s="53"/>
      <c r="N153" s="53"/>
      <c r="O153" s="53" t="s">
        <v>266</v>
      </c>
    </row>
    <row r="154" spans="1:15">
      <c r="A154" s="53" t="s">
        <v>204</v>
      </c>
      <c r="B154" s="55" t="s">
        <v>271</v>
      </c>
      <c r="C154" s="53">
        <v>9344</v>
      </c>
      <c r="D154" s="57" t="s">
        <v>205</v>
      </c>
      <c r="E154" s="53" t="s">
        <v>206</v>
      </c>
      <c r="F154" s="53" t="s">
        <v>259</v>
      </c>
      <c r="G154" s="53"/>
      <c r="H154" s="53" t="s">
        <v>264</v>
      </c>
      <c r="I154" s="53" t="s">
        <v>272</v>
      </c>
      <c r="J154" s="53"/>
      <c r="K154" s="53"/>
      <c r="L154" s="53"/>
      <c r="M154" s="53"/>
      <c r="N154" s="53"/>
      <c r="O154" s="53" t="s">
        <v>266</v>
      </c>
    </row>
    <row r="155" spans="1:15">
      <c r="A155" s="53" t="s">
        <v>204</v>
      </c>
      <c r="B155" s="55" t="s">
        <v>273</v>
      </c>
      <c r="C155" s="53">
        <v>99341</v>
      </c>
      <c r="D155" s="57" t="s">
        <v>205</v>
      </c>
      <c r="E155" s="53" t="s">
        <v>206</v>
      </c>
      <c r="F155" s="53"/>
      <c r="G155" s="53"/>
      <c r="H155" s="53"/>
      <c r="I155" s="53"/>
      <c r="J155" s="53" t="s">
        <v>274</v>
      </c>
      <c r="K155" s="53" t="s">
        <v>492</v>
      </c>
      <c r="L155" s="53"/>
      <c r="M155" s="53"/>
      <c r="N155" s="53"/>
      <c r="O155" s="53" t="s">
        <v>266</v>
      </c>
    </row>
    <row r="156" spans="1:15">
      <c r="A156" s="53" t="s">
        <v>204</v>
      </c>
      <c r="B156" s="55" t="s">
        <v>275</v>
      </c>
      <c r="C156" s="53">
        <v>99342</v>
      </c>
      <c r="D156" s="57" t="s">
        <v>205</v>
      </c>
      <c r="E156" s="53" t="s">
        <v>206</v>
      </c>
      <c r="F156" s="53"/>
      <c r="G156" s="53"/>
      <c r="H156" s="53"/>
      <c r="I156" s="53"/>
      <c r="J156" s="53" t="s">
        <v>276</v>
      </c>
      <c r="K156" s="53" t="s">
        <v>492</v>
      </c>
      <c r="L156" s="53"/>
      <c r="M156" s="53"/>
      <c r="N156" s="53"/>
      <c r="O156" s="53" t="s">
        <v>266</v>
      </c>
    </row>
    <row r="157" spans="1:15">
      <c r="A157" s="53" t="s">
        <v>204</v>
      </c>
      <c r="B157" s="55" t="s">
        <v>557</v>
      </c>
      <c r="C157" s="53">
        <v>934</v>
      </c>
      <c r="D157" s="57" t="s">
        <v>205</v>
      </c>
      <c r="E157" s="53" t="s">
        <v>206</v>
      </c>
      <c r="F157" s="53"/>
      <c r="G157" s="53"/>
      <c r="H157" s="53"/>
      <c r="I157" s="53"/>
      <c r="J157" s="53" t="s">
        <v>277</v>
      </c>
      <c r="K157" s="53" t="s">
        <v>492</v>
      </c>
      <c r="L157" s="53"/>
      <c r="M157" s="53"/>
      <c r="N157" s="53"/>
      <c r="O157" s="53" t="s">
        <v>266</v>
      </c>
    </row>
    <row r="158" spans="1:15">
      <c r="A158" s="53" t="s">
        <v>204</v>
      </c>
      <c r="B158" s="55" t="s">
        <v>278</v>
      </c>
      <c r="C158" s="53">
        <v>99351</v>
      </c>
      <c r="D158" s="57" t="s">
        <v>205</v>
      </c>
      <c r="E158" s="53" t="s">
        <v>206</v>
      </c>
      <c r="F158" s="53"/>
      <c r="G158" s="53"/>
      <c r="H158" s="53"/>
      <c r="I158" s="53"/>
      <c r="J158" s="53" t="s">
        <v>274</v>
      </c>
      <c r="K158" s="53" t="s">
        <v>492</v>
      </c>
      <c r="L158" s="53"/>
      <c r="M158" s="53"/>
      <c r="N158" s="53"/>
      <c r="O158" s="53" t="s">
        <v>266</v>
      </c>
    </row>
    <row r="159" spans="1:15">
      <c r="A159" s="53" t="s">
        <v>204</v>
      </c>
      <c r="B159" s="55" t="s">
        <v>279</v>
      </c>
      <c r="C159" s="53">
        <v>99352</v>
      </c>
      <c r="D159" s="57" t="s">
        <v>205</v>
      </c>
      <c r="E159" s="53" t="s">
        <v>206</v>
      </c>
      <c r="F159" s="53"/>
      <c r="G159" s="53"/>
      <c r="H159" s="53"/>
      <c r="I159" s="53"/>
      <c r="J159" s="53" t="s">
        <v>280</v>
      </c>
      <c r="K159" s="53" t="s">
        <v>492</v>
      </c>
      <c r="L159" s="53"/>
      <c r="M159" s="53"/>
      <c r="N159" s="53"/>
      <c r="O159" s="53" t="s">
        <v>266</v>
      </c>
    </row>
    <row r="160" spans="1:15">
      <c r="A160" s="53" t="s">
        <v>204</v>
      </c>
      <c r="B160" s="55" t="s">
        <v>558</v>
      </c>
      <c r="C160" s="53">
        <v>935</v>
      </c>
      <c r="D160" s="57" t="s">
        <v>205</v>
      </c>
      <c r="E160" s="53" t="s">
        <v>206</v>
      </c>
      <c r="F160" s="53"/>
      <c r="G160" s="53"/>
      <c r="H160" s="53"/>
      <c r="I160" s="53"/>
      <c r="J160" s="53" t="s">
        <v>281</v>
      </c>
      <c r="K160" s="53" t="s">
        <v>492</v>
      </c>
      <c r="L160" s="53"/>
      <c r="M160" s="53"/>
      <c r="N160" s="53"/>
      <c r="O160" s="53" t="s">
        <v>266</v>
      </c>
    </row>
    <row r="161" spans="1:15">
      <c r="A161" s="53" t="s">
        <v>204</v>
      </c>
      <c r="B161" s="55" t="s">
        <v>282</v>
      </c>
      <c r="C161" s="53">
        <v>99361</v>
      </c>
      <c r="D161" s="57" t="s">
        <v>205</v>
      </c>
      <c r="E161" s="53" t="s">
        <v>206</v>
      </c>
      <c r="F161" s="53"/>
      <c r="G161" s="53"/>
      <c r="H161" s="53"/>
      <c r="I161" s="53"/>
      <c r="J161" s="53" t="s">
        <v>283</v>
      </c>
      <c r="K161" s="53" t="s">
        <v>492</v>
      </c>
      <c r="L161" s="53"/>
      <c r="M161" s="53"/>
      <c r="N161" s="53"/>
      <c r="O161" s="53" t="s">
        <v>266</v>
      </c>
    </row>
    <row r="162" spans="1:15">
      <c r="A162" s="53" t="s">
        <v>204</v>
      </c>
      <c r="B162" s="55" t="s">
        <v>284</v>
      </c>
      <c r="C162" s="53">
        <v>99362</v>
      </c>
      <c r="D162" s="57" t="s">
        <v>205</v>
      </c>
      <c r="E162" s="53" t="s">
        <v>206</v>
      </c>
      <c r="F162" s="53"/>
      <c r="G162" s="53"/>
      <c r="H162" s="53"/>
      <c r="I162" s="53"/>
      <c r="J162" s="53" t="s">
        <v>285</v>
      </c>
      <c r="K162" s="53" t="s">
        <v>492</v>
      </c>
      <c r="L162" s="53"/>
      <c r="M162" s="53"/>
      <c r="N162" s="53"/>
      <c r="O162" s="53" t="s">
        <v>266</v>
      </c>
    </row>
    <row r="163" spans="1:15">
      <c r="A163" s="53" t="s">
        <v>204</v>
      </c>
      <c r="B163" s="55" t="s">
        <v>559</v>
      </c>
      <c r="C163" s="53">
        <v>936</v>
      </c>
      <c r="D163" s="57" t="s">
        <v>205</v>
      </c>
      <c r="E163" s="53" t="s">
        <v>206</v>
      </c>
      <c r="F163" s="53"/>
      <c r="G163" s="53"/>
      <c r="H163" s="53"/>
      <c r="I163" s="53"/>
      <c r="J163" s="53" t="s">
        <v>286</v>
      </c>
      <c r="K163" s="53" t="s">
        <v>492</v>
      </c>
      <c r="L163" s="53"/>
      <c r="M163" s="53"/>
      <c r="N163" s="53"/>
      <c r="O163" s="53" t="s">
        <v>266</v>
      </c>
    </row>
    <row r="164" spans="1:15">
      <c r="A164" s="53" t="s">
        <v>204</v>
      </c>
      <c r="B164" s="55" t="s">
        <v>287</v>
      </c>
      <c r="C164" s="53">
        <v>99371</v>
      </c>
      <c r="D164" s="57" t="s">
        <v>205</v>
      </c>
      <c r="E164" s="53" t="s">
        <v>206</v>
      </c>
      <c r="F164" s="53"/>
      <c r="G164" s="53"/>
      <c r="H164" s="53"/>
      <c r="I164" s="53"/>
      <c r="J164" s="53" t="s">
        <v>288</v>
      </c>
      <c r="K164" s="53" t="s">
        <v>492</v>
      </c>
      <c r="L164" s="53"/>
      <c r="M164" s="53"/>
      <c r="N164" s="53"/>
      <c r="O164" s="53" t="s">
        <v>266</v>
      </c>
    </row>
    <row r="165" spans="1:15">
      <c r="A165" s="53" t="s">
        <v>204</v>
      </c>
      <c r="B165" s="55" t="s">
        <v>289</v>
      </c>
      <c r="C165" s="53">
        <v>99372</v>
      </c>
      <c r="D165" s="57" t="s">
        <v>205</v>
      </c>
      <c r="E165" s="53" t="s">
        <v>206</v>
      </c>
      <c r="F165" s="53"/>
      <c r="G165" s="53"/>
      <c r="H165" s="53"/>
      <c r="I165" s="53"/>
      <c r="J165" s="53" t="s">
        <v>290</v>
      </c>
      <c r="K165" s="53" t="s">
        <v>492</v>
      </c>
      <c r="L165" s="53"/>
      <c r="M165" s="53"/>
      <c r="N165" s="53"/>
      <c r="O165" s="53" t="s">
        <v>266</v>
      </c>
    </row>
    <row r="166" spans="1:15">
      <c r="A166" s="53" t="s">
        <v>204</v>
      </c>
      <c r="B166" s="55" t="s">
        <v>560</v>
      </c>
      <c r="C166" s="53">
        <v>937</v>
      </c>
      <c r="D166" s="57" t="s">
        <v>205</v>
      </c>
      <c r="E166" s="53" t="s">
        <v>206</v>
      </c>
      <c r="F166" s="53"/>
      <c r="G166" s="53"/>
      <c r="H166" s="53"/>
      <c r="I166" s="53"/>
      <c r="J166" s="53" t="s">
        <v>291</v>
      </c>
      <c r="K166" s="53" t="s">
        <v>492</v>
      </c>
      <c r="L166" s="53"/>
      <c r="M166" s="53"/>
      <c r="N166" s="53"/>
      <c r="O166" s="53" t="s">
        <v>266</v>
      </c>
    </row>
    <row r="167" spans="1:15">
      <c r="A167" s="53" t="s">
        <v>204</v>
      </c>
      <c r="B167" s="55" t="s">
        <v>292</v>
      </c>
      <c r="C167" s="53">
        <v>99381</v>
      </c>
      <c r="D167" s="57" t="s">
        <v>205</v>
      </c>
      <c r="E167" s="53" t="s">
        <v>206</v>
      </c>
      <c r="F167" s="53"/>
      <c r="G167" s="53"/>
      <c r="H167" s="53"/>
      <c r="I167" s="53"/>
      <c r="J167" s="53" t="s">
        <v>274</v>
      </c>
      <c r="K167" s="53" t="s">
        <v>492</v>
      </c>
      <c r="L167" s="53"/>
      <c r="M167" s="53"/>
      <c r="N167" s="53"/>
      <c r="O167" s="53" t="s">
        <v>266</v>
      </c>
    </row>
    <row r="168" spans="1:15">
      <c r="A168" s="53" t="s">
        <v>204</v>
      </c>
      <c r="B168" s="55" t="s">
        <v>293</v>
      </c>
      <c r="C168" s="53">
        <v>99382</v>
      </c>
      <c r="D168" s="57" t="s">
        <v>205</v>
      </c>
      <c r="E168" s="53" t="s">
        <v>206</v>
      </c>
      <c r="F168" s="53"/>
      <c r="G168" s="53"/>
      <c r="H168" s="53"/>
      <c r="I168" s="53"/>
      <c r="J168" s="53" t="s">
        <v>294</v>
      </c>
      <c r="K168" s="53" t="s">
        <v>492</v>
      </c>
      <c r="L168" s="53"/>
      <c r="M168" s="53"/>
      <c r="N168" s="53"/>
      <c r="O168" s="53" t="s">
        <v>266</v>
      </c>
    </row>
    <row r="169" spans="1:15">
      <c r="A169" s="53" t="s">
        <v>204</v>
      </c>
      <c r="B169" s="55" t="s">
        <v>561</v>
      </c>
      <c r="C169" s="53">
        <v>938</v>
      </c>
      <c r="D169" s="57" t="s">
        <v>205</v>
      </c>
      <c r="E169" s="53" t="s">
        <v>206</v>
      </c>
      <c r="F169" s="53"/>
      <c r="G169" s="53"/>
      <c r="H169" s="53"/>
      <c r="I169" s="53"/>
      <c r="J169" s="53" t="s">
        <v>295</v>
      </c>
      <c r="K169" s="53" t="s">
        <v>492</v>
      </c>
      <c r="L169" s="53"/>
      <c r="M169" s="53"/>
      <c r="N169" s="53"/>
      <c r="O169" s="53" t="s">
        <v>296</v>
      </c>
    </row>
    <row r="170" spans="1:15">
      <c r="A170" s="53" t="s">
        <v>204</v>
      </c>
      <c r="B170" s="55" t="s">
        <v>297</v>
      </c>
      <c r="C170" s="53">
        <v>99391</v>
      </c>
      <c r="D170" s="57" t="s">
        <v>205</v>
      </c>
      <c r="E170" s="53" t="s">
        <v>206</v>
      </c>
      <c r="F170" s="53"/>
      <c r="G170" s="53"/>
      <c r="H170" s="53"/>
      <c r="I170" s="53"/>
      <c r="J170" s="53" t="s">
        <v>274</v>
      </c>
      <c r="K170" s="53" t="s">
        <v>492</v>
      </c>
      <c r="L170" s="53"/>
      <c r="M170" s="53"/>
      <c r="N170" s="53"/>
      <c r="O170" s="53" t="s">
        <v>266</v>
      </c>
    </row>
    <row r="171" spans="1:15">
      <c r="A171" s="53" t="s">
        <v>204</v>
      </c>
      <c r="B171" s="55" t="s">
        <v>298</v>
      </c>
      <c r="C171" s="53">
        <v>99392</v>
      </c>
      <c r="D171" s="57" t="s">
        <v>205</v>
      </c>
      <c r="E171" s="53" t="s">
        <v>206</v>
      </c>
      <c r="F171" s="53"/>
      <c r="G171" s="53"/>
      <c r="H171" s="53"/>
      <c r="I171" s="53"/>
      <c r="J171" s="53" t="s">
        <v>299</v>
      </c>
      <c r="K171" s="53" t="s">
        <v>492</v>
      </c>
      <c r="L171" s="53"/>
      <c r="M171" s="53"/>
      <c r="N171" s="53"/>
      <c r="O171" s="53" t="s">
        <v>266</v>
      </c>
    </row>
    <row r="172" spans="1:15">
      <c r="A172" s="53" t="s">
        <v>204</v>
      </c>
      <c r="B172" s="55" t="s">
        <v>562</v>
      </c>
      <c r="C172" s="53">
        <v>939</v>
      </c>
      <c r="D172" s="57" t="s">
        <v>205</v>
      </c>
      <c r="E172" s="53" t="s">
        <v>206</v>
      </c>
      <c r="F172" s="53"/>
      <c r="G172" s="53"/>
      <c r="H172" s="53"/>
      <c r="I172" s="53"/>
      <c r="J172" s="53" t="s">
        <v>300</v>
      </c>
      <c r="K172" s="53" t="s">
        <v>492</v>
      </c>
      <c r="L172" s="53"/>
      <c r="M172" s="53"/>
      <c r="N172" s="53"/>
      <c r="O172" s="53" t="s">
        <v>301</v>
      </c>
    </row>
    <row r="173" spans="1:15">
      <c r="A173" s="53" t="s">
        <v>204</v>
      </c>
      <c r="B173" s="55" t="s">
        <v>302</v>
      </c>
      <c r="C173" s="53">
        <v>99401</v>
      </c>
      <c r="D173" s="57" t="s">
        <v>205</v>
      </c>
      <c r="E173" s="53" t="s">
        <v>206</v>
      </c>
      <c r="F173" s="53"/>
      <c r="G173" s="53"/>
      <c r="H173" s="53"/>
      <c r="I173" s="53"/>
      <c r="J173" s="53" t="s">
        <v>303</v>
      </c>
      <c r="K173" s="53" t="s">
        <v>492</v>
      </c>
      <c r="L173" s="53"/>
      <c r="M173" s="53"/>
      <c r="N173" s="53"/>
      <c r="O173" s="53" t="s">
        <v>266</v>
      </c>
    </row>
    <row r="174" spans="1:15">
      <c r="A174" s="53" t="s">
        <v>204</v>
      </c>
      <c r="B174" s="55" t="s">
        <v>304</v>
      </c>
      <c r="C174" s="53">
        <v>99402</v>
      </c>
      <c r="D174" s="57" t="s">
        <v>205</v>
      </c>
      <c r="E174" s="53" t="s">
        <v>206</v>
      </c>
      <c r="F174" s="53"/>
      <c r="G174" s="53"/>
      <c r="H174" s="53"/>
      <c r="I174" s="53"/>
      <c r="J174" s="53" t="s">
        <v>305</v>
      </c>
      <c r="K174" s="53" t="s">
        <v>492</v>
      </c>
      <c r="L174" s="53"/>
      <c r="M174" s="53"/>
      <c r="N174" s="53"/>
      <c r="O174" s="53" t="s">
        <v>266</v>
      </c>
    </row>
    <row r="175" spans="1:15">
      <c r="A175" s="53" t="s">
        <v>204</v>
      </c>
      <c r="B175" s="55" t="s">
        <v>563</v>
      </c>
      <c r="C175" s="53">
        <v>940</v>
      </c>
      <c r="D175" s="57" t="s">
        <v>205</v>
      </c>
      <c r="E175" s="53" t="s">
        <v>206</v>
      </c>
      <c r="F175" s="53"/>
      <c r="G175" s="53"/>
      <c r="H175" s="53"/>
      <c r="I175" s="53"/>
      <c r="J175" s="53" t="s">
        <v>306</v>
      </c>
      <c r="K175" s="53" t="s">
        <v>492</v>
      </c>
      <c r="L175" s="53"/>
      <c r="M175" s="53"/>
      <c r="N175" s="53"/>
      <c r="O175" s="53" t="s">
        <v>296</v>
      </c>
    </row>
    <row r="176" spans="1:15">
      <c r="A176" s="53" t="s">
        <v>307</v>
      </c>
      <c r="B176" s="55" t="s">
        <v>308</v>
      </c>
      <c r="C176" s="53">
        <v>10</v>
      </c>
      <c r="D176" s="57" t="s">
        <v>309</v>
      </c>
      <c r="E176" s="53" t="s">
        <v>310</v>
      </c>
      <c r="F176" s="53" t="s">
        <v>311</v>
      </c>
      <c r="G176" s="53" t="s">
        <v>312</v>
      </c>
      <c r="H176" s="53"/>
      <c r="I176" s="53"/>
      <c r="J176" s="53"/>
      <c r="K176" s="53"/>
      <c r="L176" s="53"/>
      <c r="M176" s="53"/>
      <c r="N176" s="53" t="s">
        <v>313</v>
      </c>
      <c r="O176" s="53"/>
    </row>
    <row r="177" spans="1:15">
      <c r="A177" s="53" t="s">
        <v>307</v>
      </c>
      <c r="B177" s="55" t="s">
        <v>314</v>
      </c>
      <c r="C177" s="53">
        <v>12</v>
      </c>
      <c r="D177" s="57" t="s">
        <v>309</v>
      </c>
      <c r="E177" s="53" t="s">
        <v>310</v>
      </c>
      <c r="F177" s="53" t="s">
        <v>315</v>
      </c>
      <c r="G177" s="53" t="s">
        <v>316</v>
      </c>
      <c r="H177" s="53"/>
      <c r="I177" s="53"/>
      <c r="J177" s="53"/>
      <c r="K177" s="53" t="s">
        <v>40</v>
      </c>
      <c r="L177" s="53"/>
      <c r="M177" s="53"/>
      <c r="N177" s="53" t="s">
        <v>313</v>
      </c>
      <c r="O177" s="53"/>
    </row>
    <row r="178" spans="1:15">
      <c r="A178" s="53" t="s">
        <v>307</v>
      </c>
      <c r="B178" s="55" t="s">
        <v>317</v>
      </c>
      <c r="C178" s="53">
        <v>14</v>
      </c>
      <c r="D178" s="57" t="s">
        <v>309</v>
      </c>
      <c r="E178" s="53" t="s">
        <v>310</v>
      </c>
      <c r="F178" s="53" t="s">
        <v>311</v>
      </c>
      <c r="G178" s="53" t="s">
        <v>318</v>
      </c>
      <c r="H178" s="53"/>
      <c r="I178" s="53"/>
      <c r="J178" s="53"/>
      <c r="K178" s="53" t="s">
        <v>41</v>
      </c>
      <c r="L178" s="53"/>
      <c r="M178" s="53"/>
      <c r="N178" s="53" t="s">
        <v>313</v>
      </c>
      <c r="O178" s="53"/>
    </row>
    <row r="179" spans="1:15">
      <c r="A179" s="53" t="s">
        <v>307</v>
      </c>
      <c r="B179" s="55" t="s">
        <v>319</v>
      </c>
      <c r="C179" s="53">
        <v>16</v>
      </c>
      <c r="D179" s="57" t="s">
        <v>309</v>
      </c>
      <c r="E179" s="53" t="s">
        <v>310</v>
      </c>
      <c r="F179" s="53" t="s">
        <v>311</v>
      </c>
      <c r="G179" s="53" t="s">
        <v>320</v>
      </c>
      <c r="H179" s="53"/>
      <c r="I179" s="53"/>
      <c r="J179" s="53"/>
      <c r="K179" s="53" t="s">
        <v>41</v>
      </c>
      <c r="L179" s="53"/>
      <c r="M179" s="53"/>
      <c r="N179" s="53" t="s">
        <v>313</v>
      </c>
      <c r="O179" s="53"/>
    </row>
    <row r="180" spans="1:15">
      <c r="A180" s="53" t="s">
        <v>307</v>
      </c>
      <c r="B180" s="55" t="s">
        <v>321</v>
      </c>
      <c r="C180" s="53">
        <v>18</v>
      </c>
      <c r="D180" s="57" t="s">
        <v>309</v>
      </c>
      <c r="E180" s="53" t="s">
        <v>310</v>
      </c>
      <c r="F180" s="53" t="s">
        <v>311</v>
      </c>
      <c r="G180" s="53" t="s">
        <v>322</v>
      </c>
      <c r="H180" s="53"/>
      <c r="I180" s="53"/>
      <c r="J180" s="53"/>
      <c r="K180" s="53" t="s">
        <v>41</v>
      </c>
      <c r="L180" s="53"/>
      <c r="M180" s="53"/>
      <c r="N180" s="53" t="s">
        <v>313</v>
      </c>
      <c r="O180" s="53"/>
    </row>
    <row r="181" spans="1:15">
      <c r="A181" s="53" t="s">
        <v>307</v>
      </c>
      <c r="B181" s="55" t="s">
        <v>323</v>
      </c>
      <c r="C181" s="53">
        <v>20</v>
      </c>
      <c r="D181" s="57" t="s">
        <v>309</v>
      </c>
      <c r="E181" s="53" t="s">
        <v>310</v>
      </c>
      <c r="F181" s="53" t="s">
        <v>311</v>
      </c>
      <c r="G181" s="53" t="s">
        <v>324</v>
      </c>
      <c r="H181" s="53"/>
      <c r="I181" s="53"/>
      <c r="J181" s="53"/>
      <c r="K181" s="53" t="s">
        <v>41</v>
      </c>
      <c r="L181" s="53"/>
      <c r="M181" s="53"/>
      <c r="N181" s="53" t="s">
        <v>313</v>
      </c>
      <c r="O181" s="53"/>
    </row>
    <row r="182" spans="1:15">
      <c r="A182" s="53" t="s">
        <v>307</v>
      </c>
      <c r="B182" s="55" t="s">
        <v>325</v>
      </c>
      <c r="C182" s="53">
        <v>22</v>
      </c>
      <c r="D182" s="57" t="s">
        <v>309</v>
      </c>
      <c r="E182" s="53" t="s">
        <v>310</v>
      </c>
      <c r="F182" s="53" t="s">
        <v>326</v>
      </c>
      <c r="G182" s="53" t="s">
        <v>327</v>
      </c>
      <c r="H182" s="53"/>
      <c r="I182" s="53"/>
      <c r="J182" s="53"/>
      <c r="K182" s="53"/>
      <c r="L182" s="53"/>
      <c r="M182" s="53"/>
      <c r="N182" s="53" t="s">
        <v>328</v>
      </c>
      <c r="O182" s="53"/>
    </row>
    <row r="183" spans="1:15">
      <c r="A183" s="53" t="s">
        <v>307</v>
      </c>
      <c r="B183" s="55" t="s">
        <v>329</v>
      </c>
      <c r="C183" s="53">
        <v>24</v>
      </c>
      <c r="D183" s="57" t="s">
        <v>309</v>
      </c>
      <c r="E183" s="53" t="s">
        <v>310</v>
      </c>
      <c r="F183" s="53" t="s">
        <v>330</v>
      </c>
      <c r="G183" s="53" t="s">
        <v>188</v>
      </c>
      <c r="H183" s="53"/>
      <c r="I183" s="53"/>
      <c r="J183" s="53"/>
      <c r="K183" s="53"/>
      <c r="L183" s="53"/>
      <c r="M183" s="53"/>
      <c r="N183" s="53"/>
      <c r="O183" s="53" t="s">
        <v>53</v>
      </c>
    </row>
    <row r="184" spans="1:15">
      <c r="A184" s="53" t="s">
        <v>307</v>
      </c>
      <c r="B184" s="55" t="s">
        <v>331</v>
      </c>
      <c r="C184" s="53">
        <v>26</v>
      </c>
      <c r="D184" s="57" t="s">
        <v>309</v>
      </c>
      <c r="E184" s="53" t="s">
        <v>310</v>
      </c>
      <c r="F184" s="53" t="s">
        <v>332</v>
      </c>
      <c r="G184" s="53" t="s">
        <v>333</v>
      </c>
      <c r="H184" s="53"/>
      <c r="I184" s="53"/>
      <c r="J184" s="53"/>
      <c r="K184" s="53"/>
      <c r="L184" s="53"/>
      <c r="M184" s="53"/>
      <c r="N184" s="53" t="s">
        <v>328</v>
      </c>
      <c r="O184" s="53"/>
    </row>
    <row r="185" spans="1:15">
      <c r="A185" s="53" t="s">
        <v>307</v>
      </c>
      <c r="B185" s="55" t="s">
        <v>334</v>
      </c>
      <c r="C185" s="53">
        <v>28</v>
      </c>
      <c r="D185" s="57" t="s">
        <v>309</v>
      </c>
      <c r="E185" s="53" t="s">
        <v>310</v>
      </c>
      <c r="F185" s="53" t="s">
        <v>335</v>
      </c>
      <c r="G185" s="53" t="s">
        <v>336</v>
      </c>
      <c r="H185" s="53"/>
      <c r="I185" s="53"/>
      <c r="J185" s="53"/>
      <c r="K185" s="53"/>
      <c r="L185" s="53"/>
      <c r="M185" s="53"/>
      <c r="N185" s="53" t="s">
        <v>328</v>
      </c>
      <c r="O185" s="53"/>
    </row>
    <row r="186" spans="1:15">
      <c r="A186" s="53" t="s">
        <v>307</v>
      </c>
      <c r="B186" s="55" t="s">
        <v>337</v>
      </c>
      <c r="C186" s="53">
        <v>30</v>
      </c>
      <c r="D186" s="57" t="s">
        <v>309</v>
      </c>
      <c r="E186" s="53" t="s">
        <v>310</v>
      </c>
      <c r="F186" s="53" t="s">
        <v>311</v>
      </c>
      <c r="G186" s="53" t="s">
        <v>312</v>
      </c>
      <c r="H186" s="53"/>
      <c r="I186" s="53"/>
      <c r="J186" s="53"/>
      <c r="K186" s="53"/>
      <c r="L186" s="53"/>
      <c r="M186" s="53"/>
      <c r="N186" s="53" t="s">
        <v>313</v>
      </c>
      <c r="O186" s="53"/>
    </row>
    <row r="187" spans="1:15">
      <c r="A187" s="53" t="s">
        <v>307</v>
      </c>
      <c r="B187" s="55" t="s">
        <v>338</v>
      </c>
      <c r="C187" s="53">
        <v>32</v>
      </c>
      <c r="D187" s="57" t="s">
        <v>309</v>
      </c>
      <c r="E187" s="53" t="s">
        <v>310</v>
      </c>
      <c r="F187" s="53" t="s">
        <v>315</v>
      </c>
      <c r="G187" s="53" t="s">
        <v>339</v>
      </c>
      <c r="H187" s="53"/>
      <c r="I187" s="53"/>
      <c r="J187" s="53"/>
      <c r="K187" s="53" t="s">
        <v>17</v>
      </c>
      <c r="L187" s="53"/>
      <c r="M187" s="53"/>
      <c r="N187" s="53" t="s">
        <v>340</v>
      </c>
      <c r="O187" s="53"/>
    </row>
    <row r="188" spans="1:15">
      <c r="A188" s="53" t="s">
        <v>307</v>
      </c>
      <c r="B188" s="55" t="s">
        <v>341</v>
      </c>
      <c r="C188" s="53">
        <v>34</v>
      </c>
      <c r="D188" s="57" t="s">
        <v>309</v>
      </c>
      <c r="E188" s="53" t="s">
        <v>310</v>
      </c>
      <c r="F188" s="53" t="s">
        <v>315</v>
      </c>
      <c r="G188" s="53" t="s">
        <v>342</v>
      </c>
      <c r="H188" s="53"/>
      <c r="I188" s="53"/>
      <c r="J188" s="53"/>
      <c r="K188" s="53" t="s">
        <v>17</v>
      </c>
      <c r="L188" s="53"/>
      <c r="M188" s="53"/>
      <c r="N188" s="53" t="s">
        <v>340</v>
      </c>
      <c r="O188" s="53"/>
    </row>
    <row r="189" spans="1:15">
      <c r="A189" s="53" t="s">
        <v>307</v>
      </c>
      <c r="B189" s="55" t="s">
        <v>343</v>
      </c>
      <c r="C189" s="53">
        <v>36</v>
      </c>
      <c r="D189" s="57" t="s">
        <v>309</v>
      </c>
      <c r="E189" s="53" t="s">
        <v>310</v>
      </c>
      <c r="F189" s="53" t="s">
        <v>315</v>
      </c>
      <c r="G189" s="53" t="s">
        <v>344</v>
      </c>
      <c r="H189" s="53"/>
      <c r="I189" s="53"/>
      <c r="J189" s="53"/>
      <c r="K189" s="53" t="s">
        <v>17</v>
      </c>
      <c r="L189" s="53"/>
      <c r="M189" s="53"/>
      <c r="N189" s="53" t="s">
        <v>340</v>
      </c>
      <c r="O189" s="53"/>
    </row>
    <row r="190" spans="1:15">
      <c r="A190" s="53" t="s">
        <v>307</v>
      </c>
      <c r="B190" s="55" t="s">
        <v>345</v>
      </c>
      <c r="C190" s="53">
        <v>38</v>
      </c>
      <c r="D190" s="57" t="s">
        <v>309</v>
      </c>
      <c r="E190" s="53" t="s">
        <v>310</v>
      </c>
      <c r="F190" s="53" t="s">
        <v>315</v>
      </c>
      <c r="G190" s="53" t="s">
        <v>346</v>
      </c>
      <c r="H190" s="53"/>
      <c r="I190" s="53"/>
      <c r="J190" s="53"/>
      <c r="K190" s="53" t="s">
        <v>17</v>
      </c>
      <c r="L190" s="53"/>
      <c r="M190" s="53"/>
      <c r="N190" s="53" t="s">
        <v>340</v>
      </c>
      <c r="O190" s="53"/>
    </row>
    <row r="191" spans="1:15">
      <c r="A191" s="53" t="s">
        <v>307</v>
      </c>
      <c r="B191" s="55" t="s">
        <v>347</v>
      </c>
      <c r="C191" s="53">
        <v>40</v>
      </c>
      <c r="D191" s="57" t="s">
        <v>309</v>
      </c>
      <c r="E191" s="53" t="s">
        <v>310</v>
      </c>
      <c r="F191" s="53" t="s">
        <v>315</v>
      </c>
      <c r="G191" s="53" t="s">
        <v>348</v>
      </c>
      <c r="H191" s="53"/>
      <c r="I191" s="53"/>
      <c r="J191" s="53"/>
      <c r="K191" s="53" t="s">
        <v>17</v>
      </c>
      <c r="L191" s="53"/>
      <c r="M191" s="53"/>
      <c r="N191" s="53" t="s">
        <v>340</v>
      </c>
      <c r="O191" s="53"/>
    </row>
    <row r="192" spans="1:15">
      <c r="A192" s="53" t="s">
        <v>307</v>
      </c>
      <c r="B192" s="55" t="s">
        <v>349</v>
      </c>
      <c r="C192" s="53">
        <v>42</v>
      </c>
      <c r="D192" s="57" t="s">
        <v>309</v>
      </c>
      <c r="E192" s="53" t="s">
        <v>310</v>
      </c>
      <c r="F192" s="53" t="s">
        <v>309</v>
      </c>
      <c r="G192" s="53" t="s">
        <v>350</v>
      </c>
      <c r="H192" s="53"/>
      <c r="I192" s="53"/>
      <c r="J192" s="53"/>
      <c r="K192" s="53" t="s">
        <v>40</v>
      </c>
      <c r="L192" s="53"/>
      <c r="M192" s="53"/>
      <c r="N192" s="53" t="s">
        <v>340</v>
      </c>
      <c r="O192" s="53"/>
    </row>
    <row r="193" spans="1:15">
      <c r="A193" s="53" t="s">
        <v>307</v>
      </c>
      <c r="B193" s="55" t="s">
        <v>351</v>
      </c>
      <c r="C193" s="53">
        <v>44</v>
      </c>
      <c r="D193" s="57" t="s">
        <v>309</v>
      </c>
      <c r="E193" s="53" t="s">
        <v>310</v>
      </c>
      <c r="F193" s="53" t="s">
        <v>352</v>
      </c>
      <c r="G193" s="53" t="s">
        <v>353</v>
      </c>
      <c r="H193" s="53"/>
      <c r="I193" s="53"/>
      <c r="J193" s="53"/>
      <c r="K193" s="53"/>
      <c r="L193" s="53"/>
      <c r="M193" s="53"/>
      <c r="N193" s="53"/>
      <c r="O193" s="53" t="s">
        <v>53</v>
      </c>
    </row>
    <row r="194" spans="1:15">
      <c r="A194" s="53" t="s">
        <v>307</v>
      </c>
      <c r="B194" s="55" t="s">
        <v>354</v>
      </c>
      <c r="C194" s="53">
        <v>46</v>
      </c>
      <c r="D194" s="57" t="s">
        <v>309</v>
      </c>
      <c r="E194" s="53" t="s">
        <v>310</v>
      </c>
      <c r="F194" s="53" t="s">
        <v>355</v>
      </c>
      <c r="G194" s="53" t="s">
        <v>353</v>
      </c>
      <c r="H194" s="53"/>
      <c r="I194" s="53"/>
      <c r="J194" s="53"/>
      <c r="K194" s="53"/>
      <c r="L194" s="53"/>
      <c r="M194" s="53"/>
      <c r="N194" s="53"/>
      <c r="O194" s="53"/>
    </row>
    <row r="195" spans="1:15">
      <c r="A195" s="53" t="s">
        <v>307</v>
      </c>
      <c r="B195" s="55" t="s">
        <v>356</v>
      </c>
      <c r="C195" s="53">
        <v>48</v>
      </c>
      <c r="D195" s="57" t="s">
        <v>309</v>
      </c>
      <c r="E195" s="53" t="s">
        <v>310</v>
      </c>
      <c r="F195" s="53" t="s">
        <v>335</v>
      </c>
      <c r="G195" s="53" t="s">
        <v>357</v>
      </c>
      <c r="H195" s="53"/>
      <c r="I195" s="53"/>
      <c r="J195" s="53"/>
      <c r="K195" s="53"/>
      <c r="L195" s="53"/>
      <c r="M195" s="53"/>
      <c r="N195" s="53" t="s">
        <v>340</v>
      </c>
      <c r="O195" s="53"/>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2"/>
  <sheetViews>
    <sheetView workbookViewId="0">
      <pane xSplit="1" ySplit="1" topLeftCell="B34" activePane="bottomRight" state="frozen"/>
      <selection pane="topRight" activeCell="B1" sqref="B1"/>
      <selection pane="bottomLeft" activeCell="A2" sqref="A2"/>
      <selection pane="bottomRight" activeCell="A73" sqref="A73:XFD73"/>
    </sheetView>
  </sheetViews>
  <sheetFormatPr baseColWidth="10" defaultRowHeight="15" x14ac:dyDescent="0"/>
  <cols>
    <col min="1" max="1" width="39" style="24" customWidth="1"/>
    <col min="2" max="2" width="22.6640625" style="24" bestFit="1" customWidth="1"/>
    <col min="3" max="3" width="25" style="24" bestFit="1" customWidth="1"/>
    <col min="4" max="4" width="48.83203125" style="24" bestFit="1" customWidth="1"/>
    <col min="5" max="5" width="114.1640625" style="24" bestFit="1" customWidth="1"/>
    <col min="6" max="6" width="81" style="24" bestFit="1" customWidth="1"/>
    <col min="7" max="7" width="174.33203125" style="24" bestFit="1" customWidth="1"/>
    <col min="8" max="16384" width="10.83203125" style="24"/>
  </cols>
  <sheetData>
    <row r="1" spans="1:7">
      <c r="A1" s="73" t="s">
        <v>572</v>
      </c>
      <c r="B1" s="73" t="s">
        <v>600</v>
      </c>
      <c r="C1" s="73" t="s">
        <v>358</v>
      </c>
      <c r="D1" s="73" t="s">
        <v>359</v>
      </c>
      <c r="E1" s="73" t="s">
        <v>360</v>
      </c>
      <c r="F1" s="73" t="s">
        <v>449</v>
      </c>
      <c r="G1" s="73" t="s">
        <v>361</v>
      </c>
    </row>
    <row r="2" spans="1:7">
      <c r="A2" s="71" t="s">
        <v>886</v>
      </c>
      <c r="B2" s="71" t="s">
        <v>887</v>
      </c>
      <c r="C2" s="71" t="s">
        <v>363</v>
      </c>
      <c r="D2" s="71" t="s">
        <v>364</v>
      </c>
      <c r="E2" s="71" t="s">
        <v>888</v>
      </c>
      <c r="F2" s="71"/>
      <c r="G2" s="71"/>
    </row>
    <row r="3" spans="1:7">
      <c r="A3" s="71" t="s">
        <v>889</v>
      </c>
      <c r="B3" s="71" t="s">
        <v>887</v>
      </c>
      <c r="C3" s="71" t="s">
        <v>363</v>
      </c>
      <c r="D3" s="71" t="s">
        <v>364</v>
      </c>
      <c r="E3" s="71" t="s">
        <v>890</v>
      </c>
      <c r="F3" s="71"/>
      <c r="G3" s="71"/>
    </row>
    <row r="4" spans="1:7">
      <c r="A4" s="71" t="s">
        <v>891</v>
      </c>
      <c r="B4" s="71" t="s">
        <v>892</v>
      </c>
      <c r="C4" s="72" t="s">
        <v>938</v>
      </c>
      <c r="D4" s="71" t="s">
        <v>893</v>
      </c>
      <c r="E4" s="71" t="s">
        <v>894</v>
      </c>
      <c r="F4" s="71"/>
      <c r="G4" s="71"/>
    </row>
    <row r="5" spans="1:7">
      <c r="A5" s="71" t="s">
        <v>895</v>
      </c>
      <c r="B5" s="71" t="s">
        <v>892</v>
      </c>
      <c r="C5" s="72" t="s">
        <v>938</v>
      </c>
      <c r="D5" s="71" t="s">
        <v>893</v>
      </c>
      <c r="E5" s="71" t="s">
        <v>896</v>
      </c>
      <c r="F5" s="71"/>
      <c r="G5" s="71"/>
    </row>
    <row r="6" spans="1:7">
      <c r="A6" s="71" t="s">
        <v>837</v>
      </c>
      <c r="B6" s="71" t="s">
        <v>897</v>
      </c>
      <c r="C6" s="71" t="s">
        <v>367</v>
      </c>
      <c r="D6" s="71" t="s">
        <v>364</v>
      </c>
      <c r="E6" s="71" t="s">
        <v>899</v>
      </c>
      <c r="F6" s="71" t="s">
        <v>898</v>
      </c>
      <c r="G6" s="71"/>
    </row>
    <row r="7" spans="1:7">
      <c r="A7" s="71" t="s">
        <v>601</v>
      </c>
      <c r="B7" s="71" t="s">
        <v>900</v>
      </c>
      <c r="C7" s="71" t="s">
        <v>367</v>
      </c>
      <c r="D7" s="71" t="s">
        <v>364</v>
      </c>
      <c r="E7" s="71" t="s">
        <v>602</v>
      </c>
      <c r="F7" s="71"/>
      <c r="G7" s="71"/>
    </row>
    <row r="8" spans="1:7">
      <c r="A8" s="71" t="s">
        <v>362</v>
      </c>
      <c r="B8" s="71" t="s">
        <v>900</v>
      </c>
      <c r="C8" s="71" t="s">
        <v>363</v>
      </c>
      <c r="D8" s="71" t="s">
        <v>364</v>
      </c>
      <c r="E8" s="71" t="s">
        <v>365</v>
      </c>
      <c r="F8" s="71"/>
      <c r="G8" s="71"/>
    </row>
    <row r="9" spans="1:7">
      <c r="A9" s="71" t="s">
        <v>366</v>
      </c>
      <c r="B9" s="71" t="s">
        <v>900</v>
      </c>
      <c r="C9" s="71" t="s">
        <v>367</v>
      </c>
      <c r="D9" s="71" t="s">
        <v>364</v>
      </c>
      <c r="E9" s="71" t="s">
        <v>368</v>
      </c>
      <c r="F9" s="71"/>
      <c r="G9" s="71"/>
    </row>
    <row r="10" spans="1:7">
      <c r="A10" s="71" t="s">
        <v>86</v>
      </c>
      <c r="B10" s="71" t="s">
        <v>900</v>
      </c>
      <c r="C10" s="71" t="s">
        <v>367</v>
      </c>
      <c r="D10" s="71" t="s">
        <v>364</v>
      </c>
      <c r="E10" s="71" t="s">
        <v>368</v>
      </c>
      <c r="F10" s="71"/>
      <c r="G10" s="71"/>
    </row>
    <row r="11" spans="1:7">
      <c r="A11" s="71" t="s">
        <v>92</v>
      </c>
      <c r="B11" s="71" t="s">
        <v>900</v>
      </c>
      <c r="C11" s="71" t="s">
        <v>363</v>
      </c>
      <c r="D11" s="71" t="s">
        <v>364</v>
      </c>
      <c r="E11" s="71" t="s">
        <v>369</v>
      </c>
      <c r="F11" s="71"/>
      <c r="G11" s="71"/>
    </row>
    <row r="12" spans="1:7">
      <c r="A12" s="71" t="s">
        <v>88</v>
      </c>
      <c r="B12" s="71" t="s">
        <v>887</v>
      </c>
      <c r="C12" s="71" t="s">
        <v>363</v>
      </c>
      <c r="D12" s="71" t="s">
        <v>364</v>
      </c>
      <c r="E12" s="71" t="s">
        <v>603</v>
      </c>
      <c r="F12" s="71" t="s">
        <v>0</v>
      </c>
      <c r="G12" s="71"/>
    </row>
    <row r="13" spans="1:7">
      <c r="A13" s="71" t="s">
        <v>111</v>
      </c>
      <c r="B13" s="71" t="s">
        <v>901</v>
      </c>
      <c r="C13" s="71" t="s">
        <v>363</v>
      </c>
      <c r="D13" s="71" t="s">
        <v>364</v>
      </c>
      <c r="E13" s="71" t="s">
        <v>370</v>
      </c>
      <c r="F13" s="71" t="s">
        <v>6</v>
      </c>
      <c r="G13" s="71"/>
    </row>
    <row r="14" spans="1:7">
      <c r="A14" s="71" t="s">
        <v>68</v>
      </c>
      <c r="B14" s="71" t="s">
        <v>901</v>
      </c>
      <c r="C14" s="71" t="s">
        <v>363</v>
      </c>
      <c r="D14" s="71" t="s">
        <v>364</v>
      </c>
      <c r="E14" s="71" t="s">
        <v>371</v>
      </c>
      <c r="F14" s="71" t="s">
        <v>372</v>
      </c>
      <c r="G14" s="71"/>
    </row>
    <row r="15" spans="1:7">
      <c r="A15" s="71" t="s">
        <v>177</v>
      </c>
      <c r="B15" s="71" t="s">
        <v>902</v>
      </c>
      <c r="C15" s="71" t="s">
        <v>363</v>
      </c>
      <c r="D15" s="71" t="s">
        <v>364</v>
      </c>
      <c r="E15" s="71" t="s">
        <v>373</v>
      </c>
      <c r="F15" s="71" t="s">
        <v>459</v>
      </c>
      <c r="G15" s="71"/>
    </row>
    <row r="16" spans="1:7">
      <c r="A16" s="71" t="s">
        <v>720</v>
      </c>
      <c r="B16" s="71" t="s">
        <v>902</v>
      </c>
      <c r="C16" s="71" t="s">
        <v>363</v>
      </c>
      <c r="D16" s="71" t="s">
        <v>364</v>
      </c>
      <c r="E16" s="71" t="s">
        <v>903</v>
      </c>
      <c r="F16" s="71" t="s">
        <v>904</v>
      </c>
      <c r="G16" s="71"/>
    </row>
    <row r="17" spans="1:7">
      <c r="A17" s="71" t="s">
        <v>733</v>
      </c>
      <c r="B17" s="71" t="s">
        <v>905</v>
      </c>
      <c r="C17" s="71" t="s">
        <v>363</v>
      </c>
      <c r="D17" s="71" t="s">
        <v>364</v>
      </c>
      <c r="E17" s="71" t="s">
        <v>906</v>
      </c>
      <c r="F17" s="71" t="s">
        <v>907</v>
      </c>
      <c r="G17" s="71"/>
    </row>
    <row r="18" spans="1:7">
      <c r="A18" s="71" t="s">
        <v>187</v>
      </c>
      <c r="B18" s="71" t="s">
        <v>902</v>
      </c>
      <c r="C18" s="71" t="s">
        <v>363</v>
      </c>
      <c r="D18" s="71" t="s">
        <v>364</v>
      </c>
      <c r="E18" s="71" t="s">
        <v>18</v>
      </c>
      <c r="F18" s="71" t="s">
        <v>19</v>
      </c>
      <c r="G18" s="71"/>
    </row>
    <row r="19" spans="1:7">
      <c r="A19" s="71" t="s">
        <v>594</v>
      </c>
      <c r="B19" s="71" t="s">
        <v>908</v>
      </c>
      <c r="C19" s="71" t="s">
        <v>363</v>
      </c>
      <c r="D19" s="71" t="s">
        <v>364</v>
      </c>
      <c r="E19" s="71" t="s">
        <v>604</v>
      </c>
      <c r="F19" s="71" t="s">
        <v>569</v>
      </c>
      <c r="G19" s="71" t="s">
        <v>605</v>
      </c>
    </row>
    <row r="20" spans="1:7">
      <c r="A20" s="71" t="s">
        <v>435</v>
      </c>
      <c r="B20" s="71" t="s">
        <v>908</v>
      </c>
      <c r="C20" s="71" t="s">
        <v>363</v>
      </c>
      <c r="D20" s="71" t="s">
        <v>364</v>
      </c>
      <c r="E20" s="71" t="s">
        <v>606</v>
      </c>
      <c r="F20" s="71" t="s">
        <v>569</v>
      </c>
      <c r="G20" s="71" t="s">
        <v>605</v>
      </c>
    </row>
    <row r="21" spans="1:7">
      <c r="A21" s="71" t="s">
        <v>437</v>
      </c>
      <c r="B21" s="71" t="s">
        <v>908</v>
      </c>
      <c r="C21" s="71" t="s">
        <v>363</v>
      </c>
      <c r="D21" s="71" t="s">
        <v>364</v>
      </c>
      <c r="E21" s="71" t="s">
        <v>607</v>
      </c>
      <c r="F21" s="71" t="s">
        <v>569</v>
      </c>
      <c r="G21" s="71" t="s">
        <v>605</v>
      </c>
    </row>
    <row r="22" spans="1:7">
      <c r="A22" s="71" t="s">
        <v>436</v>
      </c>
      <c r="B22" s="71" t="s">
        <v>908</v>
      </c>
      <c r="C22" s="71" t="s">
        <v>363</v>
      </c>
      <c r="D22" s="71" t="s">
        <v>364</v>
      </c>
      <c r="E22" s="71" t="s">
        <v>608</v>
      </c>
      <c r="F22" s="71" t="s">
        <v>569</v>
      </c>
      <c r="G22" s="71" t="s">
        <v>605</v>
      </c>
    </row>
    <row r="23" spans="1:7">
      <c r="A23" s="71" t="s">
        <v>143</v>
      </c>
      <c r="B23" s="71" t="s">
        <v>900</v>
      </c>
      <c r="C23" s="71" t="s">
        <v>367</v>
      </c>
      <c r="D23" s="71" t="s">
        <v>364</v>
      </c>
      <c r="E23" s="71" t="s">
        <v>909</v>
      </c>
      <c r="F23" s="71" t="s">
        <v>569</v>
      </c>
      <c r="G23" s="71" t="s">
        <v>374</v>
      </c>
    </row>
    <row r="24" spans="1:7">
      <c r="A24" s="71" t="s">
        <v>375</v>
      </c>
      <c r="B24" s="71" t="s">
        <v>910</v>
      </c>
      <c r="C24" s="71" t="s">
        <v>363</v>
      </c>
      <c r="D24" s="71" t="s">
        <v>364</v>
      </c>
      <c r="E24" s="71" t="s">
        <v>376</v>
      </c>
      <c r="F24" s="71"/>
      <c r="G24" s="71"/>
    </row>
    <row r="25" spans="1:7">
      <c r="A25" s="71" t="s">
        <v>377</v>
      </c>
      <c r="B25" s="71" t="s">
        <v>910</v>
      </c>
      <c r="C25" s="71" t="s">
        <v>363</v>
      </c>
      <c r="D25" s="71" t="s">
        <v>364</v>
      </c>
      <c r="E25" s="71" t="s">
        <v>378</v>
      </c>
      <c r="F25" s="71"/>
      <c r="G25" s="71"/>
    </row>
    <row r="26" spans="1:7">
      <c r="A26" s="71" t="s">
        <v>379</v>
      </c>
      <c r="B26" s="71" t="s">
        <v>910</v>
      </c>
      <c r="C26" s="71" t="s">
        <v>363</v>
      </c>
      <c r="D26" s="71" t="s">
        <v>364</v>
      </c>
      <c r="E26" s="71" t="s">
        <v>380</v>
      </c>
      <c r="F26" s="71"/>
      <c r="G26" s="71"/>
    </row>
    <row r="27" spans="1:7">
      <c r="A27" s="71" t="s">
        <v>115</v>
      </c>
      <c r="B27" s="71" t="s">
        <v>910</v>
      </c>
      <c r="C27" s="72" t="s">
        <v>939</v>
      </c>
      <c r="D27" s="71" t="s">
        <v>893</v>
      </c>
      <c r="E27" s="71" t="s">
        <v>376</v>
      </c>
      <c r="F27" s="71"/>
      <c r="G27" s="71"/>
    </row>
    <row r="28" spans="1:7">
      <c r="A28" s="71" t="s">
        <v>118</v>
      </c>
      <c r="B28" s="71" t="s">
        <v>910</v>
      </c>
      <c r="C28" s="72" t="s">
        <v>939</v>
      </c>
      <c r="D28" s="71" t="s">
        <v>893</v>
      </c>
      <c r="E28" s="71" t="s">
        <v>378</v>
      </c>
      <c r="F28" s="71"/>
      <c r="G28" s="71"/>
    </row>
    <row r="29" spans="1:7">
      <c r="A29" s="71" t="s">
        <v>122</v>
      </c>
      <c r="B29" s="71" t="s">
        <v>910</v>
      </c>
      <c r="C29" s="72" t="s">
        <v>939</v>
      </c>
      <c r="D29" s="71" t="s">
        <v>893</v>
      </c>
      <c r="E29" s="71" t="s">
        <v>380</v>
      </c>
      <c r="F29" s="71"/>
      <c r="G29" s="71"/>
    </row>
    <row r="30" spans="1:7">
      <c r="A30" s="71" t="s">
        <v>764</v>
      </c>
      <c r="B30" s="71" t="s">
        <v>911</v>
      </c>
      <c r="C30" s="71" t="s">
        <v>367</v>
      </c>
      <c r="D30" s="71" t="s">
        <v>364</v>
      </c>
      <c r="E30" s="71" t="s">
        <v>912</v>
      </c>
      <c r="F30" s="71"/>
      <c r="G30" s="71"/>
    </row>
    <row r="31" spans="1:7">
      <c r="A31" s="71" t="s">
        <v>913</v>
      </c>
      <c r="B31" s="71" t="s">
        <v>911</v>
      </c>
      <c r="C31" s="71" t="s">
        <v>367</v>
      </c>
      <c r="D31" s="71" t="s">
        <v>364</v>
      </c>
      <c r="E31" s="71" t="s">
        <v>914</v>
      </c>
      <c r="F31" s="71" t="s">
        <v>568</v>
      </c>
      <c r="G31" s="71" t="s">
        <v>381</v>
      </c>
    </row>
    <row r="32" spans="1:7">
      <c r="A32" s="71" t="s">
        <v>915</v>
      </c>
      <c r="B32" s="71" t="s">
        <v>911</v>
      </c>
      <c r="C32" s="71" t="s">
        <v>367</v>
      </c>
      <c r="D32" s="71" t="s">
        <v>364</v>
      </c>
      <c r="E32" s="71" t="s">
        <v>916</v>
      </c>
      <c r="F32" s="71" t="s">
        <v>0</v>
      </c>
      <c r="G32" s="71"/>
    </row>
    <row r="33" spans="1:7">
      <c r="A33" s="71" t="s">
        <v>917</v>
      </c>
      <c r="B33" s="71" t="s">
        <v>911</v>
      </c>
      <c r="C33" s="71" t="s">
        <v>367</v>
      </c>
      <c r="D33" s="71" t="s">
        <v>364</v>
      </c>
      <c r="E33" s="71" t="s">
        <v>916</v>
      </c>
      <c r="F33" s="71" t="s">
        <v>0</v>
      </c>
      <c r="G33" s="71"/>
    </row>
    <row r="34" spans="1:7">
      <c r="A34" s="71" t="s">
        <v>918</v>
      </c>
      <c r="B34" s="71" t="s">
        <v>919</v>
      </c>
      <c r="C34" s="71" t="s">
        <v>363</v>
      </c>
      <c r="D34" s="71" t="s">
        <v>364</v>
      </c>
      <c r="E34" s="71" t="s">
        <v>920</v>
      </c>
      <c r="F34" s="71"/>
      <c r="G34" s="71" t="s">
        <v>374</v>
      </c>
    </row>
    <row r="35" spans="1:7">
      <c r="A35" s="71" t="s">
        <v>921</v>
      </c>
      <c r="B35" s="71" t="s">
        <v>911</v>
      </c>
      <c r="C35" s="71" t="s">
        <v>367</v>
      </c>
      <c r="D35" s="71" t="s">
        <v>364</v>
      </c>
      <c r="E35" s="71" t="s">
        <v>922</v>
      </c>
      <c r="F35" s="71" t="s">
        <v>923</v>
      </c>
      <c r="G35" s="71" t="s">
        <v>924</v>
      </c>
    </row>
    <row r="36" spans="1:7">
      <c r="A36" s="71" t="s">
        <v>925</v>
      </c>
      <c r="B36" s="71" t="s">
        <v>911</v>
      </c>
      <c r="C36" s="71" t="s">
        <v>367</v>
      </c>
      <c r="D36" s="71" t="s">
        <v>364</v>
      </c>
      <c r="E36" s="71" t="s">
        <v>926</v>
      </c>
      <c r="F36" s="71" t="s">
        <v>0</v>
      </c>
      <c r="G36" s="71" t="s">
        <v>927</v>
      </c>
    </row>
    <row r="37" spans="1:7">
      <c r="A37" s="71" t="s">
        <v>105</v>
      </c>
      <c r="B37" s="71" t="s">
        <v>928</v>
      </c>
      <c r="C37" s="71" t="s">
        <v>363</v>
      </c>
      <c r="D37" s="71" t="s">
        <v>364</v>
      </c>
      <c r="E37" s="71" t="s">
        <v>382</v>
      </c>
      <c r="F37" s="71" t="s">
        <v>383</v>
      </c>
      <c r="G37" s="71" t="s">
        <v>929</v>
      </c>
    </row>
    <row r="38" spans="1:7">
      <c r="A38" s="71" t="s">
        <v>930</v>
      </c>
      <c r="B38" s="71" t="s">
        <v>911</v>
      </c>
      <c r="C38" s="71" t="s">
        <v>367</v>
      </c>
      <c r="D38" s="71" t="s">
        <v>364</v>
      </c>
      <c r="E38" s="71" t="s">
        <v>370</v>
      </c>
      <c r="F38" s="71" t="s">
        <v>6</v>
      </c>
      <c r="G38" s="71" t="s">
        <v>374</v>
      </c>
    </row>
    <row r="39" spans="1:7">
      <c r="A39" s="71" t="s">
        <v>931</v>
      </c>
      <c r="B39" s="71" t="s">
        <v>911</v>
      </c>
      <c r="C39" s="71" t="s">
        <v>367</v>
      </c>
      <c r="D39" s="71" t="s">
        <v>364</v>
      </c>
      <c r="E39" s="71" t="s">
        <v>370</v>
      </c>
      <c r="F39" s="71" t="s">
        <v>6</v>
      </c>
      <c r="G39" s="71" t="s">
        <v>374</v>
      </c>
    </row>
    <row r="40" spans="1:7">
      <c r="A40" s="71" t="s">
        <v>932</v>
      </c>
      <c r="B40" s="71" t="s">
        <v>911</v>
      </c>
      <c r="C40" s="71" t="s">
        <v>367</v>
      </c>
      <c r="D40" s="71" t="s">
        <v>364</v>
      </c>
      <c r="E40" s="71" t="s">
        <v>933</v>
      </c>
      <c r="F40" s="71"/>
      <c r="G40" s="71" t="s">
        <v>374</v>
      </c>
    </row>
    <row r="41" spans="1:7">
      <c r="A41" s="71" t="s">
        <v>934</v>
      </c>
      <c r="B41" s="71" t="s">
        <v>911</v>
      </c>
      <c r="C41" s="71" t="s">
        <v>367</v>
      </c>
      <c r="D41" s="71" t="s">
        <v>364</v>
      </c>
      <c r="E41" s="71" t="s">
        <v>371</v>
      </c>
      <c r="F41" s="71" t="s">
        <v>935</v>
      </c>
      <c r="G41" s="71" t="s">
        <v>374</v>
      </c>
    </row>
    <row r="42" spans="1:7">
      <c r="A42" s="71" t="s">
        <v>936</v>
      </c>
      <c r="B42" s="71" t="s">
        <v>911</v>
      </c>
      <c r="C42" s="71" t="s">
        <v>367</v>
      </c>
      <c r="D42" s="71" t="s">
        <v>364</v>
      </c>
      <c r="E42" s="71" t="s">
        <v>496</v>
      </c>
      <c r="F42" s="71" t="s">
        <v>569</v>
      </c>
      <c r="G42" s="71" t="s">
        <v>374</v>
      </c>
    </row>
    <row r="43" spans="1:7">
      <c r="A43" s="71" t="s">
        <v>141</v>
      </c>
      <c r="B43" s="71" t="s">
        <v>911</v>
      </c>
      <c r="C43" s="71" t="s">
        <v>367</v>
      </c>
      <c r="D43" s="71" t="s">
        <v>364</v>
      </c>
      <c r="E43" s="71" t="s">
        <v>937</v>
      </c>
      <c r="F43" s="71" t="s">
        <v>569</v>
      </c>
      <c r="G43" s="71" t="s">
        <v>374</v>
      </c>
    </row>
    <row r="44" spans="1:7">
      <c r="A44" s="71" t="s">
        <v>940</v>
      </c>
      <c r="B44" s="71" t="s">
        <v>911</v>
      </c>
      <c r="C44" s="71" t="s">
        <v>367</v>
      </c>
      <c r="D44" s="71" t="s">
        <v>364</v>
      </c>
      <c r="E44" s="71" t="s">
        <v>941</v>
      </c>
      <c r="F44" s="71" t="s">
        <v>569</v>
      </c>
      <c r="G44" s="71" t="s">
        <v>374</v>
      </c>
    </row>
    <row r="45" spans="1:7">
      <c r="A45" s="71" t="s">
        <v>142</v>
      </c>
      <c r="B45" s="71" t="s">
        <v>911</v>
      </c>
      <c r="C45" s="71" t="s">
        <v>367</v>
      </c>
      <c r="D45" s="71" t="s">
        <v>364</v>
      </c>
      <c r="E45" s="71" t="s">
        <v>384</v>
      </c>
      <c r="F45" s="71" t="s">
        <v>569</v>
      </c>
      <c r="G45" s="71" t="s">
        <v>374</v>
      </c>
    </row>
    <row r="46" spans="1:7">
      <c r="A46" s="71" t="s">
        <v>698</v>
      </c>
      <c r="B46" s="71" t="s">
        <v>942</v>
      </c>
      <c r="C46" s="71" t="s">
        <v>363</v>
      </c>
      <c r="D46" s="71" t="s">
        <v>364</v>
      </c>
      <c r="E46" s="71" t="s">
        <v>943</v>
      </c>
      <c r="F46" s="71" t="s">
        <v>36</v>
      </c>
      <c r="G46" s="71"/>
    </row>
    <row r="47" spans="1:7">
      <c r="A47" s="71" t="s">
        <v>699</v>
      </c>
      <c r="B47" s="71" t="s">
        <v>942</v>
      </c>
      <c r="C47" s="71" t="s">
        <v>363</v>
      </c>
      <c r="D47" s="71" t="s">
        <v>364</v>
      </c>
      <c r="E47" s="71" t="s">
        <v>944</v>
      </c>
      <c r="F47" s="71" t="s">
        <v>36</v>
      </c>
      <c r="G47" s="71"/>
    </row>
    <row r="48" spans="1:7">
      <c r="A48" s="71" t="s">
        <v>147</v>
      </c>
      <c r="B48" s="71" t="s">
        <v>911</v>
      </c>
      <c r="C48" s="71" t="s">
        <v>367</v>
      </c>
      <c r="D48" s="71" t="s">
        <v>364</v>
      </c>
      <c r="E48" s="71" t="s">
        <v>385</v>
      </c>
      <c r="F48" s="71" t="s">
        <v>486</v>
      </c>
      <c r="G48" s="71" t="s">
        <v>374</v>
      </c>
    </row>
    <row r="49" spans="1:7">
      <c r="A49" s="71" t="s">
        <v>193</v>
      </c>
      <c r="B49" s="71" t="s">
        <v>911</v>
      </c>
      <c r="C49" s="71" t="s">
        <v>367</v>
      </c>
      <c r="D49" s="71" t="s">
        <v>364</v>
      </c>
      <c r="E49" s="71" t="s">
        <v>386</v>
      </c>
      <c r="F49" s="71" t="s">
        <v>568</v>
      </c>
      <c r="G49" s="71" t="s">
        <v>381</v>
      </c>
    </row>
    <row r="50" spans="1:7">
      <c r="A50" s="71" t="s">
        <v>168</v>
      </c>
      <c r="B50" s="71" t="s">
        <v>911</v>
      </c>
      <c r="C50" s="71" t="s">
        <v>367</v>
      </c>
      <c r="D50" s="71" t="s">
        <v>364</v>
      </c>
      <c r="E50" s="71" t="s">
        <v>387</v>
      </c>
      <c r="F50" s="71" t="s">
        <v>15</v>
      </c>
      <c r="G50" s="71" t="s">
        <v>374</v>
      </c>
    </row>
    <row r="51" spans="1:7">
      <c r="A51" s="71" t="s">
        <v>867</v>
      </c>
      <c r="B51" s="71" t="s">
        <v>945</v>
      </c>
      <c r="C51" s="71" t="s">
        <v>363</v>
      </c>
      <c r="D51" s="71" t="s">
        <v>364</v>
      </c>
      <c r="E51" s="71" t="s">
        <v>946</v>
      </c>
      <c r="F51" s="71" t="s">
        <v>15</v>
      </c>
      <c r="G51" s="71" t="s">
        <v>374</v>
      </c>
    </row>
    <row r="52" spans="1:7">
      <c r="A52" s="71" t="s">
        <v>169</v>
      </c>
      <c r="B52" s="71" t="s">
        <v>911</v>
      </c>
      <c r="C52" s="71" t="s">
        <v>367</v>
      </c>
      <c r="D52" s="71" t="s">
        <v>364</v>
      </c>
      <c r="E52" s="71" t="s">
        <v>388</v>
      </c>
      <c r="F52" s="71" t="s">
        <v>568</v>
      </c>
      <c r="G52" s="71" t="s">
        <v>381</v>
      </c>
    </row>
    <row r="53" spans="1:7">
      <c r="A53" s="71" t="s">
        <v>171</v>
      </c>
      <c r="B53" s="71" t="s">
        <v>911</v>
      </c>
      <c r="C53" s="71" t="s">
        <v>367</v>
      </c>
      <c r="D53" s="71" t="s">
        <v>364</v>
      </c>
      <c r="E53" s="71" t="s">
        <v>389</v>
      </c>
      <c r="F53" s="71" t="s">
        <v>390</v>
      </c>
      <c r="G53" s="71" t="s">
        <v>391</v>
      </c>
    </row>
    <row r="54" spans="1:7">
      <c r="A54" s="71" t="s">
        <v>766</v>
      </c>
      <c r="B54" s="71" t="s">
        <v>947</v>
      </c>
      <c r="C54" s="71" t="s">
        <v>367</v>
      </c>
      <c r="D54" s="71" t="s">
        <v>364</v>
      </c>
      <c r="E54" s="71" t="s">
        <v>948</v>
      </c>
      <c r="F54" s="71" t="s">
        <v>36</v>
      </c>
      <c r="G54" s="71"/>
    </row>
    <row r="55" spans="1:7">
      <c r="A55" s="71" t="s">
        <v>705</v>
      </c>
      <c r="B55" s="71" t="s">
        <v>905</v>
      </c>
      <c r="C55" s="71" t="s">
        <v>363</v>
      </c>
      <c r="D55" s="71" t="s">
        <v>364</v>
      </c>
      <c r="E55" s="71" t="s">
        <v>949</v>
      </c>
      <c r="F55" s="71" t="s">
        <v>950</v>
      </c>
      <c r="G55" s="71"/>
    </row>
    <row r="56" spans="1:7">
      <c r="A56" s="71" t="s">
        <v>174</v>
      </c>
      <c r="B56" s="71" t="s">
        <v>911</v>
      </c>
      <c r="C56" s="71" t="s">
        <v>367</v>
      </c>
      <c r="D56" s="71" t="s">
        <v>364</v>
      </c>
      <c r="E56" s="71" t="s">
        <v>392</v>
      </c>
      <c r="F56" s="71" t="s">
        <v>465</v>
      </c>
      <c r="G56" s="71"/>
    </row>
    <row r="57" spans="1:7">
      <c r="A57" s="71" t="s">
        <v>175</v>
      </c>
      <c r="B57" s="71" t="s">
        <v>911</v>
      </c>
      <c r="C57" s="71" t="s">
        <v>367</v>
      </c>
      <c r="D57" s="71" t="s">
        <v>364</v>
      </c>
      <c r="E57" s="71" t="s">
        <v>393</v>
      </c>
      <c r="F57" s="71" t="s">
        <v>466</v>
      </c>
      <c r="G57" s="71"/>
    </row>
    <row r="58" spans="1:7">
      <c r="A58" s="71" t="s">
        <v>176</v>
      </c>
      <c r="B58" s="71" t="s">
        <v>911</v>
      </c>
      <c r="C58" s="71" t="s">
        <v>367</v>
      </c>
      <c r="D58" s="71" t="s">
        <v>364</v>
      </c>
      <c r="E58" s="71" t="s">
        <v>394</v>
      </c>
      <c r="F58" s="71" t="s">
        <v>467</v>
      </c>
      <c r="G58" s="71" t="s">
        <v>374</v>
      </c>
    </row>
    <row r="59" spans="1:7">
      <c r="A59" s="71" t="s">
        <v>951</v>
      </c>
      <c r="B59" s="71" t="s">
        <v>911</v>
      </c>
      <c r="C59" s="71" t="s">
        <v>367</v>
      </c>
      <c r="D59" s="71" t="s">
        <v>364</v>
      </c>
      <c r="E59" s="71" t="s">
        <v>373</v>
      </c>
      <c r="F59" s="71" t="s">
        <v>459</v>
      </c>
      <c r="G59" s="71" t="s">
        <v>374</v>
      </c>
    </row>
    <row r="60" spans="1:7">
      <c r="A60" s="71" t="s">
        <v>952</v>
      </c>
      <c r="B60" s="71" t="s">
        <v>911</v>
      </c>
      <c r="C60" s="71" t="s">
        <v>367</v>
      </c>
      <c r="D60" s="71" t="s">
        <v>364</v>
      </c>
      <c r="E60" s="71" t="s">
        <v>18</v>
      </c>
      <c r="F60" s="71" t="s">
        <v>19</v>
      </c>
      <c r="G60" s="71" t="s">
        <v>374</v>
      </c>
    </row>
    <row r="61" spans="1:7">
      <c r="A61" s="71" t="s">
        <v>190</v>
      </c>
      <c r="B61" s="71" t="s">
        <v>911</v>
      </c>
      <c r="C61" s="71" t="s">
        <v>367</v>
      </c>
      <c r="D61" s="71" t="s">
        <v>364</v>
      </c>
      <c r="E61" s="71" t="s">
        <v>395</v>
      </c>
      <c r="F61" s="71" t="s">
        <v>19</v>
      </c>
      <c r="G61" s="71" t="s">
        <v>192</v>
      </c>
    </row>
    <row r="62" spans="1:7">
      <c r="A62" s="71" t="s">
        <v>953</v>
      </c>
      <c r="B62" s="71" t="s">
        <v>954</v>
      </c>
      <c r="C62" s="71" t="s">
        <v>363</v>
      </c>
      <c r="D62" s="71" t="s">
        <v>364</v>
      </c>
      <c r="E62" s="71" t="s">
        <v>955</v>
      </c>
      <c r="F62" s="71" t="s">
        <v>866</v>
      </c>
      <c r="G62" s="71"/>
    </row>
    <row r="63" spans="1:7">
      <c r="A63" s="71" t="s">
        <v>956</v>
      </c>
      <c r="B63" s="71" t="s">
        <v>954</v>
      </c>
      <c r="C63" s="71" t="s">
        <v>363</v>
      </c>
      <c r="D63" s="71" t="s">
        <v>364</v>
      </c>
      <c r="E63" s="71" t="s">
        <v>957</v>
      </c>
      <c r="F63" s="71" t="s">
        <v>866</v>
      </c>
      <c r="G63" s="71"/>
    </row>
    <row r="64" spans="1:7">
      <c r="A64" s="71" t="s">
        <v>855</v>
      </c>
      <c r="B64" s="71" t="s">
        <v>954</v>
      </c>
      <c r="C64" s="71" t="s">
        <v>363</v>
      </c>
      <c r="D64" s="71" t="s">
        <v>364</v>
      </c>
      <c r="E64" s="71" t="s">
        <v>865</v>
      </c>
      <c r="F64" s="71" t="s">
        <v>866</v>
      </c>
      <c r="G64" s="71"/>
    </row>
    <row r="65" spans="1:7">
      <c r="A65" s="71" t="s">
        <v>194</v>
      </c>
      <c r="B65" s="71" t="s">
        <v>911</v>
      </c>
      <c r="C65" s="71" t="s">
        <v>367</v>
      </c>
      <c r="D65" s="71" t="s">
        <v>364</v>
      </c>
      <c r="E65" s="71" t="s">
        <v>396</v>
      </c>
      <c r="F65" s="71" t="s">
        <v>21</v>
      </c>
      <c r="G65" s="71" t="s">
        <v>374</v>
      </c>
    </row>
    <row r="66" spans="1:7">
      <c r="A66" s="71" t="s">
        <v>198</v>
      </c>
      <c r="B66" s="71" t="s">
        <v>911</v>
      </c>
      <c r="C66" s="71" t="s">
        <v>367</v>
      </c>
      <c r="D66" s="71" t="s">
        <v>364</v>
      </c>
      <c r="E66" s="71" t="s">
        <v>397</v>
      </c>
      <c r="F66" s="71" t="s">
        <v>568</v>
      </c>
      <c r="G66" s="71" t="s">
        <v>374</v>
      </c>
    </row>
    <row r="67" spans="1:7">
      <c r="A67" s="71" t="s">
        <v>199</v>
      </c>
      <c r="B67" s="71" t="s">
        <v>911</v>
      </c>
      <c r="C67" s="71" t="s">
        <v>367</v>
      </c>
      <c r="D67" s="71" t="s">
        <v>364</v>
      </c>
      <c r="E67" s="71" t="s">
        <v>398</v>
      </c>
      <c r="F67" s="71" t="s">
        <v>0</v>
      </c>
      <c r="G67" s="71" t="s">
        <v>374</v>
      </c>
    </row>
    <row r="68" spans="1:7">
      <c r="A68" s="71" t="s">
        <v>873</v>
      </c>
      <c r="B68" s="71" t="s">
        <v>945</v>
      </c>
      <c r="C68" s="71" t="s">
        <v>363</v>
      </c>
      <c r="D68" s="71" t="s">
        <v>364</v>
      </c>
      <c r="E68" s="71" t="s">
        <v>958</v>
      </c>
      <c r="F68" s="71" t="s">
        <v>15</v>
      </c>
      <c r="G68" s="71"/>
    </row>
    <row r="69" spans="1:7">
      <c r="A69" s="71" t="s">
        <v>200</v>
      </c>
      <c r="B69" s="71" t="s">
        <v>911</v>
      </c>
      <c r="C69" s="71" t="s">
        <v>367</v>
      </c>
      <c r="D69" s="71" t="s">
        <v>364</v>
      </c>
      <c r="E69" s="71" t="s">
        <v>399</v>
      </c>
      <c r="F69" s="71" t="s">
        <v>28</v>
      </c>
      <c r="G69" s="71" t="s">
        <v>374</v>
      </c>
    </row>
    <row r="70" spans="1:7">
      <c r="A70" s="71" t="s">
        <v>148</v>
      </c>
      <c r="B70" s="71" t="s">
        <v>959</v>
      </c>
      <c r="C70" s="71" t="s">
        <v>363</v>
      </c>
      <c r="D70" s="71" t="s">
        <v>364</v>
      </c>
      <c r="E70" s="71" t="s">
        <v>400</v>
      </c>
      <c r="F70" s="71" t="s">
        <v>401</v>
      </c>
      <c r="G70" s="71" t="s">
        <v>402</v>
      </c>
    </row>
    <row r="71" spans="1:7">
      <c r="A71" s="71" t="s">
        <v>180</v>
      </c>
      <c r="B71" s="71" t="s">
        <v>960</v>
      </c>
      <c r="C71" s="71" t="s">
        <v>367</v>
      </c>
      <c r="D71" s="71" t="s">
        <v>364</v>
      </c>
      <c r="E71" s="71" t="s">
        <v>403</v>
      </c>
      <c r="F71" s="71"/>
      <c r="G71" s="71"/>
    </row>
    <row r="72" spans="1:7">
      <c r="A72" s="71" t="s">
        <v>961</v>
      </c>
      <c r="B72" s="71" t="s">
        <v>962</v>
      </c>
      <c r="C72" s="72" t="s">
        <v>970</v>
      </c>
      <c r="D72" s="71" t="s">
        <v>963</v>
      </c>
      <c r="E72" s="71" t="s">
        <v>403</v>
      </c>
      <c r="F72" s="71"/>
      <c r="G72" s="71"/>
    </row>
    <row r="73" spans="1:7">
      <c r="A73" s="71" t="s">
        <v>964</v>
      </c>
      <c r="B73" s="71" t="s">
        <v>962</v>
      </c>
      <c r="C73" s="71" t="s">
        <v>367</v>
      </c>
      <c r="D73" s="71" t="s">
        <v>364</v>
      </c>
      <c r="E73" s="71" t="s">
        <v>965</v>
      </c>
      <c r="F73" s="71"/>
      <c r="G73" s="71"/>
    </row>
    <row r="74" spans="1:7">
      <c r="A74" s="71" t="s">
        <v>184</v>
      </c>
      <c r="B74" s="71" t="s">
        <v>960</v>
      </c>
      <c r="C74" s="71" t="s">
        <v>367</v>
      </c>
      <c r="D74" s="71" t="s">
        <v>364</v>
      </c>
      <c r="E74" s="71" t="s">
        <v>404</v>
      </c>
      <c r="F74" s="71"/>
      <c r="G74" s="71"/>
    </row>
    <row r="75" spans="1:7">
      <c r="A75" s="71" t="s">
        <v>860</v>
      </c>
      <c r="B75" s="71" t="s">
        <v>962</v>
      </c>
      <c r="C75" s="72" t="s">
        <v>970</v>
      </c>
      <c r="D75" s="71" t="s">
        <v>963</v>
      </c>
      <c r="E75" s="71" t="s">
        <v>404</v>
      </c>
      <c r="F75" s="71"/>
      <c r="G75" s="71"/>
    </row>
    <row r="76" spans="1:7">
      <c r="A76" s="71" t="s">
        <v>875</v>
      </c>
      <c r="B76" s="71" t="s">
        <v>962</v>
      </c>
      <c r="C76" s="71" t="s">
        <v>363</v>
      </c>
      <c r="D76" s="71" t="s">
        <v>364</v>
      </c>
      <c r="E76" s="71" t="s">
        <v>966</v>
      </c>
      <c r="F76" s="71"/>
      <c r="G76" s="71"/>
    </row>
    <row r="77" spans="1:7">
      <c r="A77" s="71" t="s">
        <v>879</v>
      </c>
      <c r="B77" s="71" t="s">
        <v>962</v>
      </c>
      <c r="C77" s="71" t="s">
        <v>363</v>
      </c>
      <c r="D77" s="71" t="s">
        <v>364</v>
      </c>
      <c r="E77" s="71" t="s">
        <v>967</v>
      </c>
      <c r="F77" s="71"/>
      <c r="G77" s="71"/>
    </row>
    <row r="78" spans="1:7">
      <c r="A78" s="71" t="s">
        <v>861</v>
      </c>
      <c r="B78" s="71" t="s">
        <v>960</v>
      </c>
      <c r="C78" s="71" t="s">
        <v>363</v>
      </c>
      <c r="D78" s="71" t="s">
        <v>364</v>
      </c>
      <c r="E78" s="71" t="s">
        <v>968</v>
      </c>
      <c r="F78" s="71" t="s">
        <v>969</v>
      </c>
      <c r="G78" s="71"/>
    </row>
    <row r="79" spans="1:7">
      <c r="A79" s="71" t="s">
        <v>332</v>
      </c>
      <c r="B79" s="71" t="s">
        <v>971</v>
      </c>
      <c r="C79" s="71" t="s">
        <v>367</v>
      </c>
      <c r="D79" s="71" t="s">
        <v>972</v>
      </c>
      <c r="E79" s="71" t="s">
        <v>973</v>
      </c>
      <c r="F79" s="71" t="s">
        <v>974</v>
      </c>
      <c r="G79" s="71" t="s">
        <v>975</v>
      </c>
    </row>
    <row r="80" spans="1:7">
      <c r="A80" s="71" t="s">
        <v>335</v>
      </c>
      <c r="B80" s="71" t="s">
        <v>971</v>
      </c>
      <c r="C80" s="71" t="s">
        <v>367</v>
      </c>
      <c r="D80" s="71" t="s">
        <v>972</v>
      </c>
      <c r="E80" s="71" t="s">
        <v>976</v>
      </c>
      <c r="F80" s="71" t="s">
        <v>974</v>
      </c>
      <c r="G80" s="71" t="s">
        <v>975</v>
      </c>
    </row>
    <row r="81" spans="1:7">
      <c r="A81" s="71" t="s">
        <v>326</v>
      </c>
      <c r="B81" s="71" t="s">
        <v>971</v>
      </c>
      <c r="C81" s="71" t="s">
        <v>367</v>
      </c>
      <c r="D81" s="71" t="s">
        <v>972</v>
      </c>
      <c r="E81" s="71" t="s">
        <v>977</v>
      </c>
      <c r="F81" s="71" t="s">
        <v>974</v>
      </c>
      <c r="G81" s="71" t="s">
        <v>975</v>
      </c>
    </row>
    <row r="82" spans="1:7">
      <c r="A82" s="71" t="s">
        <v>978</v>
      </c>
      <c r="B82" s="71" t="s">
        <v>971</v>
      </c>
      <c r="C82" s="71" t="s">
        <v>367</v>
      </c>
      <c r="D82" s="71" t="s">
        <v>972</v>
      </c>
      <c r="E82" s="71" t="s">
        <v>977</v>
      </c>
      <c r="F82" s="71" t="s">
        <v>974</v>
      </c>
      <c r="G82" s="71" t="s">
        <v>975</v>
      </c>
    </row>
    <row r="83" spans="1:7">
      <c r="A83" s="71" t="s">
        <v>315</v>
      </c>
      <c r="B83" s="71" t="s">
        <v>971</v>
      </c>
      <c r="C83" s="71" t="s">
        <v>367</v>
      </c>
      <c r="D83" s="71" t="s">
        <v>972</v>
      </c>
      <c r="E83" s="71" t="s">
        <v>979</v>
      </c>
      <c r="F83" s="71" t="s">
        <v>974</v>
      </c>
      <c r="G83" s="71" t="s">
        <v>975</v>
      </c>
    </row>
    <row r="84" spans="1:7">
      <c r="A84" s="71" t="s">
        <v>352</v>
      </c>
      <c r="B84" s="71" t="s">
        <v>971</v>
      </c>
      <c r="C84" s="71" t="s">
        <v>367</v>
      </c>
      <c r="D84" s="71" t="s">
        <v>972</v>
      </c>
      <c r="E84" s="71" t="s">
        <v>980</v>
      </c>
      <c r="F84" s="71" t="s">
        <v>981</v>
      </c>
      <c r="G84" s="71" t="s">
        <v>975</v>
      </c>
    </row>
    <row r="85" spans="1:7">
      <c r="A85" s="71" t="s">
        <v>355</v>
      </c>
      <c r="B85" s="71" t="s">
        <v>971</v>
      </c>
      <c r="C85" s="71" t="s">
        <v>367</v>
      </c>
      <c r="D85" s="71" t="s">
        <v>972</v>
      </c>
      <c r="E85" s="71" t="s">
        <v>982</v>
      </c>
      <c r="F85" s="71" t="s">
        <v>981</v>
      </c>
      <c r="G85" s="71" t="s">
        <v>975</v>
      </c>
    </row>
    <row r="86" spans="1:7">
      <c r="A86" s="71" t="s">
        <v>983</v>
      </c>
      <c r="B86" s="71" t="s">
        <v>971</v>
      </c>
      <c r="C86" s="71" t="s">
        <v>367</v>
      </c>
      <c r="D86" s="71" t="s">
        <v>972</v>
      </c>
      <c r="E86" s="71" t="s">
        <v>984</v>
      </c>
      <c r="F86" s="71" t="s">
        <v>981</v>
      </c>
      <c r="G86" s="71" t="s">
        <v>975</v>
      </c>
    </row>
    <row r="87" spans="1:7">
      <c r="A87" s="71" t="s">
        <v>985</v>
      </c>
      <c r="B87" s="71" t="s">
        <v>971</v>
      </c>
      <c r="C87" s="71" t="s">
        <v>367</v>
      </c>
      <c r="D87" s="71" t="s">
        <v>972</v>
      </c>
      <c r="E87" s="71" t="s">
        <v>986</v>
      </c>
      <c r="F87" s="71" t="s">
        <v>981</v>
      </c>
      <c r="G87" s="71" t="s">
        <v>975</v>
      </c>
    </row>
    <row r="88" spans="1:7">
      <c r="A88" s="71" t="s">
        <v>987</v>
      </c>
      <c r="B88" s="71" t="s">
        <v>971</v>
      </c>
      <c r="C88" s="71" t="s">
        <v>367</v>
      </c>
      <c r="D88" s="71" t="s">
        <v>972</v>
      </c>
      <c r="E88" s="71" t="s">
        <v>977</v>
      </c>
      <c r="F88" s="71" t="s">
        <v>981</v>
      </c>
      <c r="G88" s="71" t="s">
        <v>975</v>
      </c>
    </row>
    <row r="89" spans="1:7">
      <c r="A89" s="71" t="s">
        <v>330</v>
      </c>
      <c r="B89" s="71" t="s">
        <v>971</v>
      </c>
      <c r="C89" s="71" t="s">
        <v>367</v>
      </c>
      <c r="D89" s="71" t="s">
        <v>972</v>
      </c>
      <c r="E89" s="71" t="s">
        <v>988</v>
      </c>
      <c r="F89" s="71" t="s">
        <v>981</v>
      </c>
      <c r="G89" s="71" t="s">
        <v>975</v>
      </c>
    </row>
    <row r="90" spans="1:7">
      <c r="A90" s="71" t="s">
        <v>309</v>
      </c>
      <c r="B90" s="71" t="s">
        <v>971</v>
      </c>
      <c r="C90" s="71" t="s">
        <v>367</v>
      </c>
      <c r="D90" s="71" t="s">
        <v>972</v>
      </c>
      <c r="E90" s="71" t="s">
        <v>989</v>
      </c>
      <c r="F90" s="71" t="s">
        <v>974</v>
      </c>
      <c r="G90" s="71" t="s">
        <v>975</v>
      </c>
    </row>
    <row r="91" spans="1:7">
      <c r="A91" s="71" t="s">
        <v>311</v>
      </c>
      <c r="B91" s="71" t="s">
        <v>971</v>
      </c>
      <c r="C91" s="71" t="s">
        <v>367</v>
      </c>
      <c r="D91" s="71" t="s">
        <v>972</v>
      </c>
      <c r="E91" s="71" t="s">
        <v>990</v>
      </c>
      <c r="F91" s="71" t="s">
        <v>974</v>
      </c>
      <c r="G91" s="71" t="s">
        <v>975</v>
      </c>
    </row>
    <row r="92" spans="1:7">
      <c r="A92" s="71" t="s">
        <v>991</v>
      </c>
      <c r="B92" s="71" t="s">
        <v>971</v>
      </c>
      <c r="C92" s="72" t="s">
        <v>970</v>
      </c>
      <c r="D92" s="71" t="s">
        <v>893</v>
      </c>
      <c r="E92" s="71" t="s">
        <v>992</v>
      </c>
      <c r="F92" s="71" t="s">
        <v>993</v>
      </c>
      <c r="G92" s="71" t="s">
        <v>994</v>
      </c>
    </row>
  </sheetData>
  <pageMargins left="0.75" right="0.75" top="1" bottom="1" header="0.5" footer="0.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1"/>
  <sheetViews>
    <sheetView workbookViewId="0">
      <pane ySplit="1" topLeftCell="A2" activePane="bottomLeft" state="frozen"/>
      <selection pane="bottomLeft" activeCell="C10" sqref="C10"/>
    </sheetView>
  </sheetViews>
  <sheetFormatPr baseColWidth="10" defaultRowHeight="12" x14ac:dyDescent="0"/>
  <cols>
    <col min="3" max="3" width="50.83203125" bestFit="1" customWidth="1"/>
    <col min="4" max="4" width="18.5" bestFit="1" customWidth="1"/>
  </cols>
  <sheetData>
    <row r="1" spans="1:4">
      <c r="A1" s="74" t="s">
        <v>1123</v>
      </c>
      <c r="B1" s="74" t="s">
        <v>1124</v>
      </c>
      <c r="C1" s="74" t="s">
        <v>1125</v>
      </c>
      <c r="D1" s="74" t="s">
        <v>1126</v>
      </c>
    </row>
    <row r="2" spans="1:4">
      <c r="A2" t="s">
        <v>85</v>
      </c>
      <c r="B2">
        <v>100</v>
      </c>
      <c r="C2" t="s">
        <v>40</v>
      </c>
      <c r="D2" t="s">
        <v>995</v>
      </c>
    </row>
    <row r="3" spans="1:4">
      <c r="A3" t="s">
        <v>85</v>
      </c>
      <c r="B3">
        <v>110</v>
      </c>
      <c r="C3" t="s">
        <v>41</v>
      </c>
      <c r="D3" t="s">
        <v>996</v>
      </c>
    </row>
    <row r="4" spans="1:4">
      <c r="A4" t="s">
        <v>85</v>
      </c>
      <c r="B4">
        <v>120</v>
      </c>
      <c r="C4" t="s">
        <v>42</v>
      </c>
      <c r="D4" t="s">
        <v>997</v>
      </c>
    </row>
    <row r="5" spans="1:4">
      <c r="A5" t="s">
        <v>85</v>
      </c>
      <c r="B5">
        <v>130</v>
      </c>
      <c r="C5" t="s">
        <v>43</v>
      </c>
      <c r="D5" t="s">
        <v>998</v>
      </c>
    </row>
    <row r="6" spans="1:4">
      <c r="A6" t="s">
        <v>85</v>
      </c>
      <c r="B6">
        <v>131</v>
      </c>
      <c r="C6" t="s">
        <v>583</v>
      </c>
      <c r="D6" t="s">
        <v>999</v>
      </c>
    </row>
    <row r="7" spans="1:4">
      <c r="A7" t="s">
        <v>85</v>
      </c>
      <c r="B7">
        <v>132</v>
      </c>
      <c r="C7" t="s">
        <v>585</v>
      </c>
      <c r="D7" t="s">
        <v>1000</v>
      </c>
    </row>
    <row r="8" spans="1:4">
      <c r="A8" t="s">
        <v>85</v>
      </c>
      <c r="B8">
        <v>133</v>
      </c>
      <c r="C8" t="s">
        <v>587</v>
      </c>
      <c r="D8" t="s">
        <v>1001</v>
      </c>
    </row>
    <row r="9" spans="1:4">
      <c r="A9" t="s">
        <v>85</v>
      </c>
      <c r="B9">
        <v>134</v>
      </c>
      <c r="C9" t="s">
        <v>589</v>
      </c>
      <c r="D9" t="s">
        <v>1002</v>
      </c>
    </row>
    <row r="10" spans="1:4">
      <c r="A10" t="s">
        <v>85</v>
      </c>
      <c r="B10">
        <v>137</v>
      </c>
      <c r="C10" t="s">
        <v>100</v>
      </c>
      <c r="D10" t="s">
        <v>1003</v>
      </c>
    </row>
    <row r="11" spans="1:4">
      <c r="A11" t="s">
        <v>85</v>
      </c>
      <c r="B11">
        <v>140</v>
      </c>
      <c r="C11" t="s">
        <v>471</v>
      </c>
      <c r="D11" t="s">
        <v>1004</v>
      </c>
    </row>
    <row r="12" spans="1:4">
      <c r="A12" t="s">
        <v>85</v>
      </c>
      <c r="B12">
        <v>150</v>
      </c>
      <c r="C12" t="s">
        <v>451</v>
      </c>
      <c r="D12" t="s">
        <v>1005</v>
      </c>
    </row>
    <row r="13" spans="1:4">
      <c r="A13" t="s">
        <v>85</v>
      </c>
      <c r="B13">
        <v>160</v>
      </c>
      <c r="C13" t="s">
        <v>472</v>
      </c>
      <c r="D13" t="s">
        <v>1006</v>
      </c>
    </row>
    <row r="14" spans="1:4">
      <c r="A14" t="s">
        <v>85</v>
      </c>
      <c r="B14">
        <v>165</v>
      </c>
      <c r="C14" t="s">
        <v>201</v>
      </c>
      <c r="D14" t="s">
        <v>1007</v>
      </c>
    </row>
    <row r="15" spans="1:4">
      <c r="A15" t="s">
        <v>85</v>
      </c>
      <c r="B15">
        <v>170</v>
      </c>
      <c r="C15" t="s">
        <v>473</v>
      </c>
      <c r="D15" t="s">
        <v>1008</v>
      </c>
    </row>
    <row r="16" spans="1:4">
      <c r="A16" t="s">
        <v>85</v>
      </c>
      <c r="B16">
        <v>180</v>
      </c>
      <c r="C16" t="s">
        <v>474</v>
      </c>
      <c r="D16" t="s">
        <v>1009</v>
      </c>
    </row>
    <row r="17" spans="1:4">
      <c r="A17" t="s">
        <v>85</v>
      </c>
      <c r="B17">
        <v>190</v>
      </c>
      <c r="C17" t="s">
        <v>475</v>
      </c>
      <c r="D17" t="s">
        <v>1010</v>
      </c>
    </row>
    <row r="18" spans="1:4">
      <c r="A18" t="s">
        <v>85</v>
      </c>
      <c r="B18">
        <v>200</v>
      </c>
      <c r="C18" t="s">
        <v>476</v>
      </c>
      <c r="D18" t="s">
        <v>1011</v>
      </c>
    </row>
    <row r="19" spans="1:4">
      <c r="A19" t="s">
        <v>85</v>
      </c>
      <c r="B19">
        <v>201</v>
      </c>
      <c r="C19" t="s">
        <v>114</v>
      </c>
      <c r="D19" t="s">
        <v>1012</v>
      </c>
    </row>
    <row r="20" spans="1:4">
      <c r="A20" t="s">
        <v>85</v>
      </c>
      <c r="B20">
        <v>202</v>
      </c>
      <c r="C20" t="s">
        <v>117</v>
      </c>
      <c r="D20" t="s">
        <v>1013</v>
      </c>
    </row>
    <row r="21" spans="1:4">
      <c r="A21" t="s">
        <v>85</v>
      </c>
      <c r="B21">
        <v>203</v>
      </c>
      <c r="C21" t="s">
        <v>121</v>
      </c>
      <c r="D21" t="s">
        <v>1014</v>
      </c>
    </row>
    <row r="22" spans="1:4">
      <c r="A22" t="s">
        <v>85</v>
      </c>
      <c r="B22">
        <v>210</v>
      </c>
      <c r="C22" t="s">
        <v>477</v>
      </c>
      <c r="D22" t="s">
        <v>1015</v>
      </c>
    </row>
    <row r="23" spans="1:4">
      <c r="A23" t="s">
        <v>85</v>
      </c>
      <c r="B23">
        <v>220</v>
      </c>
      <c r="C23" t="s">
        <v>478</v>
      </c>
      <c r="D23" t="s">
        <v>1016</v>
      </c>
    </row>
    <row r="24" spans="1:4">
      <c r="A24" t="s">
        <v>85</v>
      </c>
      <c r="B24">
        <v>230</v>
      </c>
      <c r="C24" t="s">
        <v>479</v>
      </c>
      <c r="D24" t="s">
        <v>1017</v>
      </c>
    </row>
    <row r="25" spans="1:4">
      <c r="A25" t="s">
        <v>85</v>
      </c>
      <c r="B25">
        <v>240</v>
      </c>
      <c r="C25" t="s">
        <v>452</v>
      </c>
      <c r="D25" t="s">
        <v>1018</v>
      </c>
    </row>
    <row r="26" spans="1:4">
      <c r="A26" t="s">
        <v>85</v>
      </c>
      <c r="B26">
        <v>250</v>
      </c>
      <c r="C26" t="s">
        <v>481</v>
      </c>
      <c r="D26" t="s">
        <v>1019</v>
      </c>
    </row>
    <row r="27" spans="1:4">
      <c r="A27" t="s">
        <v>85</v>
      </c>
      <c r="B27">
        <v>251</v>
      </c>
      <c r="C27" t="s">
        <v>129</v>
      </c>
      <c r="D27" t="s">
        <v>1020</v>
      </c>
    </row>
    <row r="28" spans="1:4">
      <c r="A28" t="s">
        <v>85</v>
      </c>
      <c r="B28">
        <v>252</v>
      </c>
      <c r="C28" t="s">
        <v>132</v>
      </c>
      <c r="D28" t="s">
        <v>1021</v>
      </c>
    </row>
    <row r="29" spans="1:4">
      <c r="A29" t="s">
        <v>85</v>
      </c>
      <c r="B29">
        <v>253</v>
      </c>
      <c r="C29" t="s">
        <v>135</v>
      </c>
      <c r="D29" t="s">
        <v>1022</v>
      </c>
    </row>
    <row r="30" spans="1:4">
      <c r="A30" t="s">
        <v>85</v>
      </c>
      <c r="B30">
        <v>255</v>
      </c>
      <c r="C30" t="s">
        <v>138</v>
      </c>
      <c r="D30" t="s">
        <v>1023</v>
      </c>
    </row>
    <row r="31" spans="1:4">
      <c r="A31" t="s">
        <v>85</v>
      </c>
      <c r="B31">
        <v>260</v>
      </c>
      <c r="C31" t="s">
        <v>454</v>
      </c>
      <c r="D31" t="s">
        <v>1024</v>
      </c>
    </row>
    <row r="32" spans="1:4">
      <c r="A32" t="s">
        <v>85</v>
      </c>
      <c r="B32">
        <v>261</v>
      </c>
      <c r="C32" t="s">
        <v>719</v>
      </c>
      <c r="D32" t="s">
        <v>1025</v>
      </c>
    </row>
    <row r="33" spans="1:4">
      <c r="A33" t="s">
        <v>85</v>
      </c>
      <c r="B33">
        <v>270</v>
      </c>
      <c r="C33" t="s">
        <v>484</v>
      </c>
      <c r="D33" t="s">
        <v>1026</v>
      </c>
    </row>
    <row r="34" spans="1:4">
      <c r="A34" t="s">
        <v>85</v>
      </c>
      <c r="B34">
        <v>271</v>
      </c>
      <c r="C34" t="s">
        <v>724</v>
      </c>
      <c r="D34" t="s">
        <v>1027</v>
      </c>
    </row>
    <row r="35" spans="1:4">
      <c r="A35" t="s">
        <v>85</v>
      </c>
      <c r="B35">
        <v>272</v>
      </c>
      <c r="C35" t="s">
        <v>727</v>
      </c>
      <c r="D35" t="s">
        <v>1028</v>
      </c>
    </row>
    <row r="36" spans="1:4">
      <c r="A36" t="s">
        <v>85</v>
      </c>
      <c r="B36">
        <v>273</v>
      </c>
      <c r="C36" t="s">
        <v>730</v>
      </c>
      <c r="D36" t="s">
        <v>1029</v>
      </c>
    </row>
    <row r="37" spans="1:4">
      <c r="A37" t="s">
        <v>85</v>
      </c>
      <c r="B37">
        <v>275</v>
      </c>
      <c r="C37" t="s">
        <v>732</v>
      </c>
      <c r="D37" t="s">
        <v>1030</v>
      </c>
    </row>
    <row r="38" spans="1:4">
      <c r="A38" t="s">
        <v>85</v>
      </c>
      <c r="B38">
        <v>280</v>
      </c>
      <c r="C38" t="s">
        <v>485</v>
      </c>
      <c r="D38" t="s">
        <v>1031</v>
      </c>
    </row>
    <row r="39" spans="1:4">
      <c r="A39" t="s">
        <v>85</v>
      </c>
      <c r="B39">
        <v>300</v>
      </c>
      <c r="C39" t="s">
        <v>44</v>
      </c>
      <c r="D39" t="s">
        <v>1032</v>
      </c>
    </row>
    <row r="40" spans="1:4">
      <c r="A40" t="s">
        <v>85</v>
      </c>
      <c r="B40">
        <v>301</v>
      </c>
      <c r="C40" t="s">
        <v>591</v>
      </c>
      <c r="D40" t="s">
        <v>1033</v>
      </c>
    </row>
    <row r="41" spans="1:4">
      <c r="A41" t="s">
        <v>85</v>
      </c>
      <c r="B41">
        <v>302</v>
      </c>
      <c r="C41" t="s">
        <v>592</v>
      </c>
      <c r="D41" t="s">
        <v>1034</v>
      </c>
    </row>
    <row r="42" spans="1:4">
      <c r="A42" t="s">
        <v>85</v>
      </c>
      <c r="B42">
        <v>303</v>
      </c>
      <c r="C42" t="s">
        <v>655</v>
      </c>
      <c r="D42" t="s">
        <v>1035</v>
      </c>
    </row>
    <row r="43" spans="1:4">
      <c r="A43" t="s">
        <v>85</v>
      </c>
      <c r="B43">
        <v>310</v>
      </c>
      <c r="C43" t="s">
        <v>456</v>
      </c>
      <c r="D43" t="s">
        <v>1036</v>
      </c>
    </row>
    <row r="44" spans="1:4">
      <c r="A44" t="s">
        <v>85</v>
      </c>
      <c r="B44">
        <v>311</v>
      </c>
      <c r="C44" t="s">
        <v>497</v>
      </c>
      <c r="D44" t="s">
        <v>1037</v>
      </c>
    </row>
    <row r="45" spans="1:4">
      <c r="A45" t="s">
        <v>85</v>
      </c>
      <c r="B45">
        <v>312</v>
      </c>
      <c r="C45" t="s">
        <v>499</v>
      </c>
      <c r="D45" t="s">
        <v>1038</v>
      </c>
    </row>
    <row r="46" spans="1:4">
      <c r="A46" t="s">
        <v>85</v>
      </c>
      <c r="B46">
        <v>318</v>
      </c>
      <c r="C46" t="s">
        <v>593</v>
      </c>
      <c r="D46" t="s">
        <v>1039</v>
      </c>
    </row>
    <row r="47" spans="1:4">
      <c r="A47" t="s">
        <v>85</v>
      </c>
      <c r="B47">
        <v>319</v>
      </c>
      <c r="C47" t="s">
        <v>438</v>
      </c>
      <c r="D47" t="s">
        <v>1040</v>
      </c>
    </row>
    <row r="48" spans="1:4">
      <c r="A48" t="s">
        <v>85</v>
      </c>
      <c r="B48">
        <v>320</v>
      </c>
      <c r="C48" t="s">
        <v>470</v>
      </c>
      <c r="D48" t="s">
        <v>1041</v>
      </c>
    </row>
    <row r="49" spans="1:4">
      <c r="A49" t="s">
        <v>85</v>
      </c>
      <c r="B49">
        <v>330</v>
      </c>
      <c r="C49" t="s">
        <v>469</v>
      </c>
      <c r="D49" t="s">
        <v>1042</v>
      </c>
    </row>
    <row r="50" spans="1:4">
      <c r="A50" t="s">
        <v>85</v>
      </c>
      <c r="B50">
        <v>340</v>
      </c>
      <c r="C50" t="s">
        <v>17</v>
      </c>
      <c r="D50" t="s">
        <v>1043</v>
      </c>
    </row>
    <row r="51" spans="1:4">
      <c r="A51" t="s">
        <v>85</v>
      </c>
      <c r="B51">
        <v>346</v>
      </c>
      <c r="C51" t="s">
        <v>695</v>
      </c>
      <c r="D51" t="s">
        <v>1044</v>
      </c>
    </row>
    <row r="52" spans="1:4">
      <c r="A52" t="s">
        <v>85</v>
      </c>
      <c r="B52">
        <v>350</v>
      </c>
      <c r="C52" t="s">
        <v>468</v>
      </c>
      <c r="D52" t="s">
        <v>1045</v>
      </c>
    </row>
    <row r="53" spans="1:4">
      <c r="A53" t="s">
        <v>85</v>
      </c>
      <c r="B53">
        <v>400</v>
      </c>
      <c r="C53" t="s">
        <v>455</v>
      </c>
      <c r="D53" t="s">
        <v>1046</v>
      </c>
    </row>
    <row r="54" spans="1:4">
      <c r="A54" t="s">
        <v>85</v>
      </c>
      <c r="B54">
        <v>500</v>
      </c>
      <c r="C54" t="s">
        <v>460</v>
      </c>
      <c r="D54" t="s">
        <v>1047</v>
      </c>
    </row>
    <row r="55" spans="1:4">
      <c r="A55" t="s">
        <v>85</v>
      </c>
      <c r="B55">
        <v>505</v>
      </c>
      <c r="C55" t="s">
        <v>463</v>
      </c>
      <c r="D55" t="s">
        <v>1048</v>
      </c>
    </row>
    <row r="56" spans="1:4">
      <c r="A56" t="s">
        <v>85</v>
      </c>
      <c r="B56">
        <v>510</v>
      </c>
      <c r="C56" t="s">
        <v>464</v>
      </c>
      <c r="D56" t="s">
        <v>1049</v>
      </c>
    </row>
    <row r="57" spans="1:4">
      <c r="A57" t="s">
        <v>85</v>
      </c>
      <c r="B57">
        <v>512</v>
      </c>
      <c r="C57" t="s">
        <v>152</v>
      </c>
      <c r="D57" t="s">
        <v>1050</v>
      </c>
    </row>
    <row r="58" spans="1:4">
      <c r="A58" t="s">
        <v>85</v>
      </c>
      <c r="B58">
        <v>515</v>
      </c>
      <c r="C58" t="s">
        <v>505</v>
      </c>
      <c r="D58" t="s">
        <v>1051</v>
      </c>
    </row>
    <row r="59" spans="1:4">
      <c r="A59" t="s">
        <v>85</v>
      </c>
      <c r="B59">
        <v>520</v>
      </c>
      <c r="C59" t="s">
        <v>507</v>
      </c>
      <c r="D59" t="s">
        <v>1052</v>
      </c>
    </row>
    <row r="60" spans="1:4">
      <c r="A60" t="s">
        <v>85</v>
      </c>
      <c r="B60">
        <v>525</v>
      </c>
      <c r="C60" t="s">
        <v>509</v>
      </c>
      <c r="D60" t="s">
        <v>1053</v>
      </c>
    </row>
    <row r="61" spans="1:4">
      <c r="A61" t="s">
        <v>85</v>
      </c>
      <c r="B61">
        <v>527</v>
      </c>
      <c r="C61" t="s">
        <v>511</v>
      </c>
      <c r="D61" t="s">
        <v>1054</v>
      </c>
    </row>
    <row r="62" spans="1:4">
      <c r="A62" t="s">
        <v>85</v>
      </c>
      <c r="B62">
        <v>530</v>
      </c>
      <c r="C62" t="s">
        <v>772</v>
      </c>
      <c r="D62" t="s">
        <v>1055</v>
      </c>
    </row>
    <row r="63" spans="1:4">
      <c r="A63" t="s">
        <v>85</v>
      </c>
      <c r="B63">
        <v>535</v>
      </c>
      <c r="C63" t="s">
        <v>515</v>
      </c>
      <c r="D63" t="s">
        <v>1056</v>
      </c>
    </row>
    <row r="64" spans="1:4">
      <c r="A64" t="s">
        <v>85</v>
      </c>
      <c r="B64">
        <v>540</v>
      </c>
      <c r="C64" t="s">
        <v>56</v>
      </c>
      <c r="D64" t="s">
        <v>1057</v>
      </c>
    </row>
    <row r="65" spans="1:4">
      <c r="A65" t="s">
        <v>85</v>
      </c>
      <c r="B65">
        <v>545</v>
      </c>
      <c r="C65" t="s">
        <v>517</v>
      </c>
      <c r="D65" t="s">
        <v>1058</v>
      </c>
    </row>
    <row r="66" spans="1:4">
      <c r="A66" t="s">
        <v>85</v>
      </c>
      <c r="B66">
        <v>550</v>
      </c>
      <c r="C66" t="s">
        <v>519</v>
      </c>
      <c r="D66" t="s">
        <v>1059</v>
      </c>
    </row>
    <row r="67" spans="1:4">
      <c r="A67" t="s">
        <v>85</v>
      </c>
      <c r="B67">
        <v>555</v>
      </c>
      <c r="C67" t="s">
        <v>521</v>
      </c>
      <c r="D67" t="s">
        <v>1060</v>
      </c>
    </row>
    <row r="68" spans="1:4">
      <c r="A68" t="s">
        <v>85</v>
      </c>
      <c r="B68">
        <v>560</v>
      </c>
      <c r="C68" t="s">
        <v>462</v>
      </c>
      <c r="D68" t="s">
        <v>1061</v>
      </c>
    </row>
    <row r="69" spans="1:4">
      <c r="A69" t="s">
        <v>85</v>
      </c>
      <c r="B69">
        <v>565</v>
      </c>
      <c r="C69" t="s">
        <v>461</v>
      </c>
      <c r="D69" t="s">
        <v>1062</v>
      </c>
    </row>
    <row r="70" spans="1:4">
      <c r="A70" t="s">
        <v>85</v>
      </c>
      <c r="B70">
        <v>570</v>
      </c>
      <c r="C70" t="s">
        <v>525</v>
      </c>
      <c r="D70" t="s">
        <v>1063</v>
      </c>
    </row>
    <row r="71" spans="1:4">
      <c r="A71" t="s">
        <v>85</v>
      </c>
      <c r="B71">
        <v>575</v>
      </c>
      <c r="C71" t="s">
        <v>527</v>
      </c>
      <c r="D71" t="s">
        <v>1064</v>
      </c>
    </row>
    <row r="72" spans="1:4">
      <c r="A72" t="s">
        <v>85</v>
      </c>
      <c r="B72">
        <v>580</v>
      </c>
      <c r="C72" t="s">
        <v>529</v>
      </c>
      <c r="D72" t="s">
        <v>1065</v>
      </c>
    </row>
    <row r="73" spans="1:4">
      <c r="A73" t="s">
        <v>85</v>
      </c>
      <c r="B73">
        <v>585</v>
      </c>
      <c r="C73" t="s">
        <v>531</v>
      </c>
      <c r="D73" t="s">
        <v>1066</v>
      </c>
    </row>
    <row r="74" spans="1:4">
      <c r="A74" t="s">
        <v>85</v>
      </c>
      <c r="B74">
        <v>590</v>
      </c>
      <c r="C74" t="s">
        <v>57</v>
      </c>
      <c r="D74" t="s">
        <v>1067</v>
      </c>
    </row>
    <row r="75" spans="1:4">
      <c r="A75" t="s">
        <v>85</v>
      </c>
      <c r="B75">
        <v>595</v>
      </c>
      <c r="C75" t="s">
        <v>58</v>
      </c>
      <c r="D75" t="s">
        <v>1068</v>
      </c>
    </row>
    <row r="76" spans="1:4">
      <c r="A76" t="s">
        <v>85</v>
      </c>
      <c r="B76">
        <v>596</v>
      </c>
      <c r="C76" t="s">
        <v>773</v>
      </c>
      <c r="D76" t="s">
        <v>1069</v>
      </c>
    </row>
    <row r="77" spans="1:4">
      <c r="A77" t="s">
        <v>85</v>
      </c>
      <c r="B77">
        <v>600</v>
      </c>
      <c r="C77" t="s">
        <v>3</v>
      </c>
      <c r="D77" t="s">
        <v>1070</v>
      </c>
    </row>
    <row r="78" spans="1:4">
      <c r="A78" t="s">
        <v>85</v>
      </c>
      <c r="B78">
        <v>650</v>
      </c>
      <c r="C78" t="s">
        <v>537</v>
      </c>
      <c r="D78" t="s">
        <v>1071</v>
      </c>
    </row>
    <row r="79" spans="1:4">
      <c r="A79" t="s">
        <v>85</v>
      </c>
      <c r="B79">
        <v>675</v>
      </c>
      <c r="C79" t="s">
        <v>539</v>
      </c>
      <c r="D79" t="s">
        <v>1072</v>
      </c>
    </row>
    <row r="80" spans="1:4">
      <c r="A80" t="s">
        <v>85</v>
      </c>
      <c r="B80">
        <v>680</v>
      </c>
      <c r="C80" t="s">
        <v>765</v>
      </c>
      <c r="D80" t="s">
        <v>1073</v>
      </c>
    </row>
    <row r="81" spans="1:4">
      <c r="A81" t="s">
        <v>85</v>
      </c>
      <c r="B81">
        <v>689</v>
      </c>
      <c r="C81" t="s">
        <v>783</v>
      </c>
      <c r="D81" t="s">
        <v>1074</v>
      </c>
    </row>
    <row r="82" spans="1:4">
      <c r="A82" t="s">
        <v>85</v>
      </c>
      <c r="B82">
        <v>690</v>
      </c>
      <c r="C82" t="s">
        <v>782</v>
      </c>
      <c r="D82" t="s">
        <v>1075</v>
      </c>
    </row>
    <row r="83" spans="1:4">
      <c r="A83" t="s">
        <v>85</v>
      </c>
      <c r="B83">
        <v>691</v>
      </c>
      <c r="C83" t="s">
        <v>781</v>
      </c>
      <c r="D83" t="s">
        <v>1076</v>
      </c>
    </row>
    <row r="84" spans="1:4">
      <c r="A84" t="s">
        <v>85</v>
      </c>
      <c r="B84">
        <v>692</v>
      </c>
      <c r="C84" t="s">
        <v>780</v>
      </c>
      <c r="D84" t="s">
        <v>1077</v>
      </c>
    </row>
    <row r="85" spans="1:4">
      <c r="A85" t="s">
        <v>85</v>
      </c>
      <c r="B85">
        <v>693</v>
      </c>
      <c r="C85" t="s">
        <v>779</v>
      </c>
      <c r="D85" t="s">
        <v>1078</v>
      </c>
    </row>
    <row r="86" spans="1:4">
      <c r="A86" t="s">
        <v>85</v>
      </c>
      <c r="B86">
        <v>694</v>
      </c>
      <c r="C86" t="s">
        <v>836</v>
      </c>
      <c r="D86" t="s">
        <v>1079</v>
      </c>
    </row>
    <row r="87" spans="1:4">
      <c r="A87" t="s">
        <v>85</v>
      </c>
      <c r="B87">
        <v>695</v>
      </c>
      <c r="C87" t="s">
        <v>778</v>
      </c>
      <c r="D87" t="s">
        <v>1080</v>
      </c>
    </row>
    <row r="88" spans="1:4">
      <c r="A88" t="s">
        <v>85</v>
      </c>
      <c r="B88">
        <v>696</v>
      </c>
      <c r="C88" t="s">
        <v>777</v>
      </c>
      <c r="D88" t="s">
        <v>1081</v>
      </c>
    </row>
    <row r="89" spans="1:4">
      <c r="A89" t="s">
        <v>85</v>
      </c>
      <c r="B89">
        <v>697</v>
      </c>
      <c r="C89" t="s">
        <v>776</v>
      </c>
      <c r="D89" t="s">
        <v>1082</v>
      </c>
    </row>
    <row r="90" spans="1:4">
      <c r="A90" t="s">
        <v>85</v>
      </c>
      <c r="B90">
        <v>698</v>
      </c>
      <c r="C90" t="s">
        <v>775</v>
      </c>
      <c r="D90" t="s">
        <v>1083</v>
      </c>
    </row>
    <row r="91" spans="1:4">
      <c r="A91" t="s">
        <v>85</v>
      </c>
      <c r="B91">
        <v>699</v>
      </c>
      <c r="C91" t="s">
        <v>774</v>
      </c>
      <c r="D91" t="s">
        <v>1084</v>
      </c>
    </row>
    <row r="92" spans="1:4">
      <c r="A92" t="s">
        <v>85</v>
      </c>
      <c r="B92">
        <v>710</v>
      </c>
      <c r="C92" t="s">
        <v>27</v>
      </c>
      <c r="D92" t="s">
        <v>1085</v>
      </c>
    </row>
    <row r="93" spans="1:4">
      <c r="A93" t="s">
        <v>85</v>
      </c>
      <c r="B93">
        <v>711</v>
      </c>
      <c r="C93" t="s">
        <v>541</v>
      </c>
      <c r="D93" t="s">
        <v>1086</v>
      </c>
    </row>
    <row r="94" spans="1:4">
      <c r="A94" t="s">
        <v>85</v>
      </c>
      <c r="B94">
        <v>720</v>
      </c>
      <c r="C94" t="s">
        <v>54</v>
      </c>
      <c r="D94" t="s">
        <v>1087</v>
      </c>
    </row>
    <row r="95" spans="1:4">
      <c r="A95" t="s">
        <v>85</v>
      </c>
      <c r="B95">
        <v>800</v>
      </c>
      <c r="C95" t="s">
        <v>51</v>
      </c>
      <c r="D95" t="s">
        <v>1088</v>
      </c>
    </row>
    <row r="96" spans="1:4">
      <c r="A96" t="s">
        <v>85</v>
      </c>
      <c r="B96">
        <v>801</v>
      </c>
      <c r="C96" t="s">
        <v>179</v>
      </c>
      <c r="D96" t="s">
        <v>1089</v>
      </c>
    </row>
    <row r="97" spans="1:4">
      <c r="A97" t="s">
        <v>85</v>
      </c>
      <c r="B97">
        <v>802</v>
      </c>
      <c r="C97" t="s">
        <v>183</v>
      </c>
      <c r="D97" t="s">
        <v>1090</v>
      </c>
    </row>
    <row r="98" spans="1:4">
      <c r="A98" t="s">
        <v>85</v>
      </c>
      <c r="B98">
        <v>803</v>
      </c>
      <c r="C98" t="s">
        <v>857</v>
      </c>
      <c r="D98" t="s">
        <v>1091</v>
      </c>
    </row>
    <row r="99" spans="1:4">
      <c r="A99" t="s">
        <v>85</v>
      </c>
      <c r="B99">
        <v>805</v>
      </c>
      <c r="C99" t="s">
        <v>858</v>
      </c>
      <c r="D99" t="s">
        <v>1092</v>
      </c>
    </row>
    <row r="100" spans="1:4">
      <c r="A100" t="s">
        <v>85</v>
      </c>
      <c r="B100">
        <v>806</v>
      </c>
      <c r="C100" t="s">
        <v>874</v>
      </c>
      <c r="D100" t="s">
        <v>1093</v>
      </c>
    </row>
    <row r="101" spans="1:4">
      <c r="A101" t="s">
        <v>85</v>
      </c>
      <c r="B101">
        <v>807</v>
      </c>
      <c r="C101" t="s">
        <v>458</v>
      </c>
      <c r="D101" t="s">
        <v>1094</v>
      </c>
    </row>
    <row r="102" spans="1:4">
      <c r="A102" t="s">
        <v>85</v>
      </c>
      <c r="B102">
        <v>808</v>
      </c>
      <c r="C102" t="s">
        <v>878</v>
      </c>
      <c r="D102" t="s">
        <v>1095</v>
      </c>
    </row>
    <row r="103" spans="1:4">
      <c r="A103" t="s">
        <v>85</v>
      </c>
      <c r="B103">
        <v>810</v>
      </c>
      <c r="C103" t="s">
        <v>487</v>
      </c>
      <c r="D103" t="s">
        <v>1096</v>
      </c>
    </row>
    <row r="104" spans="1:4">
      <c r="A104" t="s">
        <v>85</v>
      </c>
      <c r="B104">
        <v>820</v>
      </c>
      <c r="C104" t="s">
        <v>1097</v>
      </c>
      <c r="D104" t="s">
        <v>1098</v>
      </c>
    </row>
    <row r="105" spans="1:4">
      <c r="A105" t="s">
        <v>85</v>
      </c>
      <c r="B105">
        <v>850</v>
      </c>
      <c r="C105" t="s">
        <v>4</v>
      </c>
      <c r="D105" t="s">
        <v>1099</v>
      </c>
    </row>
    <row r="106" spans="1:4">
      <c r="A106" t="s">
        <v>85</v>
      </c>
      <c r="B106">
        <v>860</v>
      </c>
      <c r="C106" t="s">
        <v>457</v>
      </c>
      <c r="D106" t="s">
        <v>1100</v>
      </c>
    </row>
    <row r="107" spans="1:4">
      <c r="A107" t="s">
        <v>85</v>
      </c>
      <c r="B107">
        <v>861</v>
      </c>
      <c r="C107" t="s">
        <v>195</v>
      </c>
      <c r="D107" t="s">
        <v>1101</v>
      </c>
    </row>
    <row r="108" spans="1:4">
      <c r="A108" t="s">
        <v>85</v>
      </c>
      <c r="B108">
        <v>862</v>
      </c>
      <c r="C108" t="s">
        <v>696</v>
      </c>
      <c r="D108" t="s">
        <v>1102</v>
      </c>
    </row>
    <row r="109" spans="1:4">
      <c r="A109" t="s">
        <v>85</v>
      </c>
      <c r="B109">
        <v>870</v>
      </c>
      <c r="C109" t="s">
        <v>24</v>
      </c>
      <c r="D109" t="s">
        <v>1103</v>
      </c>
    </row>
    <row r="110" spans="1:4">
      <c r="A110" t="s">
        <v>85</v>
      </c>
      <c r="B110">
        <v>880</v>
      </c>
      <c r="C110" t="s">
        <v>20</v>
      </c>
      <c r="D110" t="s">
        <v>1104</v>
      </c>
    </row>
    <row r="111" spans="1:4">
      <c r="A111" t="s">
        <v>85</v>
      </c>
      <c r="B111">
        <v>890</v>
      </c>
      <c r="C111" t="s">
        <v>548</v>
      </c>
      <c r="D111" t="s">
        <v>1105</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2010 US Surrogates</vt:lpstr>
      <vt:lpstr>Mexico Surrogates</vt:lpstr>
      <vt:lpstr>Surrogate Codes</vt:lpstr>
      <vt:lpstr>Sources of 2010 Shapefiles</vt:lpstr>
      <vt:lpstr>surrogate_specification_all</vt:lpstr>
      <vt:lpstr>shapefile_catalog</vt:lpstr>
      <vt:lpstr>EPA SRGDESC</vt:lpstr>
    </vt:vector>
  </TitlesOfParts>
  <Company>DynTel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Wilson</dc:creator>
  <cp:lastModifiedBy>Zachariah Adelman</cp:lastModifiedBy>
  <cp:lastPrinted>2003-10-15T12:31:04Z</cp:lastPrinted>
  <dcterms:created xsi:type="dcterms:W3CDTF">2003-02-25T14:00:01Z</dcterms:created>
  <dcterms:modified xsi:type="dcterms:W3CDTF">2013-09-30T15:52:22Z</dcterms:modified>
</cp:coreProperties>
</file>