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usepa-my.sharepoint.com/personal/eyth_alison_epa_gov/Documents/EMT/data/for_2022/comments/"/>
    </mc:Choice>
  </mc:AlternateContent>
  <xr:revisionPtr revIDLastSave="0" documentId="8_{F9DDA8CE-50EF-4A9D-B851-47F6D9524B4E}" xr6:coauthVersionLast="47" xr6:coauthVersionMax="47" xr10:uidLastSave="{00000000-0000-0000-0000-000000000000}"/>
  <bookViews>
    <workbookView xWindow="-23685" yWindow="1485" windowWidth="22515" windowHeight="12870" xr2:uid="{00000000-000D-0000-FFFF-FFFF00000000}"/>
  </bookViews>
  <sheets>
    <sheet name="Summary of updates made" sheetId="10" r:id="rId1"/>
    <sheet name="SCC Specific Comments" sheetId="1" r:id="rId2"/>
    <sheet name="General Comments" sheetId="2" r:id="rId3"/>
    <sheet name="VMT-based profiles" sheetId="3" r:id="rId4"/>
    <sheet name="residential nat gas sample" sheetId="4" r:id="rId5"/>
    <sheet name="residential nat gas full" sheetId="9" r:id="rId6"/>
    <sheet name="asphalt paving" sheetId="5" r:id="rId7"/>
    <sheet name="evaporative" sheetId="6" r:id="rId8"/>
    <sheet name="nonroad ag" sheetId="7" r:id="rId9"/>
    <sheet name="snowmobiles" sheetId="8" r:id="rId10"/>
  </sheets>
  <definedNames>
    <definedName name="_xlnm._FilterDatabase" localSheetId="1" hidden="1">'SCC Specific Comments'!$A$1:$M$38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7" l="1"/>
  <c r="N5" i="7"/>
  <c r="N6" i="7"/>
  <c r="N7" i="7"/>
  <c r="N8" i="7"/>
  <c r="N3" i="7"/>
  <c r="C12" i="7"/>
  <c r="D12" i="7"/>
  <c r="E12" i="7"/>
  <c r="F12" i="7"/>
  <c r="G12" i="7"/>
  <c r="H12" i="7"/>
  <c r="I12" i="7"/>
  <c r="J12" i="7"/>
  <c r="K12" i="7"/>
  <c r="L12" i="7"/>
  <c r="M12" i="7"/>
  <c r="B12" i="7"/>
  <c r="W61" i="9"/>
  <c r="W62" i="9"/>
  <c r="W63" i="9"/>
  <c r="W64" i="9"/>
  <c r="W65" i="9"/>
  <c r="W66" i="9"/>
  <c r="W67" i="9"/>
  <c r="W68" i="9"/>
  <c r="W69" i="9"/>
  <c r="W70" i="9"/>
  <c r="W71" i="9"/>
  <c r="W72" i="9"/>
  <c r="W73" i="9"/>
  <c r="W74" i="9"/>
  <c r="W75" i="9"/>
  <c r="W76" i="9"/>
  <c r="W77" i="9"/>
  <c r="W78" i="9"/>
  <c r="W79" i="9"/>
  <c r="W80" i="9"/>
  <c r="W81" i="9"/>
  <c r="W82" i="9"/>
  <c r="W83" i="9"/>
  <c r="W84" i="9"/>
  <c r="W85" i="9"/>
  <c r="W86" i="9"/>
  <c r="W87" i="9"/>
  <c r="W88" i="9"/>
  <c r="W89" i="9"/>
  <c r="W90" i="9"/>
  <c r="W91" i="9"/>
  <c r="W92" i="9"/>
  <c r="W93" i="9"/>
  <c r="W94" i="9"/>
  <c r="W95" i="9"/>
  <c r="W96" i="9"/>
  <c r="W97" i="9"/>
  <c r="W98" i="9"/>
  <c r="W99" i="9"/>
  <c r="W100" i="9"/>
  <c r="W101" i="9"/>
  <c r="W102" i="9"/>
  <c r="W103" i="9"/>
  <c r="W104" i="9"/>
  <c r="W105" i="9"/>
  <c r="W106" i="9"/>
  <c r="W107" i="9"/>
  <c r="W108" i="9"/>
  <c r="W109" i="9"/>
  <c r="W110" i="9"/>
  <c r="W111" i="9"/>
  <c r="W60" i="9"/>
  <c r="M60" i="9"/>
  <c r="L60" i="9"/>
  <c r="K60" i="9"/>
  <c r="J60" i="9"/>
  <c r="I60" i="9"/>
  <c r="H60" i="9"/>
  <c r="G60" i="9"/>
  <c r="F60" i="9"/>
  <c r="E60" i="9"/>
  <c r="D60" i="9"/>
  <c r="C60" i="9"/>
  <c r="B60" i="9"/>
  <c r="A60"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61" i="9"/>
  <c r="P7" i="9"/>
  <c r="E61" i="9" s="1"/>
  <c r="Q7" i="9"/>
  <c r="R7" i="9"/>
  <c r="S7" i="9"/>
  <c r="T7" i="9"/>
  <c r="U7" i="9"/>
  <c r="V7" i="9"/>
  <c r="W7" i="9"/>
  <c r="I61" i="9" s="1"/>
  <c r="X7" i="9"/>
  <c r="J61" i="9" s="1"/>
  <c r="Y7" i="9"/>
  <c r="Z7" i="9"/>
  <c r="AA7" i="9"/>
  <c r="P8" i="9"/>
  <c r="Q8" i="9"/>
  <c r="R8" i="9"/>
  <c r="S8" i="9"/>
  <c r="T8" i="9"/>
  <c r="U8" i="9"/>
  <c r="V8" i="9"/>
  <c r="W8" i="9"/>
  <c r="X8" i="9"/>
  <c r="J62" i="9" s="1"/>
  <c r="Y8" i="9"/>
  <c r="Z8" i="9"/>
  <c r="AA8" i="9"/>
  <c r="P9" i="9"/>
  <c r="Q9" i="9"/>
  <c r="R9" i="9"/>
  <c r="S9" i="9"/>
  <c r="T9" i="9"/>
  <c r="U9" i="9"/>
  <c r="V9" i="9"/>
  <c r="W9" i="9"/>
  <c r="X9" i="9"/>
  <c r="J63" i="9" s="1"/>
  <c r="Y9" i="9"/>
  <c r="Z9" i="9"/>
  <c r="AA9" i="9"/>
  <c r="M63" i="9" s="1"/>
  <c r="P10" i="9"/>
  <c r="Q10" i="9"/>
  <c r="R10" i="9"/>
  <c r="S10" i="9"/>
  <c r="E64" i="9" s="1"/>
  <c r="T10" i="9"/>
  <c r="U10" i="9"/>
  <c r="V10" i="9"/>
  <c r="W10" i="9"/>
  <c r="X10" i="9"/>
  <c r="J64" i="9" s="1"/>
  <c r="Y10" i="9"/>
  <c r="Z10" i="9"/>
  <c r="AA10" i="9"/>
  <c r="P11" i="9"/>
  <c r="Q11" i="9"/>
  <c r="R11" i="9"/>
  <c r="S11" i="9"/>
  <c r="T11" i="9"/>
  <c r="U11" i="9"/>
  <c r="V11" i="9"/>
  <c r="W11" i="9"/>
  <c r="X11" i="9"/>
  <c r="J65" i="9" s="1"/>
  <c r="Y11" i="9"/>
  <c r="Z11" i="9"/>
  <c r="AA11" i="9"/>
  <c r="M65" i="9" s="1"/>
  <c r="P12" i="9"/>
  <c r="D66" i="9" s="1"/>
  <c r="Q12" i="9"/>
  <c r="R12" i="9"/>
  <c r="S12" i="9"/>
  <c r="T12" i="9"/>
  <c r="U12" i="9"/>
  <c r="V12" i="9"/>
  <c r="W12" i="9"/>
  <c r="X12" i="9"/>
  <c r="J66" i="9" s="1"/>
  <c r="Y12" i="9"/>
  <c r="Z12" i="9"/>
  <c r="AA12" i="9"/>
  <c r="P13" i="9"/>
  <c r="Q13" i="9"/>
  <c r="R13" i="9"/>
  <c r="S13" i="9"/>
  <c r="T13" i="9"/>
  <c r="U13" i="9"/>
  <c r="V13" i="9"/>
  <c r="W13" i="9"/>
  <c r="X13" i="9"/>
  <c r="J67" i="9" s="1"/>
  <c r="Y13" i="9"/>
  <c r="Z13" i="9"/>
  <c r="AA13" i="9"/>
  <c r="M67" i="9" s="1"/>
  <c r="P14" i="9"/>
  <c r="Q14" i="9"/>
  <c r="R14" i="9"/>
  <c r="S14" i="9"/>
  <c r="E68" i="9" s="1"/>
  <c r="T14" i="9"/>
  <c r="U14" i="9"/>
  <c r="V14" i="9"/>
  <c r="W14" i="9"/>
  <c r="X14" i="9"/>
  <c r="J68" i="9" s="1"/>
  <c r="Y14" i="9"/>
  <c r="Z14" i="9"/>
  <c r="AA14" i="9"/>
  <c r="P15" i="9"/>
  <c r="Q15" i="9"/>
  <c r="R15" i="9"/>
  <c r="S15" i="9"/>
  <c r="E69" i="9" s="1"/>
  <c r="T15" i="9"/>
  <c r="U15" i="9"/>
  <c r="V15" i="9"/>
  <c r="W15" i="9"/>
  <c r="X15" i="9"/>
  <c r="J69" i="9" s="1"/>
  <c r="Y15" i="9"/>
  <c r="Z15" i="9"/>
  <c r="AA15" i="9"/>
  <c r="M69" i="9" s="1"/>
  <c r="P16" i="9"/>
  <c r="B70" i="9" s="1"/>
  <c r="Q16" i="9"/>
  <c r="R16" i="9"/>
  <c r="S16" i="9"/>
  <c r="T16" i="9"/>
  <c r="U16" i="9"/>
  <c r="V16" i="9"/>
  <c r="W16" i="9"/>
  <c r="X16" i="9"/>
  <c r="J70" i="9" s="1"/>
  <c r="Y16" i="9"/>
  <c r="Z16" i="9"/>
  <c r="AA16" i="9"/>
  <c r="P17" i="9"/>
  <c r="Q17" i="9"/>
  <c r="R17" i="9"/>
  <c r="S17" i="9"/>
  <c r="E71" i="9" s="1"/>
  <c r="T17" i="9"/>
  <c r="U17" i="9"/>
  <c r="G71" i="9" s="1"/>
  <c r="V17" i="9"/>
  <c r="W17" i="9"/>
  <c r="X17" i="9"/>
  <c r="J71" i="9" s="1"/>
  <c r="Y17" i="9"/>
  <c r="Z17" i="9"/>
  <c r="AA17" i="9"/>
  <c r="M71" i="9" s="1"/>
  <c r="P18" i="9"/>
  <c r="B72" i="9" s="1"/>
  <c r="Q18" i="9"/>
  <c r="R18" i="9"/>
  <c r="S18" i="9"/>
  <c r="E72" i="9" s="1"/>
  <c r="T18" i="9"/>
  <c r="U18" i="9"/>
  <c r="V18" i="9"/>
  <c r="W18" i="9"/>
  <c r="X18" i="9"/>
  <c r="J72" i="9" s="1"/>
  <c r="Y18" i="9"/>
  <c r="Z18" i="9"/>
  <c r="AA18" i="9"/>
  <c r="P19" i="9"/>
  <c r="H73" i="9" s="1"/>
  <c r="Q19" i="9"/>
  <c r="R19" i="9"/>
  <c r="S19" i="9"/>
  <c r="E73" i="9" s="1"/>
  <c r="T19" i="9"/>
  <c r="U19" i="9"/>
  <c r="V19" i="9"/>
  <c r="W19" i="9"/>
  <c r="X19" i="9"/>
  <c r="J73" i="9" s="1"/>
  <c r="Y19" i="9"/>
  <c r="Z19" i="9"/>
  <c r="AA19" i="9"/>
  <c r="M73" i="9" s="1"/>
  <c r="P20" i="9"/>
  <c r="L74" i="9" s="1"/>
  <c r="Q20" i="9"/>
  <c r="R20" i="9"/>
  <c r="S20" i="9"/>
  <c r="T20" i="9"/>
  <c r="U20" i="9"/>
  <c r="V20" i="9"/>
  <c r="W20" i="9"/>
  <c r="X20" i="9"/>
  <c r="J74" i="9" s="1"/>
  <c r="Y20" i="9"/>
  <c r="Z20" i="9"/>
  <c r="AA20" i="9"/>
  <c r="P21" i="9"/>
  <c r="G75" i="9" s="1"/>
  <c r="Q21" i="9"/>
  <c r="R21" i="9"/>
  <c r="S21" i="9"/>
  <c r="T21" i="9"/>
  <c r="U21" i="9"/>
  <c r="V21" i="9"/>
  <c r="W21" i="9"/>
  <c r="X21" i="9"/>
  <c r="Y21" i="9"/>
  <c r="Z21" i="9"/>
  <c r="AA21" i="9"/>
  <c r="M75" i="9" s="1"/>
  <c r="P22" i="9"/>
  <c r="B76" i="9" s="1"/>
  <c r="Q22" i="9"/>
  <c r="R22" i="9"/>
  <c r="S22" i="9"/>
  <c r="T22" i="9"/>
  <c r="U22" i="9"/>
  <c r="V22" i="9"/>
  <c r="W22" i="9"/>
  <c r="X22" i="9"/>
  <c r="Y22" i="9"/>
  <c r="Z22" i="9"/>
  <c r="AA22" i="9"/>
  <c r="M76" i="9" s="1"/>
  <c r="P23" i="9"/>
  <c r="Q23" i="9"/>
  <c r="R23" i="9"/>
  <c r="S23" i="9"/>
  <c r="T23" i="9"/>
  <c r="U23" i="9"/>
  <c r="V23" i="9"/>
  <c r="W23" i="9"/>
  <c r="X23" i="9"/>
  <c r="Y23" i="9"/>
  <c r="Z23" i="9"/>
  <c r="AA23" i="9"/>
  <c r="M77" i="9" s="1"/>
  <c r="P24" i="9"/>
  <c r="B78" i="9" s="1"/>
  <c r="Q24" i="9"/>
  <c r="R24" i="9"/>
  <c r="S24" i="9"/>
  <c r="T24" i="9"/>
  <c r="U24" i="9"/>
  <c r="V24" i="9"/>
  <c r="W24" i="9"/>
  <c r="X24" i="9"/>
  <c r="Y24" i="9"/>
  <c r="Z24" i="9"/>
  <c r="AA24" i="9"/>
  <c r="M78" i="9" s="1"/>
  <c r="P25" i="9"/>
  <c r="Q25" i="9"/>
  <c r="R25" i="9"/>
  <c r="S25" i="9"/>
  <c r="T25" i="9"/>
  <c r="U25" i="9"/>
  <c r="G79" i="9" s="1"/>
  <c r="V25" i="9"/>
  <c r="W25" i="9"/>
  <c r="X25" i="9"/>
  <c r="Y25" i="9"/>
  <c r="Z25" i="9"/>
  <c r="AA25" i="9"/>
  <c r="M79" i="9" s="1"/>
  <c r="P26" i="9"/>
  <c r="B80" i="9" s="1"/>
  <c r="Q26" i="9"/>
  <c r="R26" i="9"/>
  <c r="S26" i="9"/>
  <c r="T26" i="9"/>
  <c r="U26" i="9"/>
  <c r="V26" i="9"/>
  <c r="W26" i="9"/>
  <c r="X26" i="9"/>
  <c r="Y26" i="9"/>
  <c r="Z26" i="9"/>
  <c r="AA26" i="9"/>
  <c r="M80" i="9" s="1"/>
  <c r="P27" i="9"/>
  <c r="H81" i="9" s="1"/>
  <c r="Q27" i="9"/>
  <c r="R27" i="9"/>
  <c r="S27" i="9"/>
  <c r="T27" i="9"/>
  <c r="U27" i="9"/>
  <c r="V27" i="9"/>
  <c r="W27" i="9"/>
  <c r="X27" i="9"/>
  <c r="Y27" i="9"/>
  <c r="Z27" i="9"/>
  <c r="AA27" i="9"/>
  <c r="M81" i="9" s="1"/>
  <c r="P28" i="9"/>
  <c r="L82" i="9" s="1"/>
  <c r="Q28" i="9"/>
  <c r="R28" i="9"/>
  <c r="S28" i="9"/>
  <c r="T28" i="9"/>
  <c r="U28" i="9"/>
  <c r="V28" i="9"/>
  <c r="W28" i="9"/>
  <c r="X28" i="9"/>
  <c r="Y28" i="9"/>
  <c r="K82" i="9" s="1"/>
  <c r="Z28" i="9"/>
  <c r="AA28" i="9"/>
  <c r="P29" i="9"/>
  <c r="Q29" i="9"/>
  <c r="R29" i="9"/>
  <c r="S29" i="9"/>
  <c r="T29" i="9"/>
  <c r="U29" i="9"/>
  <c r="G83" i="9" s="1"/>
  <c r="V29" i="9"/>
  <c r="W29" i="9"/>
  <c r="X29" i="9"/>
  <c r="Y29" i="9"/>
  <c r="K83" i="9" s="1"/>
  <c r="Z29" i="9"/>
  <c r="AA29" i="9"/>
  <c r="P30" i="9"/>
  <c r="B84" i="9" s="1"/>
  <c r="Q30" i="9"/>
  <c r="R30" i="9"/>
  <c r="S30" i="9"/>
  <c r="T30" i="9"/>
  <c r="U30" i="9"/>
  <c r="V30" i="9"/>
  <c r="W30" i="9"/>
  <c r="X30" i="9"/>
  <c r="Y30" i="9"/>
  <c r="K84" i="9" s="1"/>
  <c r="Z30" i="9"/>
  <c r="AA30" i="9"/>
  <c r="M84" i="9" s="1"/>
  <c r="P31" i="9"/>
  <c r="Q31" i="9"/>
  <c r="R31" i="9"/>
  <c r="S31" i="9"/>
  <c r="T31" i="9"/>
  <c r="U31" i="9"/>
  <c r="V31" i="9"/>
  <c r="W31" i="9"/>
  <c r="X31" i="9"/>
  <c r="Y31" i="9"/>
  <c r="K85" i="9" s="1"/>
  <c r="Z31" i="9"/>
  <c r="AA31" i="9"/>
  <c r="P32" i="9"/>
  <c r="B86" i="9" s="1"/>
  <c r="Q32" i="9"/>
  <c r="R32" i="9"/>
  <c r="S32" i="9"/>
  <c r="T32" i="9"/>
  <c r="U32" i="9"/>
  <c r="V32" i="9"/>
  <c r="W32" i="9"/>
  <c r="X32" i="9"/>
  <c r="Y32" i="9"/>
  <c r="K86" i="9" s="1"/>
  <c r="Z32" i="9"/>
  <c r="AA32" i="9"/>
  <c r="P33" i="9"/>
  <c r="Q33" i="9"/>
  <c r="R33" i="9"/>
  <c r="S33" i="9"/>
  <c r="T33" i="9"/>
  <c r="U33" i="9"/>
  <c r="G87" i="9" s="1"/>
  <c r="V33" i="9"/>
  <c r="W33" i="9"/>
  <c r="X33" i="9"/>
  <c r="Y33" i="9"/>
  <c r="K87" i="9" s="1"/>
  <c r="Z33" i="9"/>
  <c r="AA33" i="9"/>
  <c r="P34" i="9"/>
  <c r="B88" i="9" s="1"/>
  <c r="Q34" i="9"/>
  <c r="R34" i="9"/>
  <c r="S34" i="9"/>
  <c r="T34" i="9"/>
  <c r="U34" i="9"/>
  <c r="V34" i="9"/>
  <c r="W34" i="9"/>
  <c r="X34" i="9"/>
  <c r="Y34" i="9"/>
  <c r="K88" i="9" s="1"/>
  <c r="Z34" i="9"/>
  <c r="AA34" i="9"/>
  <c r="M88" i="9" s="1"/>
  <c r="P35" i="9"/>
  <c r="H89" i="9" s="1"/>
  <c r="Q35" i="9"/>
  <c r="R35" i="9"/>
  <c r="S35" i="9"/>
  <c r="T35" i="9"/>
  <c r="U35" i="9"/>
  <c r="V35" i="9"/>
  <c r="W35" i="9"/>
  <c r="X35" i="9"/>
  <c r="Y35" i="9"/>
  <c r="K89" i="9" s="1"/>
  <c r="Z35" i="9"/>
  <c r="AA35" i="9"/>
  <c r="P36" i="9"/>
  <c r="Q36" i="9"/>
  <c r="R36" i="9"/>
  <c r="S36" i="9"/>
  <c r="T36" i="9"/>
  <c r="U36" i="9"/>
  <c r="V36" i="9"/>
  <c r="W36" i="9"/>
  <c r="X36" i="9"/>
  <c r="Y36" i="9"/>
  <c r="K90" i="9" s="1"/>
  <c r="Z36" i="9"/>
  <c r="AA36" i="9"/>
  <c r="P37" i="9"/>
  <c r="D91" i="9" s="1"/>
  <c r="Q37" i="9"/>
  <c r="R37" i="9"/>
  <c r="S37" i="9"/>
  <c r="T37" i="9"/>
  <c r="U37" i="9"/>
  <c r="G91" i="9" s="1"/>
  <c r="V37" i="9"/>
  <c r="W37" i="9"/>
  <c r="X37" i="9"/>
  <c r="Y37" i="9"/>
  <c r="K91" i="9" s="1"/>
  <c r="Z37" i="9"/>
  <c r="AA37" i="9"/>
  <c r="P38" i="9"/>
  <c r="Q38" i="9"/>
  <c r="R38" i="9"/>
  <c r="S38" i="9"/>
  <c r="T38" i="9"/>
  <c r="U38" i="9"/>
  <c r="G92" i="9" s="1"/>
  <c r="V38" i="9"/>
  <c r="W38" i="9"/>
  <c r="X38" i="9"/>
  <c r="Y38" i="9"/>
  <c r="K92" i="9" s="1"/>
  <c r="Z38" i="9"/>
  <c r="AA38" i="9"/>
  <c r="P39" i="9"/>
  <c r="Q39" i="9"/>
  <c r="R39" i="9"/>
  <c r="S39" i="9"/>
  <c r="T39" i="9"/>
  <c r="U39" i="9"/>
  <c r="V39" i="9"/>
  <c r="W39" i="9"/>
  <c r="X39" i="9"/>
  <c r="Y39" i="9"/>
  <c r="K93" i="9" s="1"/>
  <c r="Z39" i="9"/>
  <c r="AA39" i="9"/>
  <c r="P40" i="9"/>
  <c r="Q40" i="9"/>
  <c r="C94" i="9" s="1"/>
  <c r="R40" i="9"/>
  <c r="S40" i="9"/>
  <c r="T40" i="9"/>
  <c r="U40" i="9"/>
  <c r="V40" i="9"/>
  <c r="W40" i="9"/>
  <c r="X40" i="9"/>
  <c r="Y40" i="9"/>
  <c r="K94" i="9" s="1"/>
  <c r="Z40" i="9"/>
  <c r="AA40" i="9"/>
  <c r="P41" i="9"/>
  <c r="D95" i="9" s="1"/>
  <c r="Q41" i="9"/>
  <c r="R41" i="9"/>
  <c r="S41" i="9"/>
  <c r="T41" i="9"/>
  <c r="U41" i="9"/>
  <c r="V41" i="9"/>
  <c r="W41" i="9"/>
  <c r="X41" i="9"/>
  <c r="Y41" i="9"/>
  <c r="K95" i="9" s="1"/>
  <c r="Z41" i="9"/>
  <c r="AA41" i="9"/>
  <c r="P42" i="9"/>
  <c r="Q42" i="9"/>
  <c r="R42" i="9"/>
  <c r="S42" i="9"/>
  <c r="T42" i="9"/>
  <c r="U42" i="9"/>
  <c r="G96" i="9" s="1"/>
  <c r="V42" i="9"/>
  <c r="W42" i="9"/>
  <c r="X42" i="9"/>
  <c r="Y42" i="9"/>
  <c r="K96" i="9" s="1"/>
  <c r="Z42" i="9"/>
  <c r="AA42" i="9"/>
  <c r="P43" i="9"/>
  <c r="H97" i="9" s="1"/>
  <c r="Q43" i="9"/>
  <c r="R43" i="9"/>
  <c r="S43" i="9"/>
  <c r="T43" i="9"/>
  <c r="U43" i="9"/>
  <c r="G97" i="9" s="1"/>
  <c r="V43" i="9"/>
  <c r="W43" i="9"/>
  <c r="X43" i="9"/>
  <c r="Y43" i="9"/>
  <c r="K97" i="9" s="1"/>
  <c r="Z43" i="9"/>
  <c r="AA43" i="9"/>
  <c r="P44" i="9"/>
  <c r="Q44" i="9"/>
  <c r="C98" i="9" s="1"/>
  <c r="R44" i="9"/>
  <c r="S44" i="9"/>
  <c r="T44" i="9"/>
  <c r="U44" i="9"/>
  <c r="G98" i="9" s="1"/>
  <c r="V44" i="9"/>
  <c r="W44" i="9"/>
  <c r="X44" i="9"/>
  <c r="Y44" i="9"/>
  <c r="K98" i="9" s="1"/>
  <c r="Z44" i="9"/>
  <c r="AA44" i="9"/>
  <c r="P45" i="9"/>
  <c r="D99" i="9" s="1"/>
  <c r="Q45" i="9"/>
  <c r="R45" i="9"/>
  <c r="S45" i="9"/>
  <c r="T45" i="9"/>
  <c r="U45" i="9"/>
  <c r="V45" i="9"/>
  <c r="W45" i="9"/>
  <c r="X45" i="9"/>
  <c r="Y45" i="9"/>
  <c r="K99" i="9" s="1"/>
  <c r="Z45" i="9"/>
  <c r="AA45" i="9"/>
  <c r="P46" i="9"/>
  <c r="Q46" i="9"/>
  <c r="C100" i="9" s="1"/>
  <c r="R46" i="9"/>
  <c r="S46" i="9"/>
  <c r="T46" i="9"/>
  <c r="U46" i="9"/>
  <c r="G100" i="9" s="1"/>
  <c r="V46" i="9"/>
  <c r="W46" i="9"/>
  <c r="I100" i="9" s="1"/>
  <c r="X46" i="9"/>
  <c r="Y46" i="9"/>
  <c r="K100" i="9" s="1"/>
  <c r="Z46" i="9"/>
  <c r="AA46" i="9"/>
  <c r="P47" i="9"/>
  <c r="L101" i="9" s="1"/>
  <c r="Q47" i="9"/>
  <c r="R47" i="9"/>
  <c r="S47" i="9"/>
  <c r="T47" i="9"/>
  <c r="F101" i="9" s="1"/>
  <c r="U47" i="9"/>
  <c r="G101" i="9" s="1"/>
  <c r="V47" i="9"/>
  <c r="W47" i="9"/>
  <c r="X47" i="9"/>
  <c r="Y47" i="9"/>
  <c r="Z47" i="9"/>
  <c r="AA47" i="9"/>
  <c r="P48" i="9"/>
  <c r="Q48" i="9"/>
  <c r="R48" i="9"/>
  <c r="S48" i="9"/>
  <c r="T48" i="9"/>
  <c r="U48" i="9"/>
  <c r="G102" i="9" s="1"/>
  <c r="V48" i="9"/>
  <c r="W48" i="9"/>
  <c r="I102" i="9" s="1"/>
  <c r="X48" i="9"/>
  <c r="Y48" i="9"/>
  <c r="K102" i="9" s="1"/>
  <c r="Z48" i="9"/>
  <c r="AA48" i="9"/>
  <c r="P49" i="9"/>
  <c r="Q49" i="9"/>
  <c r="R49" i="9"/>
  <c r="S49" i="9"/>
  <c r="T49" i="9"/>
  <c r="F103" i="9" s="1"/>
  <c r="U49" i="9"/>
  <c r="V49" i="9"/>
  <c r="W49" i="9"/>
  <c r="X49" i="9"/>
  <c r="Y49" i="9"/>
  <c r="K103" i="9" s="1"/>
  <c r="Z49" i="9"/>
  <c r="AA49" i="9"/>
  <c r="P50" i="9"/>
  <c r="Q50" i="9"/>
  <c r="C104" i="9" s="1"/>
  <c r="R50" i="9"/>
  <c r="S50" i="9"/>
  <c r="T50" i="9"/>
  <c r="U50" i="9"/>
  <c r="G104" i="9" s="1"/>
  <c r="V50" i="9"/>
  <c r="W50" i="9"/>
  <c r="I104" i="9" s="1"/>
  <c r="X50" i="9"/>
  <c r="Y50" i="9"/>
  <c r="K104" i="9" s="1"/>
  <c r="Z50" i="9"/>
  <c r="AA50" i="9"/>
  <c r="P51" i="9"/>
  <c r="L105" i="9" s="1"/>
  <c r="Q51" i="9"/>
  <c r="R51" i="9"/>
  <c r="S51" i="9"/>
  <c r="T51" i="9"/>
  <c r="F105" i="9" s="1"/>
  <c r="U51" i="9"/>
  <c r="V51" i="9"/>
  <c r="W51" i="9"/>
  <c r="X51" i="9"/>
  <c r="Y51" i="9"/>
  <c r="K105" i="9" s="1"/>
  <c r="Z51" i="9"/>
  <c r="AA51" i="9"/>
  <c r="P52" i="9"/>
  <c r="Q52" i="9"/>
  <c r="R52" i="9"/>
  <c r="S52" i="9"/>
  <c r="T52" i="9"/>
  <c r="U52" i="9"/>
  <c r="G106" i="9" s="1"/>
  <c r="V52" i="9"/>
  <c r="W52" i="9"/>
  <c r="I106" i="9" s="1"/>
  <c r="X52" i="9"/>
  <c r="Y52" i="9"/>
  <c r="K106" i="9" s="1"/>
  <c r="Z52" i="9"/>
  <c r="AA52" i="9"/>
  <c r="P53" i="9"/>
  <c r="Q53" i="9"/>
  <c r="R53" i="9"/>
  <c r="S53" i="9"/>
  <c r="T53" i="9"/>
  <c r="F107" i="9" s="1"/>
  <c r="U53" i="9"/>
  <c r="V53" i="9"/>
  <c r="W53" i="9"/>
  <c r="X53" i="9"/>
  <c r="Y53" i="9"/>
  <c r="K107" i="9" s="1"/>
  <c r="Z53" i="9"/>
  <c r="AA53" i="9"/>
  <c r="P54" i="9"/>
  <c r="Q54" i="9"/>
  <c r="C108" i="9" s="1"/>
  <c r="R54" i="9"/>
  <c r="S54" i="9"/>
  <c r="T54" i="9"/>
  <c r="U54" i="9"/>
  <c r="G108" i="9" s="1"/>
  <c r="V54" i="9"/>
  <c r="W54" i="9"/>
  <c r="I108" i="9" s="1"/>
  <c r="X54" i="9"/>
  <c r="Y54" i="9"/>
  <c r="K108" i="9" s="1"/>
  <c r="Z54" i="9"/>
  <c r="AA54" i="9"/>
  <c r="P55" i="9"/>
  <c r="Q55" i="9"/>
  <c r="R55" i="9"/>
  <c r="S55" i="9"/>
  <c r="T55" i="9"/>
  <c r="F109" i="9" s="1"/>
  <c r="U55" i="9"/>
  <c r="V55" i="9"/>
  <c r="W55" i="9"/>
  <c r="X55" i="9"/>
  <c r="Y55" i="9"/>
  <c r="K109" i="9" s="1"/>
  <c r="Z55" i="9"/>
  <c r="L109" i="9" s="1"/>
  <c r="AA55" i="9"/>
  <c r="P56" i="9"/>
  <c r="Q56" i="9"/>
  <c r="R56" i="9"/>
  <c r="D110" i="9" s="1"/>
  <c r="S56" i="9"/>
  <c r="T56" i="9"/>
  <c r="U56" i="9"/>
  <c r="G110" i="9" s="1"/>
  <c r="V56" i="9"/>
  <c r="W56" i="9"/>
  <c r="I110" i="9" s="1"/>
  <c r="X56" i="9"/>
  <c r="Y56" i="9"/>
  <c r="K110" i="9" s="1"/>
  <c r="Z56" i="9"/>
  <c r="AA56" i="9"/>
  <c r="P57" i="9"/>
  <c r="Q57" i="9"/>
  <c r="R57" i="9"/>
  <c r="S57" i="9"/>
  <c r="T57" i="9"/>
  <c r="F111" i="9" s="1"/>
  <c r="U57" i="9"/>
  <c r="V57" i="9"/>
  <c r="W57" i="9"/>
  <c r="X57" i="9"/>
  <c r="Y57" i="9"/>
  <c r="K111" i="9" s="1"/>
  <c r="Z57" i="9"/>
  <c r="AA57" i="9"/>
  <c r="Q6" i="9"/>
  <c r="R6" i="9"/>
  <c r="S6" i="9"/>
  <c r="T6" i="9"/>
  <c r="U6" i="9"/>
  <c r="V6" i="9"/>
  <c r="W6" i="9"/>
  <c r="X6" i="9"/>
  <c r="Y6" i="9"/>
  <c r="Z6" i="9"/>
  <c r="AA6" i="9"/>
  <c r="P6" i="9"/>
  <c r="G111" i="9" l="1"/>
  <c r="C110" i="9"/>
  <c r="G109" i="9"/>
  <c r="G107" i="9"/>
  <c r="C106" i="9"/>
  <c r="G105" i="9"/>
  <c r="C103" i="9"/>
  <c r="K101" i="9"/>
  <c r="M111" i="9"/>
  <c r="I111" i="9"/>
  <c r="E111" i="9"/>
  <c r="M110" i="9"/>
  <c r="E110" i="9"/>
  <c r="M109" i="9"/>
  <c r="I109" i="9"/>
  <c r="E109" i="9"/>
  <c r="M108" i="9"/>
  <c r="E108" i="9"/>
  <c r="M107" i="9"/>
  <c r="I107" i="9"/>
  <c r="E107" i="9"/>
  <c r="M106" i="9"/>
  <c r="E106" i="9"/>
  <c r="M105" i="9"/>
  <c r="I105" i="9"/>
  <c r="E105" i="9"/>
  <c r="M104" i="9"/>
  <c r="E104" i="9"/>
  <c r="M103" i="9"/>
  <c r="I103" i="9"/>
  <c r="E103" i="9"/>
  <c r="M102" i="9"/>
  <c r="E102" i="9"/>
  <c r="M101" i="9"/>
  <c r="I101" i="9"/>
  <c r="E101" i="9"/>
  <c r="M100" i="9"/>
  <c r="E100" i="9"/>
  <c r="M99" i="9"/>
  <c r="I99" i="9"/>
  <c r="E99" i="9"/>
  <c r="M98" i="9"/>
  <c r="I98" i="9"/>
  <c r="E98" i="9"/>
  <c r="M97" i="9"/>
  <c r="I97" i="9"/>
  <c r="E97" i="9"/>
  <c r="M96" i="9"/>
  <c r="I96" i="9"/>
  <c r="E96" i="9"/>
  <c r="M95" i="9"/>
  <c r="I95" i="9"/>
  <c r="E95" i="9"/>
  <c r="M94" i="9"/>
  <c r="I94" i="9"/>
  <c r="E94" i="9"/>
  <c r="M93" i="9"/>
  <c r="I93" i="9"/>
  <c r="E93" i="9"/>
  <c r="M92" i="9"/>
  <c r="I92" i="9"/>
  <c r="E92" i="9"/>
  <c r="M91" i="9"/>
  <c r="I91" i="9"/>
  <c r="E91" i="9"/>
  <c r="M90" i="9"/>
  <c r="I90" i="9"/>
  <c r="E90" i="9"/>
  <c r="M89" i="9"/>
  <c r="I89" i="9"/>
  <c r="E89" i="9"/>
  <c r="I88" i="9"/>
  <c r="E88" i="9"/>
  <c r="M87" i="9"/>
  <c r="I87" i="9"/>
  <c r="E87" i="9"/>
  <c r="M86" i="9"/>
  <c r="I86" i="9"/>
  <c r="E86" i="9"/>
  <c r="M85" i="9"/>
  <c r="I85" i="9"/>
  <c r="E85" i="9"/>
  <c r="I84" i="9"/>
  <c r="E84" i="9"/>
  <c r="M83" i="9"/>
  <c r="I83" i="9"/>
  <c r="E83" i="9"/>
  <c r="M82" i="9"/>
  <c r="I82" i="9"/>
  <c r="E82" i="9"/>
  <c r="I81" i="9"/>
  <c r="E81" i="9"/>
  <c r="I80" i="9"/>
  <c r="E80" i="9"/>
  <c r="I79" i="9"/>
  <c r="E79" i="9"/>
  <c r="I78" i="9"/>
  <c r="E78" i="9"/>
  <c r="I77" i="9"/>
  <c r="E77" i="9"/>
  <c r="I76" i="9"/>
  <c r="E76" i="9"/>
  <c r="E75" i="9"/>
  <c r="L86" i="9"/>
  <c r="L78" i="9"/>
  <c r="L70" i="9"/>
  <c r="L111" i="9"/>
  <c r="H111" i="9"/>
  <c r="D111" i="9"/>
  <c r="L110" i="9"/>
  <c r="H110" i="9"/>
  <c r="H109" i="9"/>
  <c r="D109" i="9"/>
  <c r="L108" i="9"/>
  <c r="H108" i="9"/>
  <c r="D108" i="9"/>
  <c r="L104" i="9"/>
  <c r="H104" i="9"/>
  <c r="D104" i="9"/>
  <c r="L100" i="9"/>
  <c r="H100" i="9"/>
  <c r="D100" i="9"/>
  <c r="L96" i="9"/>
  <c r="H96" i="9"/>
  <c r="D96" i="9"/>
  <c r="L92" i="9"/>
  <c r="H92" i="9"/>
  <c r="D92" i="9"/>
  <c r="D89" i="9"/>
  <c r="L88" i="9"/>
  <c r="D85" i="9"/>
  <c r="L84" i="9"/>
  <c r="D81" i="9"/>
  <c r="L80" i="9"/>
  <c r="K61" i="9"/>
  <c r="L95" i="9"/>
  <c r="G99" i="9"/>
  <c r="C97" i="9"/>
  <c r="C95" i="9"/>
  <c r="C93" i="9"/>
  <c r="C92" i="9"/>
  <c r="C91" i="9"/>
  <c r="G90" i="9"/>
  <c r="C90" i="9"/>
  <c r="G89" i="9"/>
  <c r="C89" i="9"/>
  <c r="G88" i="9"/>
  <c r="C88" i="9"/>
  <c r="C87" i="9"/>
  <c r="G86" i="9"/>
  <c r="C86" i="9"/>
  <c r="G85" i="9"/>
  <c r="C85" i="9"/>
  <c r="G84" i="9"/>
  <c r="C84" i="9"/>
  <c r="C83" i="9"/>
  <c r="G82" i="9"/>
  <c r="C82" i="9"/>
  <c r="K81" i="9"/>
  <c r="G81" i="9"/>
  <c r="C81" i="9"/>
  <c r="K80" i="9"/>
  <c r="G80" i="9"/>
  <c r="C80" i="9"/>
  <c r="K79" i="9"/>
  <c r="C79" i="9"/>
  <c r="K78" i="9"/>
  <c r="G78" i="9"/>
  <c r="C78" i="9"/>
  <c r="K77" i="9"/>
  <c r="G77" i="9"/>
  <c r="C77" i="9"/>
  <c r="K76" i="9"/>
  <c r="G76" i="9"/>
  <c r="C76" i="9"/>
  <c r="K75" i="9"/>
  <c r="C75" i="9"/>
  <c r="K74" i="9"/>
  <c r="G74" i="9"/>
  <c r="C74" i="9"/>
  <c r="K73" i="9"/>
  <c r="G73" i="9"/>
  <c r="C73" i="9"/>
  <c r="K72" i="9"/>
  <c r="G72" i="9"/>
  <c r="C72" i="9"/>
  <c r="K71" i="9"/>
  <c r="C71" i="9"/>
  <c r="K70" i="9"/>
  <c r="G70" i="9"/>
  <c r="C70" i="9"/>
  <c r="K69" i="9"/>
  <c r="G69" i="9"/>
  <c r="C69" i="9"/>
  <c r="K68" i="9"/>
  <c r="G68" i="9"/>
  <c r="G63" i="9"/>
  <c r="G61" i="9"/>
  <c r="C111" i="9"/>
  <c r="C109" i="9"/>
  <c r="C107" i="9"/>
  <c r="C105" i="9"/>
  <c r="G103" i="9"/>
  <c r="C102" i="9"/>
  <c r="C101" i="9"/>
  <c r="C99" i="9"/>
  <c r="C96" i="9"/>
  <c r="G95" i="9"/>
  <c r="G94" i="9"/>
  <c r="G93" i="9"/>
  <c r="J111" i="9"/>
  <c r="B111" i="9"/>
  <c r="J110" i="9"/>
  <c r="F110" i="9"/>
  <c r="B110" i="9"/>
  <c r="J109" i="9"/>
  <c r="B109" i="9"/>
  <c r="J108" i="9"/>
  <c r="F108" i="9"/>
  <c r="B108" i="9"/>
  <c r="J107" i="9"/>
  <c r="B107" i="9"/>
  <c r="L107" i="9"/>
  <c r="H107" i="9"/>
  <c r="D107" i="9"/>
  <c r="J106" i="9"/>
  <c r="F106" i="9"/>
  <c r="B106" i="9"/>
  <c r="L106" i="9"/>
  <c r="H106" i="9"/>
  <c r="J105" i="9"/>
  <c r="B105" i="9"/>
  <c r="H105" i="9"/>
  <c r="D105" i="9"/>
  <c r="J104" i="9"/>
  <c r="F104" i="9"/>
  <c r="B104" i="9"/>
  <c r="J103" i="9"/>
  <c r="B103" i="9"/>
  <c r="L103" i="9"/>
  <c r="H103" i="9"/>
  <c r="D103" i="9"/>
  <c r="J102" i="9"/>
  <c r="F102" i="9"/>
  <c r="B102" i="9"/>
  <c r="L102" i="9"/>
  <c r="H102" i="9"/>
  <c r="J101" i="9"/>
  <c r="B101" i="9"/>
  <c r="H101" i="9"/>
  <c r="D101" i="9"/>
  <c r="J100" i="9"/>
  <c r="F100" i="9"/>
  <c r="B100" i="9"/>
  <c r="J99" i="9"/>
  <c r="F99" i="9"/>
  <c r="L99" i="9"/>
  <c r="H99" i="9"/>
  <c r="B99" i="9"/>
  <c r="J98" i="9"/>
  <c r="F98" i="9"/>
  <c r="B98" i="9"/>
  <c r="D98" i="9"/>
  <c r="H98" i="9"/>
  <c r="L98" i="9"/>
  <c r="J97" i="9"/>
  <c r="F97" i="9"/>
  <c r="B97" i="9"/>
  <c r="D97" i="9"/>
  <c r="L97" i="9"/>
  <c r="J96" i="9"/>
  <c r="F96" i="9"/>
  <c r="B96" i="9"/>
  <c r="J95" i="9"/>
  <c r="F95" i="9"/>
  <c r="H95" i="9"/>
  <c r="B95" i="9"/>
  <c r="J94" i="9"/>
  <c r="F94" i="9"/>
  <c r="B94" i="9"/>
  <c r="D94" i="9"/>
  <c r="H94" i="9"/>
  <c r="L94" i="9"/>
  <c r="J93" i="9"/>
  <c r="F93" i="9"/>
  <c r="B93" i="9"/>
  <c r="D93" i="9"/>
  <c r="L93" i="9"/>
  <c r="J92" i="9"/>
  <c r="F92" i="9"/>
  <c r="B92" i="9"/>
  <c r="J91" i="9"/>
  <c r="F91" i="9"/>
  <c r="H91" i="9"/>
  <c r="B91" i="9"/>
  <c r="J90" i="9"/>
  <c r="F90" i="9"/>
  <c r="H90" i="9"/>
  <c r="L90" i="9"/>
  <c r="D90" i="9"/>
  <c r="J89" i="9"/>
  <c r="F89" i="9"/>
  <c r="B89" i="9"/>
  <c r="L89" i="9"/>
  <c r="J88" i="9"/>
  <c r="F88" i="9"/>
  <c r="D88" i="9"/>
  <c r="H88" i="9"/>
  <c r="J87" i="9"/>
  <c r="F87" i="9"/>
  <c r="B87" i="9"/>
  <c r="J86" i="9"/>
  <c r="F86" i="9"/>
  <c r="H86" i="9"/>
  <c r="D86" i="9"/>
  <c r="J85" i="9"/>
  <c r="F85" i="9"/>
  <c r="B85" i="9"/>
  <c r="L85" i="9"/>
  <c r="J84" i="9"/>
  <c r="F84" i="9"/>
  <c r="D84" i="9"/>
  <c r="H84" i="9"/>
  <c r="J83" i="9"/>
  <c r="F83" i="9"/>
  <c r="B83" i="9"/>
  <c r="J82" i="9"/>
  <c r="F82" i="9"/>
  <c r="H82" i="9"/>
  <c r="D82" i="9"/>
  <c r="J81" i="9"/>
  <c r="F81" i="9"/>
  <c r="B81" i="9"/>
  <c r="L81" i="9"/>
  <c r="J80" i="9"/>
  <c r="F80" i="9"/>
  <c r="D80" i="9"/>
  <c r="H80" i="9"/>
  <c r="J79" i="9"/>
  <c r="F79" i="9"/>
  <c r="B79" i="9"/>
  <c r="J78" i="9"/>
  <c r="F78" i="9"/>
  <c r="H78" i="9"/>
  <c r="D78" i="9"/>
  <c r="J77" i="9"/>
  <c r="F77" i="9"/>
  <c r="B77" i="9"/>
  <c r="L77" i="9"/>
  <c r="J76" i="9"/>
  <c r="F76" i="9"/>
  <c r="D76" i="9"/>
  <c r="H76" i="9"/>
  <c r="J75" i="9"/>
  <c r="F75" i="9"/>
  <c r="B75" i="9"/>
  <c r="F74" i="9"/>
  <c r="H74" i="9"/>
  <c r="D74" i="9"/>
  <c r="F73" i="9"/>
  <c r="B73" i="9"/>
  <c r="L73" i="9"/>
  <c r="F72" i="9"/>
  <c r="D72" i="9"/>
  <c r="H72" i="9"/>
  <c r="F71" i="9"/>
  <c r="B71" i="9"/>
  <c r="F70" i="9"/>
  <c r="H70" i="9"/>
  <c r="D70" i="9"/>
  <c r="F69" i="9"/>
  <c r="B69" i="9"/>
  <c r="L69" i="9"/>
  <c r="F68" i="9"/>
  <c r="B68" i="9"/>
  <c r="H68" i="9"/>
  <c r="D68" i="9"/>
  <c r="F67" i="9"/>
  <c r="B67" i="9"/>
  <c r="F66" i="9"/>
  <c r="B66" i="9"/>
  <c r="L66" i="9"/>
  <c r="H66" i="9"/>
  <c r="F65" i="9"/>
  <c r="B65" i="9"/>
  <c r="L65" i="9"/>
  <c r="H65" i="9"/>
  <c r="F64" i="9"/>
  <c r="B64" i="9"/>
  <c r="H64" i="9"/>
  <c r="D64" i="9"/>
  <c r="F63" i="9"/>
  <c r="B63" i="9"/>
  <c r="F62" i="9"/>
  <c r="B62" i="9"/>
  <c r="L62" i="9"/>
  <c r="H62" i="9"/>
  <c r="D62" i="9"/>
  <c r="F61" i="9"/>
  <c r="B61" i="9"/>
  <c r="L61" i="9"/>
  <c r="C61" i="9"/>
  <c r="H61" i="9"/>
  <c r="M61" i="9"/>
  <c r="D61" i="9"/>
  <c r="D106" i="9"/>
  <c r="D102" i="9"/>
  <c r="H93" i="9"/>
  <c r="L91" i="9"/>
  <c r="B90" i="9"/>
  <c r="H85" i="9"/>
  <c r="B82" i="9"/>
  <c r="H77" i="9"/>
  <c r="B74" i="9"/>
  <c r="M72" i="9"/>
  <c r="H69" i="9"/>
  <c r="G67" i="9"/>
  <c r="C65" i="9"/>
  <c r="I75" i="9"/>
  <c r="M74" i="9"/>
  <c r="I74" i="9"/>
  <c r="E74" i="9"/>
  <c r="I73" i="9"/>
  <c r="I72" i="9"/>
  <c r="I71" i="9"/>
  <c r="M70" i="9"/>
  <c r="I70" i="9"/>
  <c r="E70" i="9"/>
  <c r="I69" i="9"/>
  <c r="M68" i="9"/>
  <c r="I68" i="9"/>
  <c r="I67" i="9"/>
  <c r="E67" i="9"/>
  <c r="M66" i="9"/>
  <c r="I66" i="9"/>
  <c r="E66" i="9"/>
  <c r="I65" i="9"/>
  <c r="E65" i="9"/>
  <c r="M64" i="9"/>
  <c r="I64" i="9"/>
  <c r="I63" i="9"/>
  <c r="E63" i="9"/>
  <c r="M62" i="9"/>
  <c r="I62" i="9"/>
  <c r="E62" i="9"/>
  <c r="D77" i="9"/>
  <c r="L76" i="9"/>
  <c r="D73" i="9"/>
  <c r="L72" i="9"/>
  <c r="D69" i="9"/>
  <c r="L68" i="9"/>
  <c r="D65" i="9"/>
  <c r="L64" i="9"/>
  <c r="C68" i="9"/>
  <c r="K67" i="9"/>
  <c r="C67" i="9"/>
  <c r="K66" i="9"/>
  <c r="G66" i="9"/>
  <c r="C66" i="9"/>
  <c r="K65" i="9"/>
  <c r="G65" i="9"/>
  <c r="K64" i="9"/>
  <c r="G64" i="9"/>
  <c r="C64" i="9"/>
  <c r="K63" i="9"/>
  <c r="C63" i="9"/>
  <c r="K62" i="9"/>
  <c r="G62" i="9"/>
  <c r="C62" i="9"/>
  <c r="L87" i="9"/>
  <c r="H87" i="9"/>
  <c r="D87" i="9"/>
  <c r="L83" i="9"/>
  <c r="H83" i="9"/>
  <c r="D83" i="9"/>
  <c r="L79" i="9"/>
  <c r="H79" i="9"/>
  <c r="D79" i="9"/>
  <c r="L75" i="9"/>
  <c r="H75" i="9"/>
  <c r="D75" i="9"/>
  <c r="L71" i="9"/>
  <c r="H71" i="9"/>
  <c r="D71" i="9"/>
  <c r="L67" i="9"/>
  <c r="H67" i="9"/>
  <c r="D67" i="9"/>
  <c r="L63" i="9"/>
  <c r="H63" i="9"/>
  <c r="D63" i="9"/>
  <c r="Q16" i="8" l="1"/>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15" i="8"/>
  <c r="Q14" i="8"/>
  <c r="D49" i="8"/>
  <c r="R16" i="8" s="1"/>
  <c r="E49" i="8"/>
  <c r="S16" i="8" s="1"/>
  <c r="F49" i="8"/>
  <c r="T16" i="8" s="1"/>
  <c r="G49" i="8"/>
  <c r="U16" i="8" s="1"/>
  <c r="H49" i="8"/>
  <c r="V16" i="8" s="1"/>
  <c r="I49" i="8"/>
  <c r="W16" i="8" s="1"/>
  <c r="J49" i="8"/>
  <c r="X16" i="8" s="1"/>
  <c r="K49" i="8"/>
  <c r="Y16" i="8" s="1"/>
  <c r="L49" i="8"/>
  <c r="Z16" i="8" s="1"/>
  <c r="M49" i="8"/>
  <c r="AA16" i="8" s="1"/>
  <c r="N49" i="8"/>
  <c r="AB16" i="8" s="1"/>
  <c r="O49" i="8"/>
  <c r="AC16" i="8" s="1"/>
  <c r="D50" i="8"/>
  <c r="R17" i="8" s="1"/>
  <c r="E50" i="8"/>
  <c r="S17" i="8" s="1"/>
  <c r="F50" i="8"/>
  <c r="G50" i="8"/>
  <c r="U17" i="8" s="1"/>
  <c r="H50" i="8"/>
  <c r="T17" i="8" s="1"/>
  <c r="I50" i="8"/>
  <c r="W17" i="8" s="1"/>
  <c r="J50" i="8"/>
  <c r="X17" i="8" s="1"/>
  <c r="K50" i="8"/>
  <c r="Y17" i="8" s="1"/>
  <c r="L50" i="8"/>
  <c r="Z17" i="8" s="1"/>
  <c r="M50" i="8"/>
  <c r="AA17" i="8" s="1"/>
  <c r="N50" i="8"/>
  <c r="AB17" i="8" s="1"/>
  <c r="O50" i="8"/>
  <c r="AC17" i="8" s="1"/>
  <c r="D51" i="8"/>
  <c r="R18" i="8" s="1"/>
  <c r="E51" i="8"/>
  <c r="W18" i="8" s="1"/>
  <c r="F51" i="8"/>
  <c r="T18" i="8" s="1"/>
  <c r="G51" i="8"/>
  <c r="U18" i="8" s="1"/>
  <c r="H51" i="8"/>
  <c r="V18" i="8" s="1"/>
  <c r="I51" i="8"/>
  <c r="J51" i="8"/>
  <c r="X18" i="8" s="1"/>
  <c r="K51" i="8"/>
  <c r="Y18" i="8" s="1"/>
  <c r="L51" i="8"/>
  <c r="Z18" i="8" s="1"/>
  <c r="M51" i="8"/>
  <c r="AA18" i="8" s="1"/>
  <c r="N51" i="8"/>
  <c r="AB18" i="8" s="1"/>
  <c r="O51" i="8"/>
  <c r="AC18" i="8" s="1"/>
  <c r="D52" i="8"/>
  <c r="Z19" i="8" s="1"/>
  <c r="E52" i="8"/>
  <c r="S19" i="8" s="1"/>
  <c r="F52" i="8"/>
  <c r="G52" i="8"/>
  <c r="U19" i="8" s="1"/>
  <c r="H52" i="8"/>
  <c r="V19" i="8" s="1"/>
  <c r="I52" i="8"/>
  <c r="W19" i="8" s="1"/>
  <c r="J52" i="8"/>
  <c r="X19" i="8" s="1"/>
  <c r="K52" i="8"/>
  <c r="Y19" i="8" s="1"/>
  <c r="L52" i="8"/>
  <c r="M52" i="8"/>
  <c r="AA19" i="8" s="1"/>
  <c r="N52" i="8"/>
  <c r="AB19" i="8" s="1"/>
  <c r="O52" i="8"/>
  <c r="AC19" i="8" s="1"/>
  <c r="D53" i="8"/>
  <c r="AC20" i="8" s="1"/>
  <c r="E53" i="8"/>
  <c r="S20" i="8" s="1"/>
  <c r="F53" i="8"/>
  <c r="T20" i="8" s="1"/>
  <c r="G53" i="8"/>
  <c r="U20" i="8" s="1"/>
  <c r="H53" i="8"/>
  <c r="V20" i="8" s="1"/>
  <c r="I53" i="8"/>
  <c r="J53" i="8"/>
  <c r="X20" i="8" s="1"/>
  <c r="K53" i="8"/>
  <c r="Y20" i="8" s="1"/>
  <c r="L53" i="8"/>
  <c r="Z20" i="8" s="1"/>
  <c r="M53" i="8"/>
  <c r="AA20" i="8" s="1"/>
  <c r="N53" i="8"/>
  <c r="AB20" i="8" s="1"/>
  <c r="O53" i="8"/>
  <c r="D54" i="8"/>
  <c r="R21" i="8" s="1"/>
  <c r="E54" i="8"/>
  <c r="S21" i="8" s="1"/>
  <c r="F54" i="8"/>
  <c r="T21" i="8" s="1"/>
  <c r="G54" i="8"/>
  <c r="U21" i="8" s="1"/>
  <c r="H54" i="8"/>
  <c r="V21" i="8" s="1"/>
  <c r="I54" i="8"/>
  <c r="W21" i="8" s="1"/>
  <c r="J54" i="8"/>
  <c r="X21" i="8" s="1"/>
  <c r="K54" i="8"/>
  <c r="Y21" i="8" s="1"/>
  <c r="L54" i="8"/>
  <c r="Z21" i="8" s="1"/>
  <c r="M54" i="8"/>
  <c r="AA21" i="8" s="1"/>
  <c r="N54" i="8"/>
  <c r="AB21" i="8" s="1"/>
  <c r="O54" i="8"/>
  <c r="AC21" i="8" s="1"/>
  <c r="D55" i="8"/>
  <c r="R22" i="8" s="1"/>
  <c r="E55" i="8"/>
  <c r="S22" i="8" s="1"/>
  <c r="F55" i="8"/>
  <c r="T22" i="8" s="1"/>
  <c r="G55" i="8"/>
  <c r="U22" i="8" s="1"/>
  <c r="H55" i="8"/>
  <c r="V22" i="8" s="1"/>
  <c r="I55" i="8"/>
  <c r="W22" i="8" s="1"/>
  <c r="J55" i="8"/>
  <c r="X22" i="8" s="1"/>
  <c r="K55" i="8"/>
  <c r="Y22" i="8" s="1"/>
  <c r="L55" i="8"/>
  <c r="Z22" i="8" s="1"/>
  <c r="M55" i="8"/>
  <c r="AA22" i="8" s="1"/>
  <c r="N55" i="8"/>
  <c r="AB22" i="8" s="1"/>
  <c r="O55" i="8"/>
  <c r="AC22" i="8" s="1"/>
  <c r="D56" i="8"/>
  <c r="V23" i="8" s="1"/>
  <c r="E56" i="8"/>
  <c r="S23" i="8" s="1"/>
  <c r="F56" i="8"/>
  <c r="T23" i="8" s="1"/>
  <c r="G56" i="8"/>
  <c r="U23" i="8" s="1"/>
  <c r="H56" i="8"/>
  <c r="I56" i="8"/>
  <c r="W23" i="8" s="1"/>
  <c r="J56" i="8"/>
  <c r="X23" i="8" s="1"/>
  <c r="K56" i="8"/>
  <c r="Y23" i="8" s="1"/>
  <c r="L56" i="8"/>
  <c r="Z23" i="8" s="1"/>
  <c r="M56" i="8"/>
  <c r="AA23" i="8" s="1"/>
  <c r="N56" i="8"/>
  <c r="AB23" i="8" s="1"/>
  <c r="O56" i="8"/>
  <c r="AC23" i="8" s="1"/>
  <c r="D57" i="8"/>
  <c r="Y24" i="8" s="1"/>
  <c r="E57" i="8"/>
  <c r="F57" i="8"/>
  <c r="G57" i="8"/>
  <c r="U24" i="8" s="1"/>
  <c r="H57" i="8"/>
  <c r="V24" i="8" s="1"/>
  <c r="I57" i="8"/>
  <c r="W24" i="8" s="1"/>
  <c r="J57" i="8"/>
  <c r="X24" i="8" s="1"/>
  <c r="K57" i="8"/>
  <c r="L57" i="8"/>
  <c r="Z24" i="8" s="1"/>
  <c r="M57" i="8"/>
  <c r="AA24" i="8" s="1"/>
  <c r="N57" i="8"/>
  <c r="AB24" i="8" s="1"/>
  <c r="O57" i="8"/>
  <c r="AC24" i="8" s="1"/>
  <c r="D58" i="8"/>
  <c r="R25" i="8" s="1"/>
  <c r="E58" i="8"/>
  <c r="S25" i="8" s="1"/>
  <c r="F58" i="8"/>
  <c r="T25" i="8" s="1"/>
  <c r="G58" i="8"/>
  <c r="U25" i="8" s="1"/>
  <c r="H58" i="8"/>
  <c r="AB25" i="8" s="1"/>
  <c r="I58" i="8"/>
  <c r="J58" i="8"/>
  <c r="X25" i="8" s="1"/>
  <c r="K58" i="8"/>
  <c r="Y25" i="8" s="1"/>
  <c r="L58" i="8"/>
  <c r="Z25" i="8" s="1"/>
  <c r="M58" i="8"/>
  <c r="AA25" i="8" s="1"/>
  <c r="N58" i="8"/>
  <c r="O58" i="8"/>
  <c r="AC25" i="8" s="1"/>
  <c r="D59" i="8"/>
  <c r="R26" i="8" s="1"/>
  <c r="E59" i="8"/>
  <c r="S26" i="8" s="1"/>
  <c r="F59" i="8"/>
  <c r="T26" i="8" s="1"/>
  <c r="G59" i="8"/>
  <c r="U26" i="8" s="1"/>
  <c r="H59" i="8"/>
  <c r="V26" i="8" s="1"/>
  <c r="I59" i="8"/>
  <c r="W26" i="8" s="1"/>
  <c r="J59" i="8"/>
  <c r="X26" i="8" s="1"/>
  <c r="K59" i="8"/>
  <c r="L59" i="8"/>
  <c r="Z26" i="8" s="1"/>
  <c r="M59" i="8"/>
  <c r="AA26" i="8" s="1"/>
  <c r="N59" i="8"/>
  <c r="AB26" i="8" s="1"/>
  <c r="O59" i="8"/>
  <c r="AC26" i="8" s="1"/>
  <c r="D60" i="8"/>
  <c r="R27" i="8" s="1"/>
  <c r="E60" i="8"/>
  <c r="S27" i="8" s="1"/>
  <c r="F60" i="8"/>
  <c r="T27" i="8" s="1"/>
  <c r="G60" i="8"/>
  <c r="U27" i="8" s="1"/>
  <c r="H60" i="8"/>
  <c r="V27" i="8" s="1"/>
  <c r="I60" i="8"/>
  <c r="W27" i="8" s="1"/>
  <c r="J60" i="8"/>
  <c r="X27" i="8" s="1"/>
  <c r="K60" i="8"/>
  <c r="Y27" i="8" s="1"/>
  <c r="L60" i="8"/>
  <c r="Z27" i="8" s="1"/>
  <c r="M60" i="8"/>
  <c r="AA27" i="8" s="1"/>
  <c r="N60" i="8"/>
  <c r="O60" i="8"/>
  <c r="D61" i="8"/>
  <c r="R28" i="8" s="1"/>
  <c r="E61" i="8"/>
  <c r="S28" i="8" s="1"/>
  <c r="F61" i="8"/>
  <c r="T28" i="8" s="1"/>
  <c r="G61" i="8"/>
  <c r="U28" i="8" s="1"/>
  <c r="H61" i="8"/>
  <c r="V28" i="8" s="1"/>
  <c r="I61" i="8"/>
  <c r="W28" i="8" s="1"/>
  <c r="J61" i="8"/>
  <c r="X28" i="8" s="1"/>
  <c r="K61" i="8"/>
  <c r="Y28" i="8" s="1"/>
  <c r="L61" i="8"/>
  <c r="Z28" i="8" s="1"/>
  <c r="M61" i="8"/>
  <c r="AA28" i="8" s="1"/>
  <c r="N61" i="8"/>
  <c r="AB28" i="8" s="1"/>
  <c r="O61" i="8"/>
  <c r="AC28" i="8" s="1"/>
  <c r="D62" i="8"/>
  <c r="E62" i="8"/>
  <c r="F62" i="8"/>
  <c r="T29" i="8" s="1"/>
  <c r="G62" i="8"/>
  <c r="U29" i="8" s="1"/>
  <c r="H62" i="8"/>
  <c r="X29" i="8" s="1"/>
  <c r="I62" i="8"/>
  <c r="W29" i="8" s="1"/>
  <c r="J62" i="8"/>
  <c r="K62" i="8"/>
  <c r="Y29" i="8" s="1"/>
  <c r="L62" i="8"/>
  <c r="Z29" i="8" s="1"/>
  <c r="M62" i="8"/>
  <c r="AA29" i="8" s="1"/>
  <c r="N62" i="8"/>
  <c r="AB29" i="8" s="1"/>
  <c r="O62" i="8"/>
  <c r="AC29" i="8" s="1"/>
  <c r="D63" i="8"/>
  <c r="R30" i="8" s="1"/>
  <c r="E63" i="8"/>
  <c r="AA30" i="8" s="1"/>
  <c r="F63" i="8"/>
  <c r="T30" i="8" s="1"/>
  <c r="G63" i="8"/>
  <c r="H63" i="8"/>
  <c r="I63" i="8"/>
  <c r="W30" i="8" s="1"/>
  <c r="J63" i="8"/>
  <c r="X30" i="8" s="1"/>
  <c r="K63" i="8"/>
  <c r="Y30" i="8" s="1"/>
  <c r="L63" i="8"/>
  <c r="Z30" i="8" s="1"/>
  <c r="M63" i="8"/>
  <c r="N63" i="8"/>
  <c r="AB30" i="8" s="1"/>
  <c r="O63" i="8"/>
  <c r="AC30" i="8" s="1"/>
  <c r="D64" i="8"/>
  <c r="R31" i="8" s="1"/>
  <c r="E64" i="8"/>
  <c r="S31" i="8" s="1"/>
  <c r="F64" i="8"/>
  <c r="T31" i="8" s="1"/>
  <c r="G64" i="8"/>
  <c r="U31" i="8" s="1"/>
  <c r="H64" i="8"/>
  <c r="V31" i="8" s="1"/>
  <c r="I64" i="8"/>
  <c r="W31" i="8" s="1"/>
  <c r="J64" i="8"/>
  <c r="K64" i="8"/>
  <c r="L64" i="8"/>
  <c r="Z31" i="8" s="1"/>
  <c r="M64" i="8"/>
  <c r="AA31" i="8" s="1"/>
  <c r="N64" i="8"/>
  <c r="AB31" i="8" s="1"/>
  <c r="O64" i="8"/>
  <c r="AC31" i="8" s="1"/>
  <c r="D65" i="8"/>
  <c r="R32" i="8" s="1"/>
  <c r="E65" i="8"/>
  <c r="S32" i="8" s="1"/>
  <c r="F65" i="8"/>
  <c r="T32" i="8" s="1"/>
  <c r="G65" i="8"/>
  <c r="U32" i="8" s="1"/>
  <c r="H65" i="8"/>
  <c r="V32" i="8" s="1"/>
  <c r="I65" i="8"/>
  <c r="W32" i="8" s="1"/>
  <c r="J65" i="8"/>
  <c r="X32" i="8" s="1"/>
  <c r="K65" i="8"/>
  <c r="Y32" i="8" s="1"/>
  <c r="L65" i="8"/>
  <c r="Z32" i="8" s="1"/>
  <c r="M65" i="8"/>
  <c r="AA32" i="8" s="1"/>
  <c r="N65" i="8"/>
  <c r="O65" i="8"/>
  <c r="AC32" i="8" s="1"/>
  <c r="D66" i="8"/>
  <c r="R33" i="8" s="1"/>
  <c r="E66" i="8"/>
  <c r="S33" i="8" s="1"/>
  <c r="F66" i="8"/>
  <c r="G66" i="8"/>
  <c r="U33" i="8" s="1"/>
  <c r="H66" i="8"/>
  <c r="T33" i="8" s="1"/>
  <c r="I66" i="8"/>
  <c r="W33" i="8" s="1"/>
  <c r="J66" i="8"/>
  <c r="X33" i="8" s="1"/>
  <c r="K66" i="8"/>
  <c r="Y33" i="8" s="1"/>
  <c r="L66" i="8"/>
  <c r="Z33" i="8" s="1"/>
  <c r="M66" i="8"/>
  <c r="AA33" i="8" s="1"/>
  <c r="N66" i="8"/>
  <c r="AB33" i="8" s="1"/>
  <c r="O66" i="8"/>
  <c r="AC33" i="8" s="1"/>
  <c r="D67" i="8"/>
  <c r="E67" i="8"/>
  <c r="W34" i="8" s="1"/>
  <c r="F67" i="8"/>
  <c r="T34" i="8" s="1"/>
  <c r="G67" i="8"/>
  <c r="U34" i="8" s="1"/>
  <c r="H67" i="8"/>
  <c r="V34" i="8" s="1"/>
  <c r="I67" i="8"/>
  <c r="J67" i="8"/>
  <c r="X34" i="8" s="1"/>
  <c r="K67" i="8"/>
  <c r="Y34" i="8" s="1"/>
  <c r="L67" i="8"/>
  <c r="Z34" i="8" s="1"/>
  <c r="M67" i="8"/>
  <c r="AA34" i="8" s="1"/>
  <c r="N67" i="8"/>
  <c r="AB34" i="8" s="1"/>
  <c r="O67" i="8"/>
  <c r="AC34" i="8" s="1"/>
  <c r="D68" i="8"/>
  <c r="R35" i="8" s="1"/>
  <c r="E68" i="8"/>
  <c r="S35" i="8" s="1"/>
  <c r="F68" i="8"/>
  <c r="G68" i="8"/>
  <c r="H68" i="8"/>
  <c r="V35" i="8" s="1"/>
  <c r="I68" i="8"/>
  <c r="Z35" i="8" s="1"/>
  <c r="J68" i="8"/>
  <c r="X35" i="8" s="1"/>
  <c r="K68" i="8"/>
  <c r="Y35" i="8" s="1"/>
  <c r="L68" i="8"/>
  <c r="M68" i="8"/>
  <c r="AA35" i="8" s="1"/>
  <c r="N68" i="8"/>
  <c r="AB35" i="8" s="1"/>
  <c r="O68" i="8"/>
  <c r="AC35" i="8" s="1"/>
  <c r="D69" i="8"/>
  <c r="AC36" i="8" s="1"/>
  <c r="E69" i="8"/>
  <c r="S36" i="8" s="1"/>
  <c r="F69" i="8"/>
  <c r="G69" i="8"/>
  <c r="U36" i="8" s="1"/>
  <c r="H69" i="8"/>
  <c r="V36" i="8" s="1"/>
  <c r="I69" i="8"/>
  <c r="J69" i="8"/>
  <c r="K69" i="8"/>
  <c r="Y36" i="8" s="1"/>
  <c r="L69" i="8"/>
  <c r="Z36" i="8" s="1"/>
  <c r="M69" i="8"/>
  <c r="AA36" i="8" s="1"/>
  <c r="N69" i="8"/>
  <c r="AB36" i="8" s="1"/>
  <c r="O69" i="8"/>
  <c r="D70" i="8"/>
  <c r="R37" i="8" s="1"/>
  <c r="E70" i="8"/>
  <c r="S37" i="8" s="1"/>
  <c r="F70" i="8"/>
  <c r="T37" i="8" s="1"/>
  <c r="G70" i="8"/>
  <c r="U37" i="8" s="1"/>
  <c r="H70" i="8"/>
  <c r="V37" i="8" s="1"/>
  <c r="I70" i="8"/>
  <c r="J70" i="8"/>
  <c r="X37" i="8" s="1"/>
  <c r="K70" i="8"/>
  <c r="Y37" i="8" s="1"/>
  <c r="L70" i="8"/>
  <c r="Z37" i="8" s="1"/>
  <c r="M70" i="8"/>
  <c r="N70" i="8"/>
  <c r="AB37" i="8" s="1"/>
  <c r="O70" i="8"/>
  <c r="AC37" i="8" s="1"/>
  <c r="D71" i="8"/>
  <c r="R38" i="8" s="1"/>
  <c r="E71" i="8"/>
  <c r="S38" i="8" s="1"/>
  <c r="F71" i="8"/>
  <c r="T38" i="8" s="1"/>
  <c r="G71" i="8"/>
  <c r="U38" i="8" s="1"/>
  <c r="H71" i="8"/>
  <c r="V38" i="8" s="1"/>
  <c r="I71" i="8"/>
  <c r="W38" i="8" s="1"/>
  <c r="J71" i="8"/>
  <c r="X38" i="8" s="1"/>
  <c r="K71" i="8"/>
  <c r="Y38" i="8" s="1"/>
  <c r="L71" i="8"/>
  <c r="Z38" i="8" s="1"/>
  <c r="M71" i="8"/>
  <c r="AA38" i="8" s="1"/>
  <c r="N71" i="8"/>
  <c r="AB38" i="8" s="1"/>
  <c r="O71" i="8"/>
  <c r="AC38" i="8" s="1"/>
  <c r="D72" i="8"/>
  <c r="AC39" i="8" s="1"/>
  <c r="E72" i="8"/>
  <c r="S39" i="8" s="1"/>
  <c r="F72" i="8"/>
  <c r="T39" i="8" s="1"/>
  <c r="G72" i="8"/>
  <c r="U39" i="8" s="1"/>
  <c r="H72" i="8"/>
  <c r="I72" i="8"/>
  <c r="V39" i="8" s="1"/>
  <c r="J72" i="8"/>
  <c r="X39" i="8" s="1"/>
  <c r="K72" i="8"/>
  <c r="Y39" i="8" s="1"/>
  <c r="L72" i="8"/>
  <c r="Z39" i="8" s="1"/>
  <c r="M72" i="8"/>
  <c r="AA39" i="8" s="1"/>
  <c r="N72" i="8"/>
  <c r="AB39" i="8" s="1"/>
  <c r="O72" i="8"/>
  <c r="D73" i="8"/>
  <c r="Y40" i="8" s="1"/>
  <c r="E73" i="8"/>
  <c r="F73" i="8"/>
  <c r="G73" i="8"/>
  <c r="U40" i="8" s="1"/>
  <c r="H73" i="8"/>
  <c r="V40" i="8" s="1"/>
  <c r="I73" i="8"/>
  <c r="W40" i="8" s="1"/>
  <c r="J73" i="8"/>
  <c r="X40" i="8" s="1"/>
  <c r="K73" i="8"/>
  <c r="L73" i="8"/>
  <c r="Z40" i="8" s="1"/>
  <c r="M73" i="8"/>
  <c r="AA40" i="8" s="1"/>
  <c r="N73" i="8"/>
  <c r="AB40" i="8" s="1"/>
  <c r="O73" i="8"/>
  <c r="AC40" i="8" s="1"/>
  <c r="D74" i="8"/>
  <c r="R41" i="8" s="1"/>
  <c r="E74" i="8"/>
  <c r="F74" i="8"/>
  <c r="T41" i="8" s="1"/>
  <c r="G74" i="8"/>
  <c r="U41" i="8" s="1"/>
  <c r="H74" i="8"/>
  <c r="AB41" i="8" s="1"/>
  <c r="I74" i="8"/>
  <c r="J74" i="8"/>
  <c r="X41" i="8" s="1"/>
  <c r="K74" i="8"/>
  <c r="Y41" i="8" s="1"/>
  <c r="L74" i="8"/>
  <c r="Z41" i="8" s="1"/>
  <c r="M74" i="8"/>
  <c r="AA41" i="8" s="1"/>
  <c r="N74" i="8"/>
  <c r="O74" i="8"/>
  <c r="AC41" i="8" s="1"/>
  <c r="D75" i="8"/>
  <c r="R42" i="8" s="1"/>
  <c r="E75" i="8"/>
  <c r="S42" i="8" s="1"/>
  <c r="F75" i="8"/>
  <c r="T42" i="8" s="1"/>
  <c r="G75" i="8"/>
  <c r="U42" i="8" s="1"/>
  <c r="H75" i="8"/>
  <c r="I75" i="8"/>
  <c r="W42" i="8" s="1"/>
  <c r="J75" i="8"/>
  <c r="X42" i="8" s="1"/>
  <c r="K75" i="8"/>
  <c r="L75" i="8"/>
  <c r="Z42" i="8" s="1"/>
  <c r="M75" i="8"/>
  <c r="AA42" i="8" s="1"/>
  <c r="N75" i="8"/>
  <c r="AB42" i="8" s="1"/>
  <c r="O75" i="8"/>
  <c r="AC42" i="8" s="1"/>
  <c r="D76" i="8"/>
  <c r="Y43" i="8" s="1"/>
  <c r="E76" i="8"/>
  <c r="S43" i="8" s="1"/>
  <c r="F76" i="8"/>
  <c r="T43" i="8" s="1"/>
  <c r="G76" i="8"/>
  <c r="U43" i="8" s="1"/>
  <c r="H76" i="8"/>
  <c r="V43" i="8" s="1"/>
  <c r="I76" i="8"/>
  <c r="R43" i="8" s="1"/>
  <c r="J76" i="8"/>
  <c r="X43" i="8" s="1"/>
  <c r="K76" i="8"/>
  <c r="L76" i="8"/>
  <c r="Z43" i="8" s="1"/>
  <c r="M76" i="8"/>
  <c r="AA43" i="8" s="1"/>
  <c r="N76" i="8"/>
  <c r="O76" i="8"/>
  <c r="D77" i="8"/>
  <c r="U44" i="8" s="1"/>
  <c r="E77" i="8"/>
  <c r="S44" i="8" s="1"/>
  <c r="F77" i="8"/>
  <c r="T44" i="8" s="1"/>
  <c r="G77" i="8"/>
  <c r="H77" i="8"/>
  <c r="V44" i="8" s="1"/>
  <c r="I77" i="8"/>
  <c r="W44" i="8" s="1"/>
  <c r="J77" i="8"/>
  <c r="X44" i="8" s="1"/>
  <c r="K77" i="8"/>
  <c r="Y44" i="8" s="1"/>
  <c r="L77" i="8"/>
  <c r="Z44" i="8" s="1"/>
  <c r="M77" i="8"/>
  <c r="AA44" i="8" s="1"/>
  <c r="N77" i="8"/>
  <c r="O77" i="8"/>
  <c r="AC44" i="8" s="1"/>
  <c r="E48" i="8"/>
  <c r="S15" i="8" s="1"/>
  <c r="F48" i="8"/>
  <c r="G48" i="8"/>
  <c r="H48" i="8"/>
  <c r="V15" i="8" s="1"/>
  <c r="I48" i="8"/>
  <c r="Z15" i="8" s="1"/>
  <c r="J48" i="8"/>
  <c r="X15" i="8" s="1"/>
  <c r="K48" i="8"/>
  <c r="Y15" i="8" s="1"/>
  <c r="L48" i="8"/>
  <c r="M48" i="8"/>
  <c r="AA15" i="8" s="1"/>
  <c r="N48" i="8"/>
  <c r="AB15" i="8" s="1"/>
  <c r="O48" i="8"/>
  <c r="AC15" i="8" s="1"/>
  <c r="D48" i="8"/>
  <c r="R15" i="8" s="1"/>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19" i="7"/>
  <c r="Q20" i="7"/>
  <c r="Q21" i="7"/>
  <c r="Q22" i="7"/>
  <c r="W22" i="7"/>
  <c r="Q23" i="7"/>
  <c r="Z23" i="7"/>
  <c r="Q24" i="7"/>
  <c r="Q25" i="7"/>
  <c r="Q26" i="7"/>
  <c r="Q27" i="7"/>
  <c r="Q28" i="7"/>
  <c r="Q29" i="7"/>
  <c r="Q30" i="7"/>
  <c r="Q31" i="7"/>
  <c r="Q32" i="7"/>
  <c r="D76" i="7"/>
  <c r="R20" i="7" s="1"/>
  <c r="E76" i="7"/>
  <c r="S20" i="7" s="1"/>
  <c r="F76" i="7"/>
  <c r="G76" i="7"/>
  <c r="H76" i="7"/>
  <c r="V20" i="7" s="1"/>
  <c r="I76" i="7"/>
  <c r="W20" i="7" s="1"/>
  <c r="J76" i="7"/>
  <c r="X20" i="7" s="1"/>
  <c r="K76" i="7"/>
  <c r="Y20" i="7" s="1"/>
  <c r="L76" i="7"/>
  <c r="M76" i="7"/>
  <c r="AA20" i="7" s="1"/>
  <c r="N76" i="7"/>
  <c r="AB20" i="7" s="1"/>
  <c r="O76" i="7"/>
  <c r="AC20" i="7" s="1"/>
  <c r="D77" i="7"/>
  <c r="R21" i="7" s="1"/>
  <c r="E77" i="7"/>
  <c r="S21" i="7" s="1"/>
  <c r="F77" i="7"/>
  <c r="G77" i="7"/>
  <c r="U21" i="7" s="1"/>
  <c r="H77" i="7"/>
  <c r="T21" i="7" s="1"/>
  <c r="I77" i="7"/>
  <c r="J77" i="7"/>
  <c r="K77" i="7"/>
  <c r="Y21" i="7" s="1"/>
  <c r="L77" i="7"/>
  <c r="Z21" i="7" s="1"/>
  <c r="M77" i="7"/>
  <c r="AA21" i="7" s="1"/>
  <c r="N77" i="7"/>
  <c r="AB21" i="7" s="1"/>
  <c r="O77" i="7"/>
  <c r="AC21" i="7" s="1"/>
  <c r="D78" i="7"/>
  <c r="R22" i="7" s="1"/>
  <c r="E78" i="7"/>
  <c r="S22" i="7" s="1"/>
  <c r="F78" i="7"/>
  <c r="T22" i="7" s="1"/>
  <c r="G78" i="7"/>
  <c r="U22" i="7" s="1"/>
  <c r="H78" i="7"/>
  <c r="V22" i="7" s="1"/>
  <c r="I78" i="7"/>
  <c r="J78" i="7"/>
  <c r="X22" i="7" s="1"/>
  <c r="K78" i="7"/>
  <c r="Y22" i="7" s="1"/>
  <c r="L78" i="7"/>
  <c r="Z22" i="7" s="1"/>
  <c r="M78" i="7"/>
  <c r="N78" i="7"/>
  <c r="AB22" i="7" s="1"/>
  <c r="O78" i="7"/>
  <c r="AC22" i="7" s="1"/>
  <c r="D79" i="7"/>
  <c r="R23" i="7" s="1"/>
  <c r="E79" i="7"/>
  <c r="F79" i="7"/>
  <c r="T23" i="7" s="1"/>
  <c r="G79" i="7"/>
  <c r="U23" i="7" s="1"/>
  <c r="H79" i="7"/>
  <c r="V23" i="7" s="1"/>
  <c r="I79" i="7"/>
  <c r="W23" i="7" s="1"/>
  <c r="J79" i="7"/>
  <c r="X23" i="7" s="1"/>
  <c r="K79" i="7"/>
  <c r="Y23" i="7" s="1"/>
  <c r="L79" i="7"/>
  <c r="M79" i="7"/>
  <c r="AA23" i="7" s="1"/>
  <c r="N79" i="7"/>
  <c r="AB23" i="7" s="1"/>
  <c r="O79" i="7"/>
  <c r="D80" i="7"/>
  <c r="AC24" i="7" s="1"/>
  <c r="E80" i="7"/>
  <c r="S24" i="7" s="1"/>
  <c r="F80" i="7"/>
  <c r="T24" i="7" s="1"/>
  <c r="G80" i="7"/>
  <c r="U24" i="7" s="1"/>
  <c r="H80" i="7"/>
  <c r="I80" i="7"/>
  <c r="W24" i="7" s="1"/>
  <c r="J80" i="7"/>
  <c r="X24" i="7" s="1"/>
  <c r="K80" i="7"/>
  <c r="Y24" i="7" s="1"/>
  <c r="L80" i="7"/>
  <c r="Z24" i="7" s="1"/>
  <c r="M80" i="7"/>
  <c r="AA24" i="7" s="1"/>
  <c r="N80" i="7"/>
  <c r="AB24" i="7" s="1"/>
  <c r="O80" i="7"/>
  <c r="D81" i="7"/>
  <c r="R25" i="7" s="1"/>
  <c r="E81" i="7"/>
  <c r="F81" i="7"/>
  <c r="G81" i="7"/>
  <c r="U25" i="7" s="1"/>
  <c r="H81" i="7"/>
  <c r="S25" i="7" s="1"/>
  <c r="I81" i="7"/>
  <c r="W25" i="7" s="1"/>
  <c r="J81" i="7"/>
  <c r="X25" i="7" s="1"/>
  <c r="K81" i="7"/>
  <c r="L81" i="7"/>
  <c r="Z25" i="7" s="1"/>
  <c r="M81" i="7"/>
  <c r="AA25" i="7" s="1"/>
  <c r="N81" i="7"/>
  <c r="AB25" i="7" s="1"/>
  <c r="O81" i="7"/>
  <c r="AC25" i="7" s="1"/>
  <c r="D82" i="7"/>
  <c r="R26" i="7" s="1"/>
  <c r="E82" i="7"/>
  <c r="F82" i="7"/>
  <c r="T26" i="7" s="1"/>
  <c r="G82" i="7"/>
  <c r="U26" i="7" s="1"/>
  <c r="H82" i="7"/>
  <c r="I82" i="7"/>
  <c r="J82" i="7"/>
  <c r="X26" i="7" s="1"/>
  <c r="K82" i="7"/>
  <c r="Y26" i="7" s="1"/>
  <c r="L82" i="7"/>
  <c r="AB26" i="7" s="1"/>
  <c r="M82" i="7"/>
  <c r="AA26" i="7" s="1"/>
  <c r="N82" i="7"/>
  <c r="O82" i="7"/>
  <c r="AC26" i="7" s="1"/>
  <c r="D83" i="7"/>
  <c r="R27" i="7" s="1"/>
  <c r="E83" i="7"/>
  <c r="S27" i="7" s="1"/>
  <c r="F83" i="7"/>
  <c r="T27" i="7" s="1"/>
  <c r="G83" i="7"/>
  <c r="U27" i="7" s="1"/>
  <c r="H83" i="7"/>
  <c r="I83" i="7"/>
  <c r="W27" i="7" s="1"/>
  <c r="J83" i="7"/>
  <c r="X27" i="7" s="1"/>
  <c r="K83" i="7"/>
  <c r="Y27" i="7" s="1"/>
  <c r="L83" i="7"/>
  <c r="M83" i="7"/>
  <c r="AA27" i="7" s="1"/>
  <c r="N83" i="7"/>
  <c r="AB27" i="7" s="1"/>
  <c r="O83" i="7"/>
  <c r="AC27" i="7" s="1"/>
  <c r="D84" i="7"/>
  <c r="R28" i="7" s="1"/>
  <c r="E84" i="7"/>
  <c r="S28" i="7" s="1"/>
  <c r="F84" i="7"/>
  <c r="T28" i="7" s="1"/>
  <c r="G84" i="7"/>
  <c r="U28" i="7" s="1"/>
  <c r="H84" i="7"/>
  <c r="V28" i="7" s="1"/>
  <c r="I84" i="7"/>
  <c r="W28" i="7" s="1"/>
  <c r="J84" i="7"/>
  <c r="X28" i="7" s="1"/>
  <c r="K84" i="7"/>
  <c r="Y28" i="7" s="1"/>
  <c r="L84" i="7"/>
  <c r="Z28" i="7" s="1"/>
  <c r="M84" i="7"/>
  <c r="AA28" i="7" s="1"/>
  <c r="N84" i="7"/>
  <c r="AB28" i="7" s="1"/>
  <c r="O84" i="7"/>
  <c r="AC28" i="7" s="1"/>
  <c r="D85" i="7"/>
  <c r="R29" i="7" s="1"/>
  <c r="E85" i="7"/>
  <c r="S29" i="7" s="1"/>
  <c r="F85" i="7"/>
  <c r="T29" i="7" s="1"/>
  <c r="G85" i="7"/>
  <c r="H85" i="7"/>
  <c r="V29" i="7" s="1"/>
  <c r="I85" i="7"/>
  <c r="W29" i="7" s="1"/>
  <c r="J85" i="7"/>
  <c r="X29" i="7" s="1"/>
  <c r="K85" i="7"/>
  <c r="Y29" i="7" s="1"/>
  <c r="L85" i="7"/>
  <c r="Z29" i="7" s="1"/>
  <c r="M85" i="7"/>
  <c r="AA29" i="7" s="1"/>
  <c r="N85" i="7"/>
  <c r="O85" i="7"/>
  <c r="AB29" i="7" s="1"/>
  <c r="D86" i="7"/>
  <c r="E86" i="7"/>
  <c r="F86" i="7"/>
  <c r="R30" i="7" s="1"/>
  <c r="G86" i="7"/>
  <c r="U30" i="7" s="1"/>
  <c r="H86" i="7"/>
  <c r="V30" i="7" s="1"/>
  <c r="I86" i="7"/>
  <c r="W30" i="7" s="1"/>
  <c r="J86" i="7"/>
  <c r="K86" i="7"/>
  <c r="Y30" i="7" s="1"/>
  <c r="L86" i="7"/>
  <c r="Z30" i="7" s="1"/>
  <c r="M86" i="7"/>
  <c r="AA30" i="7" s="1"/>
  <c r="N86" i="7"/>
  <c r="AB30" i="7" s="1"/>
  <c r="O86" i="7"/>
  <c r="AC30" i="7" s="1"/>
  <c r="D87" i="7"/>
  <c r="E87" i="7"/>
  <c r="S31" i="7" s="1"/>
  <c r="F87" i="7"/>
  <c r="T31" i="7" s="1"/>
  <c r="G87" i="7"/>
  <c r="R31" i="7" s="1"/>
  <c r="H87" i="7"/>
  <c r="I87" i="7"/>
  <c r="W31" i="7" s="1"/>
  <c r="J87" i="7"/>
  <c r="X31" i="7" s="1"/>
  <c r="K87" i="7"/>
  <c r="Y31" i="7" s="1"/>
  <c r="L87" i="7"/>
  <c r="Z31" i="7" s="1"/>
  <c r="M87" i="7"/>
  <c r="N87" i="7"/>
  <c r="AB31" i="7" s="1"/>
  <c r="O87" i="7"/>
  <c r="AC31" i="7" s="1"/>
  <c r="D88" i="7"/>
  <c r="R32" i="7" s="1"/>
  <c r="E88" i="7"/>
  <c r="S32" i="7" s="1"/>
  <c r="F88" i="7"/>
  <c r="T32" i="7" s="1"/>
  <c r="G88" i="7"/>
  <c r="H88" i="7"/>
  <c r="V32" i="7" s="1"/>
  <c r="I88" i="7"/>
  <c r="W32" i="7" s="1"/>
  <c r="J88" i="7"/>
  <c r="K88" i="7"/>
  <c r="U32" i="7" s="1"/>
  <c r="L88" i="7"/>
  <c r="Z32" i="7" s="1"/>
  <c r="M88" i="7"/>
  <c r="AA32" i="7" s="1"/>
  <c r="N88" i="7"/>
  <c r="AB32" i="7" s="1"/>
  <c r="O88" i="7"/>
  <c r="AC32" i="7" s="1"/>
  <c r="D89" i="7"/>
  <c r="E89" i="7"/>
  <c r="S33" i="7" s="1"/>
  <c r="F89" i="7"/>
  <c r="T33" i="7" s="1"/>
  <c r="G89" i="7"/>
  <c r="U33" i="7" s="1"/>
  <c r="H89" i="7"/>
  <c r="R33" i="7" s="1"/>
  <c r="I89" i="7"/>
  <c r="W33" i="7" s="1"/>
  <c r="J89" i="7"/>
  <c r="X33" i="7" s="1"/>
  <c r="K89" i="7"/>
  <c r="L89" i="7"/>
  <c r="Z33" i="7" s="1"/>
  <c r="M89" i="7"/>
  <c r="AA33" i="7" s="1"/>
  <c r="N89" i="7"/>
  <c r="O89" i="7"/>
  <c r="AC33" i="7" s="1"/>
  <c r="D90" i="7"/>
  <c r="R34" i="7" s="1"/>
  <c r="E90" i="7"/>
  <c r="S34" i="7" s="1"/>
  <c r="F90" i="7"/>
  <c r="T34" i="7" s="1"/>
  <c r="G90" i="7"/>
  <c r="H90" i="7"/>
  <c r="V34" i="7" s="1"/>
  <c r="I90" i="7"/>
  <c r="W34" i="7" s="1"/>
  <c r="J90" i="7"/>
  <c r="X34" i="7" s="1"/>
  <c r="K90" i="7"/>
  <c r="Y34" i="7" s="1"/>
  <c r="L90" i="7"/>
  <c r="U34" i="7" s="1"/>
  <c r="M90" i="7"/>
  <c r="AA34" i="7" s="1"/>
  <c r="N90" i="7"/>
  <c r="O90" i="7"/>
  <c r="AC34" i="7" s="1"/>
  <c r="D91" i="7"/>
  <c r="E91" i="7"/>
  <c r="F91" i="7"/>
  <c r="T35" i="7" s="1"/>
  <c r="G91" i="7"/>
  <c r="X35" i="7" s="1"/>
  <c r="H91" i="7"/>
  <c r="V35" i="7" s="1"/>
  <c r="I91" i="7"/>
  <c r="W35" i="7" s="1"/>
  <c r="J91" i="7"/>
  <c r="K91" i="7"/>
  <c r="Y35" i="7" s="1"/>
  <c r="L91" i="7"/>
  <c r="Z35" i="7" s="1"/>
  <c r="M91" i="7"/>
  <c r="AA35" i="7" s="1"/>
  <c r="N91" i="7"/>
  <c r="AB35" i="7" s="1"/>
  <c r="O91" i="7"/>
  <c r="AC35" i="7" s="1"/>
  <c r="D92" i="7"/>
  <c r="AA36" i="7" s="1"/>
  <c r="E92" i="7"/>
  <c r="S36" i="7" s="1"/>
  <c r="F92" i="7"/>
  <c r="T36" i="7" s="1"/>
  <c r="G92" i="7"/>
  <c r="H92" i="7"/>
  <c r="I92" i="7"/>
  <c r="W36" i="7" s="1"/>
  <c r="J92" i="7"/>
  <c r="X36" i="7" s="1"/>
  <c r="K92" i="7"/>
  <c r="Y36" i="7" s="1"/>
  <c r="L92" i="7"/>
  <c r="Z36" i="7" s="1"/>
  <c r="M92" i="7"/>
  <c r="N92" i="7"/>
  <c r="AB36" i="7" s="1"/>
  <c r="O92" i="7"/>
  <c r="AC36" i="7" s="1"/>
  <c r="D93" i="7"/>
  <c r="R37" i="7" s="1"/>
  <c r="E93" i="7"/>
  <c r="S37" i="7" s="1"/>
  <c r="F93" i="7"/>
  <c r="T37" i="7" s="1"/>
  <c r="G93" i="7"/>
  <c r="H93" i="7"/>
  <c r="U37" i="7" s="1"/>
  <c r="I93" i="7"/>
  <c r="W37" i="7" s="1"/>
  <c r="J93" i="7"/>
  <c r="K93" i="7"/>
  <c r="L93" i="7"/>
  <c r="Z37" i="7" s="1"/>
  <c r="M93" i="7"/>
  <c r="AA37" i="7" s="1"/>
  <c r="N93" i="7"/>
  <c r="AB37" i="7" s="1"/>
  <c r="O93" i="7"/>
  <c r="AC37" i="7" s="1"/>
  <c r="D94" i="7"/>
  <c r="R38" i="7" s="1"/>
  <c r="E94" i="7"/>
  <c r="S38" i="7" s="1"/>
  <c r="F94" i="7"/>
  <c r="T38" i="7" s="1"/>
  <c r="G94" i="7"/>
  <c r="U38" i="7" s="1"/>
  <c r="H94" i="7"/>
  <c r="V38" i="7" s="1"/>
  <c r="I94" i="7"/>
  <c r="W38" i="7" s="1"/>
  <c r="J94" i="7"/>
  <c r="K94" i="7"/>
  <c r="Y38" i="7" s="1"/>
  <c r="L94" i="7"/>
  <c r="X38" i="7" s="1"/>
  <c r="M94" i="7"/>
  <c r="N94" i="7"/>
  <c r="O94" i="7"/>
  <c r="AC38" i="7" s="1"/>
  <c r="D95" i="7"/>
  <c r="R39" i="7" s="1"/>
  <c r="E95" i="7"/>
  <c r="S39" i="7" s="1"/>
  <c r="F95" i="7"/>
  <c r="G95" i="7"/>
  <c r="T39" i="7" s="1"/>
  <c r="H95" i="7"/>
  <c r="V39" i="7" s="1"/>
  <c r="I95" i="7"/>
  <c r="W39" i="7" s="1"/>
  <c r="J95" i="7"/>
  <c r="X39" i="7" s="1"/>
  <c r="K95" i="7"/>
  <c r="Y39" i="7" s="1"/>
  <c r="L95" i="7"/>
  <c r="Z39" i="7" s="1"/>
  <c r="M95" i="7"/>
  <c r="N95" i="7"/>
  <c r="AB39" i="7" s="1"/>
  <c r="O95" i="7"/>
  <c r="AC39" i="7" s="1"/>
  <c r="D96" i="7"/>
  <c r="W40" i="7" s="1"/>
  <c r="E96" i="7"/>
  <c r="S40" i="7" s="1"/>
  <c r="F96" i="7"/>
  <c r="T40" i="7" s="1"/>
  <c r="G96" i="7"/>
  <c r="U40" i="7" s="1"/>
  <c r="H96" i="7"/>
  <c r="V40" i="7" s="1"/>
  <c r="I96" i="7"/>
  <c r="J96" i="7"/>
  <c r="X40" i="7" s="1"/>
  <c r="K96" i="7"/>
  <c r="Y40" i="7" s="1"/>
  <c r="L96" i="7"/>
  <c r="Z40" i="7" s="1"/>
  <c r="M96" i="7"/>
  <c r="AA40" i="7" s="1"/>
  <c r="N96" i="7"/>
  <c r="AB40" i="7" s="1"/>
  <c r="O96" i="7"/>
  <c r="AC40" i="7" s="1"/>
  <c r="D97" i="7"/>
  <c r="R41" i="7" s="1"/>
  <c r="E97" i="7"/>
  <c r="S41" i="7" s="1"/>
  <c r="F97" i="7"/>
  <c r="G97" i="7"/>
  <c r="H97" i="7"/>
  <c r="Z41" i="7" s="1"/>
  <c r="I97" i="7"/>
  <c r="W41" i="7" s="1"/>
  <c r="J97" i="7"/>
  <c r="X41" i="7" s="1"/>
  <c r="K97" i="7"/>
  <c r="Y41" i="7" s="1"/>
  <c r="L97" i="7"/>
  <c r="M97" i="7"/>
  <c r="AA41" i="7" s="1"/>
  <c r="N97" i="7"/>
  <c r="AB41" i="7" s="1"/>
  <c r="O97" i="7"/>
  <c r="AC41" i="7" s="1"/>
  <c r="D98" i="7"/>
  <c r="R42" i="7" s="1"/>
  <c r="E98" i="7"/>
  <c r="S42" i="7" s="1"/>
  <c r="F98" i="7"/>
  <c r="W42" i="7" s="1"/>
  <c r="G98" i="7"/>
  <c r="U42" i="7" s="1"/>
  <c r="H98" i="7"/>
  <c r="V42" i="7" s="1"/>
  <c r="I98" i="7"/>
  <c r="J98" i="7"/>
  <c r="K98" i="7"/>
  <c r="Y42" i="7" s="1"/>
  <c r="L98" i="7"/>
  <c r="AC42" i="7" s="1"/>
  <c r="M98" i="7"/>
  <c r="AA42" i="7" s="1"/>
  <c r="N98" i="7"/>
  <c r="AB42" i="7" s="1"/>
  <c r="O98" i="7"/>
  <c r="D99" i="7"/>
  <c r="R43" i="7" s="1"/>
  <c r="E99" i="7"/>
  <c r="S43" i="7" s="1"/>
  <c r="F99" i="7"/>
  <c r="T43" i="7" s="1"/>
  <c r="G99" i="7"/>
  <c r="U43" i="7" s="1"/>
  <c r="H99" i="7"/>
  <c r="V43" i="7" s="1"/>
  <c r="I99" i="7"/>
  <c r="J99" i="7"/>
  <c r="X43" i="7" s="1"/>
  <c r="K99" i="7"/>
  <c r="Y43" i="7" s="1"/>
  <c r="L99" i="7"/>
  <c r="M99" i="7"/>
  <c r="N99" i="7"/>
  <c r="AB43" i="7" s="1"/>
  <c r="O99" i="7"/>
  <c r="AC43" i="7" s="1"/>
  <c r="D100" i="7"/>
  <c r="S44" i="7" s="1"/>
  <c r="E100" i="7"/>
  <c r="F100" i="7"/>
  <c r="T44" i="7" s="1"/>
  <c r="G100" i="7"/>
  <c r="U44" i="7" s="1"/>
  <c r="H100" i="7"/>
  <c r="V44" i="7" s="1"/>
  <c r="I100" i="7"/>
  <c r="W44" i="7" s="1"/>
  <c r="J100" i="7"/>
  <c r="X44" i="7" s="1"/>
  <c r="K100" i="7"/>
  <c r="Y44" i="7" s="1"/>
  <c r="L100" i="7"/>
  <c r="M100" i="7"/>
  <c r="AA44" i="7" s="1"/>
  <c r="N100" i="7"/>
  <c r="AB44" i="7" s="1"/>
  <c r="O100" i="7"/>
  <c r="AC44" i="7" s="1"/>
  <c r="D101" i="7"/>
  <c r="R45" i="7" s="1"/>
  <c r="E101" i="7"/>
  <c r="S45" i="7" s="1"/>
  <c r="F101" i="7"/>
  <c r="T45" i="7" s="1"/>
  <c r="G101" i="7"/>
  <c r="U45" i="7" s="1"/>
  <c r="H101" i="7"/>
  <c r="V45" i="7" s="1"/>
  <c r="I101" i="7"/>
  <c r="W45" i="7" s="1"/>
  <c r="J101" i="7"/>
  <c r="X45" i="7" s="1"/>
  <c r="K101" i="7"/>
  <c r="Y45" i="7" s="1"/>
  <c r="L101" i="7"/>
  <c r="Z45" i="7" s="1"/>
  <c r="M101" i="7"/>
  <c r="AA45" i="7" s="1"/>
  <c r="N101" i="7"/>
  <c r="AB45" i="7" s="1"/>
  <c r="O101" i="7"/>
  <c r="AC45" i="7" s="1"/>
  <c r="D102" i="7"/>
  <c r="R46" i="7" s="1"/>
  <c r="E102" i="7"/>
  <c r="F102" i="7"/>
  <c r="S46" i="7" s="1"/>
  <c r="G102" i="7"/>
  <c r="U46" i="7" s="1"/>
  <c r="H102" i="7"/>
  <c r="V46" i="7" s="1"/>
  <c r="I102" i="7"/>
  <c r="W46" i="7" s="1"/>
  <c r="J102" i="7"/>
  <c r="X46" i="7" s="1"/>
  <c r="K102" i="7"/>
  <c r="L102" i="7"/>
  <c r="Y46" i="7" s="1"/>
  <c r="M102" i="7"/>
  <c r="AA46" i="7" s="1"/>
  <c r="N102" i="7"/>
  <c r="AB46" i="7" s="1"/>
  <c r="O102" i="7"/>
  <c r="AC46" i="7" s="1"/>
  <c r="D103" i="7"/>
  <c r="R47" i="7" s="1"/>
  <c r="E103" i="7"/>
  <c r="F103" i="7"/>
  <c r="T47" i="7" s="1"/>
  <c r="G103" i="7"/>
  <c r="AB47" i="7" s="1"/>
  <c r="H103" i="7"/>
  <c r="I103" i="7"/>
  <c r="J103" i="7"/>
  <c r="X47" i="7" s="1"/>
  <c r="K103" i="7"/>
  <c r="Y47" i="7" s="1"/>
  <c r="L103" i="7"/>
  <c r="Z47" i="7" s="1"/>
  <c r="M103" i="7"/>
  <c r="AA47" i="7" s="1"/>
  <c r="N103" i="7"/>
  <c r="O103" i="7"/>
  <c r="AC47" i="7" s="1"/>
  <c r="D104" i="7"/>
  <c r="R48" i="7" s="1"/>
  <c r="E104" i="7"/>
  <c r="S48" i="7" s="1"/>
  <c r="F104" i="7"/>
  <c r="T48" i="7" s="1"/>
  <c r="G104" i="7"/>
  <c r="U48" i="7" s="1"/>
  <c r="H104" i="7"/>
  <c r="I104" i="7"/>
  <c r="W48" i="7" s="1"/>
  <c r="J104" i="7"/>
  <c r="X48" i="7" s="1"/>
  <c r="K104" i="7"/>
  <c r="Y48" i="7" s="1"/>
  <c r="L104" i="7"/>
  <c r="M104" i="7"/>
  <c r="AA48" i="7" s="1"/>
  <c r="N104" i="7"/>
  <c r="AB48" i="7" s="1"/>
  <c r="O104" i="7"/>
  <c r="AC48" i="7" s="1"/>
  <c r="D105" i="7"/>
  <c r="E105" i="7"/>
  <c r="S49" i="7" s="1"/>
  <c r="F105" i="7"/>
  <c r="T49" i="7" s="1"/>
  <c r="G105" i="7"/>
  <c r="U49" i="7" s="1"/>
  <c r="H105" i="7"/>
  <c r="R49" i="7" s="1"/>
  <c r="I105" i="7"/>
  <c r="W49" i="7" s="1"/>
  <c r="J105" i="7"/>
  <c r="X49" i="7" s="1"/>
  <c r="K105" i="7"/>
  <c r="L105" i="7"/>
  <c r="Z49" i="7" s="1"/>
  <c r="M105" i="7"/>
  <c r="AA49" i="7" s="1"/>
  <c r="N105" i="7"/>
  <c r="O105" i="7"/>
  <c r="AC49" i="7" s="1"/>
  <c r="D106" i="7"/>
  <c r="R50" i="7" s="1"/>
  <c r="E106" i="7"/>
  <c r="S50" i="7" s="1"/>
  <c r="F106" i="7"/>
  <c r="T50" i="7" s="1"/>
  <c r="G106" i="7"/>
  <c r="H106" i="7"/>
  <c r="V50" i="7" s="1"/>
  <c r="I106" i="7"/>
  <c r="W50" i="7" s="1"/>
  <c r="J106" i="7"/>
  <c r="X50" i="7" s="1"/>
  <c r="K106" i="7"/>
  <c r="Y50" i="7" s="1"/>
  <c r="L106" i="7"/>
  <c r="U50" i="7" s="1"/>
  <c r="M106" i="7"/>
  <c r="AA50" i="7" s="1"/>
  <c r="N106" i="7"/>
  <c r="O106" i="7"/>
  <c r="AC50" i="7" s="1"/>
  <c r="D107" i="7"/>
  <c r="E107" i="7"/>
  <c r="F107" i="7"/>
  <c r="T51" i="7" s="1"/>
  <c r="G107" i="7"/>
  <c r="X51" i="7" s="1"/>
  <c r="H107" i="7"/>
  <c r="V51" i="7" s="1"/>
  <c r="I107" i="7"/>
  <c r="W51" i="7" s="1"/>
  <c r="J107" i="7"/>
  <c r="K107" i="7"/>
  <c r="Y51" i="7" s="1"/>
  <c r="L107" i="7"/>
  <c r="Z51" i="7" s="1"/>
  <c r="M107" i="7"/>
  <c r="AA51" i="7" s="1"/>
  <c r="N107" i="7"/>
  <c r="AB51" i="7" s="1"/>
  <c r="O107" i="7"/>
  <c r="AC51" i="7" s="1"/>
  <c r="D108" i="7"/>
  <c r="AA52" i="7" s="1"/>
  <c r="E108" i="7"/>
  <c r="S52" i="7" s="1"/>
  <c r="F108" i="7"/>
  <c r="T52" i="7" s="1"/>
  <c r="G108" i="7"/>
  <c r="H108" i="7"/>
  <c r="I108" i="7"/>
  <c r="W52" i="7" s="1"/>
  <c r="J108" i="7"/>
  <c r="X52" i="7" s="1"/>
  <c r="K108" i="7"/>
  <c r="Y52" i="7" s="1"/>
  <c r="L108" i="7"/>
  <c r="Z52" i="7" s="1"/>
  <c r="M108" i="7"/>
  <c r="N108" i="7"/>
  <c r="AB52" i="7" s="1"/>
  <c r="O108" i="7"/>
  <c r="AC52" i="7" s="1"/>
  <c r="D109" i="7"/>
  <c r="R53" i="7" s="1"/>
  <c r="E109" i="7"/>
  <c r="S53" i="7" s="1"/>
  <c r="F109" i="7"/>
  <c r="T53" i="7" s="1"/>
  <c r="G109" i="7"/>
  <c r="H109" i="7"/>
  <c r="U53" i="7" s="1"/>
  <c r="I109" i="7"/>
  <c r="W53" i="7" s="1"/>
  <c r="J109" i="7"/>
  <c r="K109" i="7"/>
  <c r="L109" i="7"/>
  <c r="Z53" i="7" s="1"/>
  <c r="M109" i="7"/>
  <c r="AA53" i="7" s="1"/>
  <c r="N109" i="7"/>
  <c r="AB53" i="7" s="1"/>
  <c r="O109" i="7"/>
  <c r="AC53" i="7" s="1"/>
  <c r="D110" i="7"/>
  <c r="R54" i="7" s="1"/>
  <c r="E110" i="7"/>
  <c r="S54" i="7" s="1"/>
  <c r="F110" i="7"/>
  <c r="T54" i="7" s="1"/>
  <c r="G110" i="7"/>
  <c r="U54" i="7" s="1"/>
  <c r="H110" i="7"/>
  <c r="V54" i="7" s="1"/>
  <c r="I110" i="7"/>
  <c r="W54" i="7" s="1"/>
  <c r="J110" i="7"/>
  <c r="K110" i="7"/>
  <c r="Y54" i="7" s="1"/>
  <c r="L110" i="7"/>
  <c r="X54" i="7" s="1"/>
  <c r="M110" i="7"/>
  <c r="N110" i="7"/>
  <c r="O110" i="7"/>
  <c r="AC54" i="7" s="1"/>
  <c r="D111" i="7"/>
  <c r="R55" i="7" s="1"/>
  <c r="E111" i="7"/>
  <c r="S55" i="7" s="1"/>
  <c r="F111" i="7"/>
  <c r="G111" i="7"/>
  <c r="U55" i="7" s="1"/>
  <c r="H111" i="7"/>
  <c r="V55" i="7" s="1"/>
  <c r="I111" i="7"/>
  <c r="W55" i="7" s="1"/>
  <c r="J111" i="7"/>
  <c r="X55" i="7" s="1"/>
  <c r="K111" i="7"/>
  <c r="Y55" i="7" s="1"/>
  <c r="L111" i="7"/>
  <c r="Z55" i="7" s="1"/>
  <c r="M111" i="7"/>
  <c r="N111" i="7"/>
  <c r="AB55" i="7" s="1"/>
  <c r="O111" i="7"/>
  <c r="AC55" i="7" s="1"/>
  <c r="D112" i="7"/>
  <c r="W56" i="7" s="1"/>
  <c r="E112" i="7"/>
  <c r="S56" i="7" s="1"/>
  <c r="F112" i="7"/>
  <c r="T56" i="7" s="1"/>
  <c r="G112" i="7"/>
  <c r="U56" i="7" s="1"/>
  <c r="H112" i="7"/>
  <c r="V56" i="7" s="1"/>
  <c r="I112" i="7"/>
  <c r="J112" i="7"/>
  <c r="X56" i="7" s="1"/>
  <c r="K112" i="7"/>
  <c r="Y56" i="7" s="1"/>
  <c r="L112" i="7"/>
  <c r="Z56" i="7" s="1"/>
  <c r="M112" i="7"/>
  <c r="AA56" i="7" s="1"/>
  <c r="N112" i="7"/>
  <c r="AB56" i="7" s="1"/>
  <c r="O112" i="7"/>
  <c r="AC56" i="7" s="1"/>
  <c r="D113" i="7"/>
  <c r="R57" i="7" s="1"/>
  <c r="E113" i="7"/>
  <c r="S57" i="7" s="1"/>
  <c r="F113" i="7"/>
  <c r="G113" i="7"/>
  <c r="H113" i="7"/>
  <c r="Z57" i="7" s="1"/>
  <c r="I113" i="7"/>
  <c r="W57" i="7" s="1"/>
  <c r="J113" i="7"/>
  <c r="X57" i="7" s="1"/>
  <c r="K113" i="7"/>
  <c r="Y57" i="7" s="1"/>
  <c r="L113" i="7"/>
  <c r="M113" i="7"/>
  <c r="AA57" i="7" s="1"/>
  <c r="N113" i="7"/>
  <c r="AB57" i="7" s="1"/>
  <c r="O113" i="7"/>
  <c r="AC57" i="7" s="1"/>
  <c r="D114" i="7"/>
  <c r="R58" i="7" s="1"/>
  <c r="E114" i="7"/>
  <c r="S58" i="7" s="1"/>
  <c r="F114" i="7"/>
  <c r="W58" i="7" s="1"/>
  <c r="G114" i="7"/>
  <c r="U58" i="7" s="1"/>
  <c r="H114" i="7"/>
  <c r="V58" i="7" s="1"/>
  <c r="I114" i="7"/>
  <c r="J114" i="7"/>
  <c r="K114" i="7"/>
  <c r="Y58" i="7" s="1"/>
  <c r="L114" i="7"/>
  <c r="T58" i="7" s="1"/>
  <c r="M114" i="7"/>
  <c r="AA58" i="7" s="1"/>
  <c r="N114" i="7"/>
  <c r="AB58" i="7" s="1"/>
  <c r="O114" i="7"/>
  <c r="D115" i="7"/>
  <c r="R59" i="7" s="1"/>
  <c r="E115" i="7"/>
  <c r="S59" i="7" s="1"/>
  <c r="F115" i="7"/>
  <c r="T59" i="7" s="1"/>
  <c r="G115" i="7"/>
  <c r="U59" i="7" s="1"/>
  <c r="H115" i="7"/>
  <c r="V59" i="7" s="1"/>
  <c r="I115" i="7"/>
  <c r="J115" i="7"/>
  <c r="X59" i="7" s="1"/>
  <c r="K115" i="7"/>
  <c r="Y59" i="7" s="1"/>
  <c r="L115" i="7"/>
  <c r="M115" i="7"/>
  <c r="AA59" i="7" s="1"/>
  <c r="N115" i="7"/>
  <c r="AB59" i="7" s="1"/>
  <c r="O115" i="7"/>
  <c r="AC59" i="7" s="1"/>
  <c r="D116" i="7"/>
  <c r="Z60" i="7" s="1"/>
  <c r="E116" i="7"/>
  <c r="F116" i="7"/>
  <c r="T60" i="7" s="1"/>
  <c r="G116" i="7"/>
  <c r="U60" i="7" s="1"/>
  <c r="H116" i="7"/>
  <c r="V60" i="7" s="1"/>
  <c r="I116" i="7"/>
  <c r="W60" i="7" s="1"/>
  <c r="J116" i="7"/>
  <c r="X60" i="7" s="1"/>
  <c r="K116" i="7"/>
  <c r="Y60" i="7" s="1"/>
  <c r="L116" i="7"/>
  <c r="M116" i="7"/>
  <c r="AA60" i="7" s="1"/>
  <c r="N116" i="7"/>
  <c r="AB60" i="7" s="1"/>
  <c r="O116" i="7"/>
  <c r="AC60" i="7" s="1"/>
  <c r="D117" i="7"/>
  <c r="R61" i="7" s="1"/>
  <c r="E117" i="7"/>
  <c r="S61" i="7" s="1"/>
  <c r="F117" i="7"/>
  <c r="T61" i="7" s="1"/>
  <c r="G117" i="7"/>
  <c r="U61" i="7" s="1"/>
  <c r="H117" i="7"/>
  <c r="V61" i="7" s="1"/>
  <c r="I117" i="7"/>
  <c r="W61" i="7" s="1"/>
  <c r="J117" i="7"/>
  <c r="X61" i="7" s="1"/>
  <c r="K117" i="7"/>
  <c r="Y61" i="7" s="1"/>
  <c r="L117" i="7"/>
  <c r="Z61" i="7" s="1"/>
  <c r="M117" i="7"/>
  <c r="AA61" i="7" s="1"/>
  <c r="N117" i="7"/>
  <c r="AB61" i="7" s="1"/>
  <c r="O117" i="7"/>
  <c r="AC61" i="7" s="1"/>
  <c r="D118" i="7"/>
  <c r="R62" i="7" s="1"/>
  <c r="E118" i="7"/>
  <c r="S62" i="7" s="1"/>
  <c r="F118" i="7"/>
  <c r="T62" i="7" s="1"/>
  <c r="G118" i="7"/>
  <c r="U62" i="7" s="1"/>
  <c r="H118" i="7"/>
  <c r="V62" i="7" s="1"/>
  <c r="I118" i="7"/>
  <c r="W62" i="7" s="1"/>
  <c r="J118" i="7"/>
  <c r="X62" i="7" s="1"/>
  <c r="K118" i="7"/>
  <c r="L118" i="7"/>
  <c r="Z62" i="7" s="1"/>
  <c r="M118" i="7"/>
  <c r="AA62" i="7" s="1"/>
  <c r="N118" i="7"/>
  <c r="AB62" i="7" s="1"/>
  <c r="O118" i="7"/>
  <c r="AC62" i="7" s="1"/>
  <c r="D119" i="7"/>
  <c r="R63" i="7" s="1"/>
  <c r="E119" i="7"/>
  <c r="F119" i="7"/>
  <c r="T63" i="7" s="1"/>
  <c r="G119" i="7"/>
  <c r="AB63" i="7" s="1"/>
  <c r="H119" i="7"/>
  <c r="V63" i="7" s="1"/>
  <c r="I119" i="7"/>
  <c r="W63" i="7" s="1"/>
  <c r="J119" i="7"/>
  <c r="X63" i="7" s="1"/>
  <c r="K119" i="7"/>
  <c r="Y63" i="7" s="1"/>
  <c r="L119" i="7"/>
  <c r="Z63" i="7" s="1"/>
  <c r="M119" i="7"/>
  <c r="AA63" i="7" s="1"/>
  <c r="N119" i="7"/>
  <c r="O119" i="7"/>
  <c r="AC63" i="7" s="1"/>
  <c r="D120" i="7"/>
  <c r="R64" i="7" s="1"/>
  <c r="E120" i="7"/>
  <c r="S64" i="7" s="1"/>
  <c r="F120" i="7"/>
  <c r="T64" i="7" s="1"/>
  <c r="G120" i="7"/>
  <c r="U64" i="7" s="1"/>
  <c r="H120" i="7"/>
  <c r="I120" i="7"/>
  <c r="W64" i="7" s="1"/>
  <c r="J120" i="7"/>
  <c r="X64" i="7" s="1"/>
  <c r="K120" i="7"/>
  <c r="Y64" i="7" s="1"/>
  <c r="L120" i="7"/>
  <c r="Z64" i="7" s="1"/>
  <c r="M120" i="7"/>
  <c r="AA64" i="7" s="1"/>
  <c r="N120" i="7"/>
  <c r="AB64" i="7" s="1"/>
  <c r="O120" i="7"/>
  <c r="AC64" i="7" s="1"/>
  <c r="D121" i="7"/>
  <c r="E121" i="7"/>
  <c r="S65" i="7" s="1"/>
  <c r="F121" i="7"/>
  <c r="T65" i="7" s="1"/>
  <c r="G121" i="7"/>
  <c r="U65" i="7" s="1"/>
  <c r="H121" i="7"/>
  <c r="V65" i="7" s="1"/>
  <c r="I121" i="7"/>
  <c r="W65" i="7" s="1"/>
  <c r="J121" i="7"/>
  <c r="X65" i="7" s="1"/>
  <c r="K121" i="7"/>
  <c r="L121" i="7"/>
  <c r="Z65" i="7" s="1"/>
  <c r="M121" i="7"/>
  <c r="AA65" i="7" s="1"/>
  <c r="N121" i="7"/>
  <c r="AB65" i="7" s="1"/>
  <c r="O121" i="7"/>
  <c r="AC65" i="7" s="1"/>
  <c r="D122" i="7"/>
  <c r="R66" i="7" s="1"/>
  <c r="E122" i="7"/>
  <c r="S66" i="7" s="1"/>
  <c r="F122" i="7"/>
  <c r="T66" i="7" s="1"/>
  <c r="G122" i="7"/>
  <c r="H122" i="7"/>
  <c r="V66" i="7" s="1"/>
  <c r="I122" i="7"/>
  <c r="W66" i="7" s="1"/>
  <c r="J122" i="7"/>
  <c r="X66" i="7" s="1"/>
  <c r="K122" i="7"/>
  <c r="Y66" i="7" s="1"/>
  <c r="L122" i="7"/>
  <c r="Z66" i="7" s="1"/>
  <c r="M122" i="7"/>
  <c r="AA66" i="7" s="1"/>
  <c r="N122" i="7"/>
  <c r="O122" i="7"/>
  <c r="AC66" i="7" s="1"/>
  <c r="D123" i="7"/>
  <c r="R67" i="7" s="1"/>
  <c r="E123" i="7"/>
  <c r="S67" i="7" s="1"/>
  <c r="F123" i="7"/>
  <c r="T67" i="7" s="1"/>
  <c r="G123" i="7"/>
  <c r="U67" i="7" s="1"/>
  <c r="H123" i="7"/>
  <c r="V67" i="7" s="1"/>
  <c r="I123" i="7"/>
  <c r="W67" i="7" s="1"/>
  <c r="J123" i="7"/>
  <c r="K123" i="7"/>
  <c r="Y67" i="7" s="1"/>
  <c r="L123" i="7"/>
  <c r="Z67" i="7" s="1"/>
  <c r="M123" i="7"/>
  <c r="AA67" i="7" s="1"/>
  <c r="N123" i="7"/>
  <c r="AB67" i="7" s="1"/>
  <c r="O123" i="7"/>
  <c r="AC67" i="7" s="1"/>
  <c r="D124" i="7"/>
  <c r="AA68" i="7" s="1"/>
  <c r="E124" i="7"/>
  <c r="S68" i="7" s="1"/>
  <c r="F124" i="7"/>
  <c r="T68" i="7" s="1"/>
  <c r="G124" i="7"/>
  <c r="U68" i="7" s="1"/>
  <c r="H124" i="7"/>
  <c r="V68" i="7" s="1"/>
  <c r="I124" i="7"/>
  <c r="W68" i="7" s="1"/>
  <c r="J124" i="7"/>
  <c r="X68" i="7" s="1"/>
  <c r="K124" i="7"/>
  <c r="Y68" i="7" s="1"/>
  <c r="L124" i="7"/>
  <c r="Z68" i="7" s="1"/>
  <c r="M124" i="7"/>
  <c r="N124" i="7"/>
  <c r="AB68" i="7" s="1"/>
  <c r="O124" i="7"/>
  <c r="AC68" i="7" s="1"/>
  <c r="D125" i="7"/>
  <c r="R69" i="7" s="1"/>
  <c r="E125" i="7"/>
  <c r="S69" i="7" s="1"/>
  <c r="F125" i="7"/>
  <c r="T69" i="7" s="1"/>
  <c r="G125" i="7"/>
  <c r="H125" i="7"/>
  <c r="U69" i="7" s="1"/>
  <c r="I125" i="7"/>
  <c r="W69" i="7" s="1"/>
  <c r="J125" i="7"/>
  <c r="X69" i="7" s="1"/>
  <c r="K125" i="7"/>
  <c r="Y69" i="7" s="1"/>
  <c r="L125" i="7"/>
  <c r="Z69" i="7" s="1"/>
  <c r="M125" i="7"/>
  <c r="AA69" i="7" s="1"/>
  <c r="N125" i="7"/>
  <c r="AB69" i="7" s="1"/>
  <c r="O125" i="7"/>
  <c r="AC69" i="7" s="1"/>
  <c r="D126" i="7"/>
  <c r="R70" i="7" s="1"/>
  <c r="E126" i="7"/>
  <c r="S70" i="7" s="1"/>
  <c r="F126" i="7"/>
  <c r="T70" i="7" s="1"/>
  <c r="G126" i="7"/>
  <c r="U70" i="7" s="1"/>
  <c r="H126" i="7"/>
  <c r="V70" i="7" s="1"/>
  <c r="I126" i="7"/>
  <c r="W70" i="7" s="1"/>
  <c r="J126" i="7"/>
  <c r="K126" i="7"/>
  <c r="Y70" i="7" s="1"/>
  <c r="L126" i="7"/>
  <c r="X70" i="7" s="1"/>
  <c r="M126" i="7"/>
  <c r="AA70" i="7" s="1"/>
  <c r="N126" i="7"/>
  <c r="AB70" i="7" s="1"/>
  <c r="O126" i="7"/>
  <c r="AC70" i="7" s="1"/>
  <c r="D127" i="7"/>
  <c r="R71" i="7" s="1"/>
  <c r="E127" i="7"/>
  <c r="S71" i="7" s="1"/>
  <c r="F127" i="7"/>
  <c r="G127" i="7"/>
  <c r="U71" i="7" s="1"/>
  <c r="H127" i="7"/>
  <c r="V71" i="7" s="1"/>
  <c r="I127" i="7"/>
  <c r="W71" i="7" s="1"/>
  <c r="J127" i="7"/>
  <c r="X71" i="7" s="1"/>
  <c r="K127" i="7"/>
  <c r="Y71" i="7" s="1"/>
  <c r="L127" i="7"/>
  <c r="Z71" i="7" s="1"/>
  <c r="M127" i="7"/>
  <c r="N127" i="7"/>
  <c r="AB71" i="7" s="1"/>
  <c r="O127" i="7"/>
  <c r="AC71" i="7" s="1"/>
  <c r="E75" i="7"/>
  <c r="S19" i="7" s="1"/>
  <c r="F75" i="7"/>
  <c r="T19" i="7" s="1"/>
  <c r="G75" i="7"/>
  <c r="U19" i="7" s="1"/>
  <c r="H75" i="7"/>
  <c r="V19" i="7" s="1"/>
  <c r="I75" i="7"/>
  <c r="J75" i="7"/>
  <c r="X19" i="7" s="1"/>
  <c r="K75" i="7"/>
  <c r="Y19" i="7" s="1"/>
  <c r="L75" i="7"/>
  <c r="Z19" i="7" s="1"/>
  <c r="M75" i="7"/>
  <c r="AA19" i="7" s="1"/>
  <c r="N75" i="7"/>
  <c r="AB19" i="7" s="1"/>
  <c r="O75" i="7"/>
  <c r="AC19" i="7" s="1"/>
  <c r="D75" i="7"/>
  <c r="R19" i="7" s="1"/>
  <c r="G16" i="6"/>
  <c r="D12" i="6"/>
  <c r="E12" i="6"/>
  <c r="J12" i="6"/>
  <c r="K12" i="6"/>
  <c r="C12" i="6"/>
  <c r="C11" i="6"/>
  <c r="C17" i="6" s="1"/>
  <c r="D11" i="6"/>
  <c r="D17" i="6" s="1"/>
  <c r="E11" i="6"/>
  <c r="E17" i="6" s="1"/>
  <c r="F11" i="6"/>
  <c r="F17" i="6" s="1"/>
  <c r="G11" i="6"/>
  <c r="G12" i="6" s="1"/>
  <c r="H11" i="6"/>
  <c r="H17" i="6" s="1"/>
  <c r="I11" i="6"/>
  <c r="I17" i="6" s="1"/>
  <c r="J11" i="6"/>
  <c r="J17" i="6" s="1"/>
  <c r="K11" i="6"/>
  <c r="K17" i="6" s="1"/>
  <c r="L11" i="6"/>
  <c r="L17" i="6" s="1"/>
  <c r="M11" i="6"/>
  <c r="M17" i="6" s="1"/>
  <c r="N11" i="6"/>
  <c r="N17" i="6" s="1"/>
  <c r="D10" i="6"/>
  <c r="E10" i="6"/>
  <c r="F10" i="6"/>
  <c r="F12" i="6" s="1"/>
  <c r="G10" i="6"/>
  <c r="H10" i="6"/>
  <c r="H16" i="6" s="1"/>
  <c r="I10" i="6"/>
  <c r="I12" i="6" s="1"/>
  <c r="J10" i="6"/>
  <c r="K10" i="6"/>
  <c r="L10" i="6"/>
  <c r="K16" i="6" s="1"/>
  <c r="M10" i="6"/>
  <c r="M16" i="6" s="1"/>
  <c r="N10" i="6"/>
  <c r="N16" i="6" s="1"/>
  <c r="C10" i="6"/>
  <c r="C16" i="6" s="1"/>
  <c r="O5" i="5"/>
  <c r="P5" i="5"/>
  <c r="Q5" i="5"/>
  <c r="R5" i="5"/>
  <c r="S5" i="5"/>
  <c r="T5" i="5"/>
  <c r="U5" i="5"/>
  <c r="V5" i="5"/>
  <c r="W5" i="5"/>
  <c r="X5" i="5"/>
  <c r="Y5" i="5"/>
  <c r="Z5" i="5"/>
  <c r="AA5" i="5"/>
  <c r="O6" i="5"/>
  <c r="P6" i="5"/>
  <c r="Q6" i="5"/>
  <c r="R6" i="5"/>
  <c r="S6" i="5"/>
  <c r="T6" i="5"/>
  <c r="U6" i="5"/>
  <c r="V6" i="5"/>
  <c r="W6" i="5"/>
  <c r="X6" i="5"/>
  <c r="Y6" i="5"/>
  <c r="Z6" i="5"/>
  <c r="AA6" i="5"/>
  <c r="O7" i="5"/>
  <c r="P7" i="5"/>
  <c r="Q7" i="5"/>
  <c r="R7" i="5"/>
  <c r="S7" i="5"/>
  <c r="T7" i="5"/>
  <c r="U7" i="5"/>
  <c r="V7" i="5"/>
  <c r="W7" i="5"/>
  <c r="X7" i="5"/>
  <c r="Y7" i="5"/>
  <c r="Z7" i="5"/>
  <c r="AA7" i="5"/>
  <c r="O8" i="5"/>
  <c r="P8" i="5"/>
  <c r="Q8" i="5"/>
  <c r="R8" i="5"/>
  <c r="S8" i="5"/>
  <c r="T8" i="5"/>
  <c r="U8" i="5"/>
  <c r="V8" i="5"/>
  <c r="W8" i="5"/>
  <c r="X8" i="5"/>
  <c r="Y8" i="5"/>
  <c r="Z8" i="5"/>
  <c r="AA8" i="5"/>
  <c r="O9" i="5"/>
  <c r="P9" i="5"/>
  <c r="Q9" i="5"/>
  <c r="R9" i="5"/>
  <c r="S9" i="5"/>
  <c r="T9" i="5"/>
  <c r="U9" i="5"/>
  <c r="V9" i="5"/>
  <c r="W9" i="5"/>
  <c r="X9" i="5"/>
  <c r="Y9" i="5"/>
  <c r="Z9" i="5"/>
  <c r="AA9" i="5"/>
  <c r="O7" i="4"/>
  <c r="O8" i="4"/>
  <c r="O9" i="4"/>
  <c r="O10" i="4"/>
  <c r="O11" i="4"/>
  <c r="O12" i="4"/>
  <c r="O13" i="4"/>
  <c r="O14" i="4"/>
  <c r="O15" i="4"/>
  <c r="O16" i="4"/>
  <c r="O17" i="4"/>
  <c r="O18" i="4"/>
  <c r="O6" i="4"/>
  <c r="P7" i="4"/>
  <c r="Q7" i="4"/>
  <c r="R7" i="4"/>
  <c r="S7" i="4"/>
  <c r="T7" i="4"/>
  <c r="U7" i="4"/>
  <c r="V7" i="4"/>
  <c r="W7" i="4"/>
  <c r="X7" i="4"/>
  <c r="Y7" i="4"/>
  <c r="Z7" i="4"/>
  <c r="AA7" i="4"/>
  <c r="P8" i="4"/>
  <c r="Q8" i="4"/>
  <c r="R8" i="4"/>
  <c r="S8" i="4"/>
  <c r="T8" i="4"/>
  <c r="U8" i="4"/>
  <c r="V8" i="4"/>
  <c r="W8" i="4"/>
  <c r="X8" i="4"/>
  <c r="Y8" i="4"/>
  <c r="Z8" i="4"/>
  <c r="AA8" i="4"/>
  <c r="P9" i="4"/>
  <c r="Q9" i="4"/>
  <c r="R9" i="4"/>
  <c r="S9" i="4"/>
  <c r="T9" i="4"/>
  <c r="U9" i="4"/>
  <c r="V9" i="4"/>
  <c r="W9" i="4"/>
  <c r="X9" i="4"/>
  <c r="Y9" i="4"/>
  <c r="Z9" i="4"/>
  <c r="AA9" i="4"/>
  <c r="P10" i="4"/>
  <c r="Q10" i="4"/>
  <c r="R10" i="4"/>
  <c r="S10" i="4"/>
  <c r="T10" i="4"/>
  <c r="U10" i="4"/>
  <c r="V10" i="4"/>
  <c r="W10" i="4"/>
  <c r="X10" i="4"/>
  <c r="Y10" i="4"/>
  <c r="Z10" i="4"/>
  <c r="AA10" i="4"/>
  <c r="P12" i="4"/>
  <c r="Q12" i="4"/>
  <c r="R12" i="4"/>
  <c r="S12" i="4"/>
  <c r="T12" i="4"/>
  <c r="U12" i="4"/>
  <c r="V12" i="4"/>
  <c r="W12" i="4"/>
  <c r="X12" i="4"/>
  <c r="Y12" i="4"/>
  <c r="Z12" i="4"/>
  <c r="AA12" i="4"/>
  <c r="P13" i="4"/>
  <c r="Q13" i="4"/>
  <c r="R13" i="4"/>
  <c r="S13" i="4"/>
  <c r="T13" i="4"/>
  <c r="U13" i="4"/>
  <c r="V13" i="4"/>
  <c r="W13" i="4"/>
  <c r="X13" i="4"/>
  <c r="Y13" i="4"/>
  <c r="Z13" i="4"/>
  <c r="AA13" i="4"/>
  <c r="P14" i="4"/>
  <c r="Q14" i="4"/>
  <c r="R14" i="4"/>
  <c r="S14" i="4"/>
  <c r="T14" i="4"/>
  <c r="U14" i="4"/>
  <c r="V14" i="4"/>
  <c r="W14" i="4"/>
  <c r="X14" i="4"/>
  <c r="Y14" i="4"/>
  <c r="Z14" i="4"/>
  <c r="AA14" i="4"/>
  <c r="P15" i="4"/>
  <c r="Q15" i="4"/>
  <c r="R15" i="4"/>
  <c r="S15" i="4"/>
  <c r="T15" i="4"/>
  <c r="U15" i="4"/>
  <c r="V15" i="4"/>
  <c r="W15" i="4"/>
  <c r="X15" i="4"/>
  <c r="Y15" i="4"/>
  <c r="Z15" i="4"/>
  <c r="AA15" i="4"/>
  <c r="P16" i="4"/>
  <c r="Q16" i="4"/>
  <c r="R16" i="4"/>
  <c r="S16" i="4"/>
  <c r="T16" i="4"/>
  <c r="U16" i="4"/>
  <c r="V16" i="4"/>
  <c r="W16" i="4"/>
  <c r="X16" i="4"/>
  <c r="Y16" i="4"/>
  <c r="Z16" i="4"/>
  <c r="AA16" i="4"/>
  <c r="P18" i="4"/>
  <c r="Q18" i="4"/>
  <c r="R18" i="4"/>
  <c r="S18" i="4"/>
  <c r="T18" i="4"/>
  <c r="U18" i="4"/>
  <c r="V18" i="4"/>
  <c r="W18" i="4"/>
  <c r="X18" i="4"/>
  <c r="Y18" i="4"/>
  <c r="Z18" i="4"/>
  <c r="AA18" i="4"/>
  <c r="P11" i="4"/>
  <c r="Q11" i="4"/>
  <c r="R11" i="4"/>
  <c r="S11" i="4"/>
  <c r="T11" i="4"/>
  <c r="U11" i="4"/>
  <c r="V11" i="4"/>
  <c r="W11" i="4"/>
  <c r="X11" i="4"/>
  <c r="Y11" i="4"/>
  <c r="Z11" i="4"/>
  <c r="AA11" i="4"/>
  <c r="P17" i="4"/>
  <c r="Q17" i="4"/>
  <c r="R17" i="4"/>
  <c r="S17" i="4"/>
  <c r="T17" i="4"/>
  <c r="U17" i="4"/>
  <c r="V17" i="4"/>
  <c r="W17" i="4"/>
  <c r="X17" i="4"/>
  <c r="Y17" i="4"/>
  <c r="Z17" i="4"/>
  <c r="AA17" i="4"/>
  <c r="Q6" i="4"/>
  <c r="R6" i="4"/>
  <c r="S6" i="4"/>
  <c r="T6" i="4"/>
  <c r="U6" i="4"/>
  <c r="V6" i="4"/>
  <c r="W6" i="4"/>
  <c r="X6" i="4"/>
  <c r="Y6" i="4"/>
  <c r="Z6" i="4"/>
  <c r="AA6" i="4"/>
  <c r="P6" i="4"/>
  <c r="AA31" i="7" l="1"/>
  <c r="X30" i="7"/>
  <c r="U29" i="7"/>
  <c r="Y25" i="7"/>
  <c r="V24" i="7"/>
  <c r="S23" i="7"/>
  <c r="Z20" i="7"/>
  <c r="W19" i="7"/>
  <c r="T71" i="7"/>
  <c r="X67" i="7"/>
  <c r="R65" i="7"/>
  <c r="Y62" i="7"/>
  <c r="S60" i="7"/>
  <c r="AC58" i="7"/>
  <c r="T55" i="7"/>
  <c r="R60" i="7"/>
  <c r="R44" i="7"/>
  <c r="U66" i="7"/>
  <c r="Z26" i="7"/>
  <c r="V29" i="8"/>
  <c r="V25" i="7"/>
  <c r="Z58" i="7"/>
  <c r="U51" i="7"/>
  <c r="Z42" i="7"/>
  <c r="U35" i="7"/>
  <c r="W15" i="8"/>
  <c r="R44" i="8"/>
  <c r="W35" i="8"/>
  <c r="L16" i="6"/>
  <c r="T30" i="7"/>
  <c r="R24" i="7"/>
  <c r="V57" i="7"/>
  <c r="V41" i="7"/>
  <c r="R39" i="8"/>
  <c r="S34" i="8"/>
  <c r="R23" i="8"/>
  <c r="S18" i="8"/>
  <c r="Y32" i="7"/>
  <c r="V31" i="7"/>
  <c r="S30" i="7"/>
  <c r="Z27" i="7"/>
  <c r="W26" i="7"/>
  <c r="T25" i="7"/>
  <c r="AA22" i="7"/>
  <c r="X21" i="7"/>
  <c r="U20" i="7"/>
  <c r="X58" i="7"/>
  <c r="U57" i="7"/>
  <c r="R56" i="7"/>
  <c r="AB54" i="7"/>
  <c r="Y53" i="7"/>
  <c r="V52" i="7"/>
  <c r="S51" i="7"/>
  <c r="Z48" i="7"/>
  <c r="W47" i="7"/>
  <c r="T46" i="7"/>
  <c r="AA43" i="7"/>
  <c r="X42" i="7"/>
  <c r="U41" i="7"/>
  <c r="R40" i="7"/>
  <c r="AB38" i="7"/>
  <c r="Y37" i="7"/>
  <c r="V36" i="7"/>
  <c r="S35" i="7"/>
  <c r="U15" i="8"/>
  <c r="AC43" i="8"/>
  <c r="W41" i="8"/>
  <c r="T40" i="8"/>
  <c r="AA37" i="8"/>
  <c r="X36" i="8"/>
  <c r="U35" i="8"/>
  <c r="R34" i="8"/>
  <c r="AB32" i="8"/>
  <c r="Y31" i="8"/>
  <c r="V30" i="8"/>
  <c r="S29" i="8"/>
  <c r="AC27" i="8"/>
  <c r="W25" i="8"/>
  <c r="T24" i="8"/>
  <c r="N12" i="6"/>
  <c r="J16" i="6"/>
  <c r="X32" i="7"/>
  <c r="U31" i="7"/>
  <c r="V26" i="7"/>
  <c r="AC23" i="7"/>
  <c r="W21" i="7"/>
  <c r="T20" i="7"/>
  <c r="Z59" i="7"/>
  <c r="T57" i="7"/>
  <c r="AA54" i="7"/>
  <c r="X53" i="7"/>
  <c r="U52" i="7"/>
  <c r="R51" i="7"/>
  <c r="AB49" i="7"/>
  <c r="V47" i="7"/>
  <c r="Z43" i="7"/>
  <c r="T41" i="7"/>
  <c r="AA38" i="7"/>
  <c r="X37" i="7"/>
  <c r="U36" i="7"/>
  <c r="R35" i="7"/>
  <c r="AB33" i="7"/>
  <c r="T15" i="8"/>
  <c r="AB43" i="8"/>
  <c r="Y42" i="8"/>
  <c r="V41" i="8"/>
  <c r="S40" i="8"/>
  <c r="W36" i="8"/>
  <c r="T35" i="8"/>
  <c r="X31" i="8"/>
  <c r="U30" i="8"/>
  <c r="R29" i="8"/>
  <c r="AB27" i="8"/>
  <c r="Y26" i="8"/>
  <c r="V25" i="8"/>
  <c r="S24" i="8"/>
  <c r="W20" i="8"/>
  <c r="T19" i="8"/>
  <c r="G17" i="6"/>
  <c r="M12" i="6"/>
  <c r="I16" i="6"/>
  <c r="V21" i="7"/>
  <c r="Z70" i="7"/>
  <c r="U63" i="7"/>
  <c r="Z54" i="7"/>
  <c r="U47" i="7"/>
  <c r="Z38" i="7"/>
  <c r="R40" i="8"/>
  <c r="R24" i="8"/>
  <c r="L12" i="6"/>
  <c r="AC29" i="7"/>
  <c r="V69" i="7"/>
  <c r="V53" i="7"/>
  <c r="V37" i="7"/>
  <c r="S30" i="8"/>
  <c r="R19" i="8"/>
  <c r="V27" i="7"/>
  <c r="S26" i="7"/>
  <c r="AA71" i="7"/>
  <c r="R68" i="7"/>
  <c r="AB66" i="7"/>
  <c r="Y65" i="7"/>
  <c r="V64" i="7"/>
  <c r="S63" i="7"/>
  <c r="W59" i="7"/>
  <c r="AA55" i="7"/>
  <c r="R52" i="7"/>
  <c r="AB50" i="7"/>
  <c r="Y49" i="7"/>
  <c r="V48" i="7"/>
  <c r="S47" i="7"/>
  <c r="Z44" i="7"/>
  <c r="W43" i="7"/>
  <c r="T42" i="7"/>
  <c r="AA39" i="7"/>
  <c r="R36" i="7"/>
  <c r="AB34" i="7"/>
  <c r="Y33" i="7"/>
  <c r="AB44" i="8"/>
  <c r="V42" i="8"/>
  <c r="S41" i="8"/>
  <c r="W37" i="8"/>
  <c r="T36" i="8"/>
  <c r="F16" i="6"/>
  <c r="E16" i="6"/>
  <c r="Z50" i="7"/>
  <c r="Z34" i="7"/>
  <c r="W43" i="8"/>
  <c r="R36" i="8"/>
  <c r="R20" i="8"/>
  <c r="H12" i="6"/>
  <c r="H18" i="6" s="1"/>
  <c r="D16" i="6"/>
  <c r="V49" i="7"/>
  <c r="V33" i="7"/>
  <c r="V33" i="8"/>
  <c r="V17" i="8"/>
  <c r="Z46" i="7"/>
  <c r="U39" i="7"/>
  <c r="W39" i="8"/>
  <c r="J18" i="6" l="1"/>
  <c r="M18" i="6"/>
  <c r="E18" i="6"/>
  <c r="L18" i="6"/>
  <c r="N18" i="6"/>
  <c r="I18" i="6"/>
  <c r="D18" i="6"/>
  <c r="G18" i="6"/>
  <c r="C18" i="6"/>
  <c r="F18" i="6"/>
  <c r="K18" i="6"/>
</calcChain>
</file>

<file path=xl/sharedStrings.xml><?xml version="1.0" encoding="utf-8"?>
<sst xmlns="http://schemas.openxmlformats.org/spreadsheetml/2006/main" count="1239" uniqueCount="392">
  <si>
    <t>Commenter</t>
  </si>
  <si>
    <t>Comments/Recommendation</t>
  </si>
  <si>
    <t>Response</t>
  </si>
  <si>
    <t>Georgia EPD</t>
  </si>
  <si>
    <t>Some SCC specific comments are applicable to a broader range of SCCs. Most of these are related to emissions that are likely dependent on meteorological factors such as temperatures. We recommend that EPA perform more extensive reviews on specific VOC sources including pesticide applications, ag sources, recreational activity sources, and heating sources. Climatology based profile development may be the most efficient way of adjusting temporal profiles. In the past, a similar approach has been successfuly implemented for RWC. In addition, any SCCs related to vehicle emissions should be reviewed with VMT information.</t>
  </si>
  <si>
    <t>Submitter</t>
  </si>
  <si>
    <t>SCC</t>
  </si>
  <si>
    <t>Primary Pollutant</t>
  </si>
  <si>
    <t>Emissions Tons/Year</t>
  </si>
  <si>
    <t>Monthly Profile</t>
  </si>
  <si>
    <t>Daily Profile</t>
  </si>
  <si>
    <t>Hourly Profile</t>
  </si>
  <si>
    <t>Comments other than on temporal profiles</t>
  </si>
  <si>
    <t xml:space="preserve">Links to external data sources. </t>
  </si>
  <si>
    <t>EPA Response</t>
  </si>
  <si>
    <t>LADCO</t>
  </si>
  <si>
    <t>NOX</t>
  </si>
  <si>
    <t xml:space="preserve">Natural gas does not go to zero in summer because of laundry and water heating.
Summer in colder states still 1/3 as high winter peak. Warmer counties is 1/2.
Data for whole country here: https://www.eia.gov/dnav/ng/ng_cons_sum_dcu_SWI_m.htm
</t>
  </si>
  <si>
    <t>https://www.eia.gov/dnav/ng/ng_cons_sum_dcu_SWI_m.htm</t>
  </si>
  <si>
    <t>https://www.ladco.org/image-viewer/raw/2022_Inventory_Collaborative/Reviews/Profile_Review/Illinois/Illinois.nonpt.2016v1_profile_plot.VOC.rank.5.png</t>
  </si>
  <si>
    <t>UDAQ</t>
  </si>
  <si>
    <t>This profile is appropriate for home heating, but not for laundry/water heating, other year-round emissions sources</t>
  </si>
  <si>
    <t>We use tables 4.13 and 4.17 to split up the residential natural gas heating SCC</t>
  </si>
  <si>
    <t>https://geology.utah.gov/energy-minerals/info/energy-mineral-statistics/#toggle-id-4</t>
  </si>
  <si>
    <t>https://www.ladco.org/image-viewer/raw/2022_Inventory_Collaborative/Reviews/Profile_Review/Utah/Utah.nonpt.2016v1_profile_plot.NOX.rank.1.png</t>
  </si>
  <si>
    <t>We request clarification if that this profile is for residential heating. If this profile for residential heating, then temperature dependent profiles should be used.</t>
  </si>
  <si>
    <t>https://www.ladco.org/image-viewer/raw/2022_Inventory_Collaborative/Reviews/Profile_Review/Georgia/Georgia.nonpt.2016v1_profile_plot.NOX.rank.7.png</t>
  </si>
  <si>
    <t>VOC</t>
  </si>
  <si>
    <t xml:space="preserve">#1 NOX emitter in northern states. Need to look at MOVES month profile. </t>
  </si>
  <si>
    <t xml:space="preserve"> Wisconsin identified county allocation problem. </t>
  </si>
  <si>
    <t xml:space="preserve">Day of week profile should be flat. Can't pick the day you shovel the snow.  Seems to be using lawn and garden. </t>
  </si>
  <si>
    <t xml:space="preserve">This looks like a 2020 profile. Will there be a 2022 profile. </t>
  </si>
  <si>
    <t xml:space="preserve">Hour of Day looks airport specific. </t>
  </si>
  <si>
    <t>Yes, we will have 2022-specific airport profiles.</t>
  </si>
  <si>
    <t>It appears that the profile was developed from 2020 data. Also, profiles for #727ATL and #727GA are identical. It seems that the same profiles  have been used for different aircraft types and ground support equipment. We recommend that EPA use the 2022 data to derive the temporal profile. In addition, for large airports (in this case ATL), airport specific profiles should be used.  For all other airports (including aircraft types and ground support equipment), statewide representative profiles should be used.</t>
  </si>
  <si>
    <t>https://www.ladco.org/image-viewer/raw/2022_Inventory_Collaborative/Reviews/Profile_Review/Georgia/Georgia.airports.2016v1_profile_plot.NOX.rank.1.png</t>
  </si>
  <si>
    <t>https://www.ladco.org/image-viewer/raw/2022_Inventory_Collaborative/Reviews/Profile_Review/Georgia/Georgia.airports.2016v1_profile_plot.NOX.rank.4.png</t>
  </si>
  <si>
    <t>https://www.ladco.org/image-viewer/raw/2022_Inventory_Collaborative/Reviews/Profile_Review/Georgia/Georgia.airports.2016v1_profile_plot.NOX.rank.2.png</t>
  </si>
  <si>
    <t>https://www.ladco.org/image-viewer/raw/2022_Inventory_Collaborative/Reviews/Profile_Review/Georgia/Georgia.airports.2016v1_profile_plot.NOX.rank.5.png</t>
  </si>
  <si>
    <t>https://www.ladco.org/image-viewer/raw/2022_Inventory_Collaborative/Reviews/Profile_Review/Georgia/Georgia.airports.2016v1_profile_plot.NOX.rank.3.png</t>
  </si>
  <si>
    <t>https://stdofthesea.utah.gov/ais/species-stats/</t>
  </si>
  <si>
    <t>https://www.ladco.org/image-viewer/raw/2022_Inventory_Collaborative/Reviews/Profile_Review/Utah/Utah.nonroad.2016v1_profile_plot.NOX.rank.9.png</t>
  </si>
  <si>
    <t>PM2.5</t>
  </si>
  <si>
    <t>Why is the monthly profile flat. Should it match VMT?</t>
  </si>
  <si>
    <t xml:space="preserve">What is the origin of the Day of week profile? Rural VMT? </t>
  </si>
  <si>
    <t>https://www.ladco.org/image-viewer/raw/2022_Inventory_Collaborative/Reviews/Profile_Review/</t>
  </si>
  <si>
    <t>Fugitive emissions from unpaved roads should not be flat. We recommend that EPA use unpaved road VMT information to derive the temporal profile for each county.</t>
  </si>
  <si>
    <t>No comment.</t>
  </si>
  <si>
    <t xml:space="preserve"> https://www.ladco.org/image-viewer/raw/2022_Inventory_Collaborative/Reviews/Profile_Review/Georgia/Georgia.afdust.2016v1_profile_plot.PM25.rank.1.png</t>
  </si>
  <si>
    <t>https://www.ladco.org/image-viewer/raw/2022_Inventory_Collaborative/Reviews/Profile_Review/Georgia/Georgia.afdust.2016v1_profile_plot.PM25.rank.1.png</t>
  </si>
  <si>
    <t xml:space="preserve">Midwest Quarries are not active in the winter. </t>
  </si>
  <si>
    <t>We request clarification as to why this profile only has small variations throughout a year. We recommend the development of a temperature dependent profile or the derivation of a profile from the same source of information that was used for the hourly profile.</t>
  </si>
  <si>
    <t>We request clarification as to why this profile is flat for the week when there is great variability in the hourly profile. We recommend the development of a temperature dependent profile or the derivation of a profile from the same source of information that was used for the hourly profile.</t>
  </si>
  <si>
    <t>The hourly profile seems to be overly precise and may lose some accuracy for general applications. We recommend the use of smoothed hourly profiles unless activities in each hour of the profile can be explained clearly beyond a citation of a paper.</t>
  </si>
  <si>
    <t>https://www.ladco.org/image-viewer/thumb/2022_Inventory_Collaborative/Reviews/Profile_Review/Georgia/Georgia.np_solvents.2016v1_profile_plot.VOC.rank.6.png</t>
  </si>
  <si>
    <t xml:space="preserve">Why does the Hourly profile look like this? </t>
  </si>
  <si>
    <t>Emulsified Asphalt is not used Nov-March</t>
  </si>
  <si>
    <t>There is little winter pesticide use in the midwest(Nov-March)</t>
  </si>
  <si>
    <t xml:space="preserve">We request clarification that this profile is for Stage 1 gasoline stations/terminals. If this profile is for Stage 1 gasoline stations/terminals, then temperature dependent profiles should be used. </t>
  </si>
  <si>
    <t>https://www.ladco.org/image-viewer/raw/2022_Inventory_Collaborative/Reviews/Profile_Review/Georgia/Georgia.nonpt.2016v1_profile_plot.VOC.rank.4.png</t>
  </si>
  <si>
    <t>https://www.ladco.org/image-viewer/raw/2022_Inventory_Collaborative/Reviews/Profile_Review/Georgia/Georgia.nonpt.2016v1_profile_plot.VOC.rank.2.png</t>
  </si>
  <si>
    <t>Should Month of year activity track VMT?</t>
  </si>
  <si>
    <t>https://www.ladco.org/image-viewer/raw/2022_Inventory_Collaborative/Reviews/Profile_Review/Georgia/Georgia.nonpt.2016v1_profile_plot.VOC.rank.5.png</t>
  </si>
  <si>
    <t xml:space="preserve">Should not be even by month. News outlets online (could verify specific dates with MNDNR)
MNDNR spring burning restrictions by county started in April 2022
MNDNR fall burning restrictions by county started early November 2022
</t>
  </si>
  <si>
    <t xml:space="preserve">Illegal in Minnesota since 1969.  Only allowed at farm households with no garbage pickup.  MN estimates 50,000 tons of waste burned by residents in 2020.  Metro counties are assumed to have 0 burning.  Data reported by counties to MPCA waste program.
</t>
  </si>
  <si>
    <t xml:space="preserve">Compost freezes in the winter. Should not have emissions november-march. </t>
  </si>
  <si>
    <t>composting monthly profile should be less in the wintertime</t>
  </si>
  <si>
    <t>https://www.ladco.org/image-viewer/raw/2022_Inventory_Collaborative/Reviews/Profile_Review/Utah/Utah.nonpt.2016v1_profile_plot.VOC.rank.3.png</t>
  </si>
  <si>
    <t xml:space="preserve">We request clarification if this profile is for composting. If this profile is for composting, then temperature dependent profiles should be used. </t>
  </si>
  <si>
    <t>https://www.ladco.org/image-viewer/raw/2022_Inventory_Collaborative/Reviews/Profile_Review/Georgia/Georgia.nonpt.2016v1_profile_plot.VOC.rank.6.png</t>
  </si>
  <si>
    <t>Agricultural Tilling is a spring and fall activity for Midwest Does not Peak in Midsummer</t>
  </si>
  <si>
    <t xml:space="preserve">Farmers work every day of the week the same. </t>
  </si>
  <si>
    <t xml:space="preserve">Feeding of silage is done more in the winter months when there isn’t pasture grass to feed on. 
Bags hold in VOC. Open pile storage in Cali method for EI. 
EI improvements expected in V2
Monthly profile same as sileage storage for which this profile matches better
</t>
  </si>
  <si>
    <t xml:space="preserve">Need to review spatial distribution during SMOKE runs
</t>
  </si>
  <si>
    <t>airports</t>
  </si>
  <si>
    <t>all</t>
  </si>
  <si>
    <t>(727UT) Looks like a 2020 profile, should be updated to a more recent year</t>
  </si>
  <si>
    <t>https://www.ladco.org/image-viewer/raw/2022_Inventory_Collaborative/Reviews/Profile_Review/Utah/Utah.airports.2016v1_profile_plot.NOX.rank.5.png</t>
  </si>
  <si>
    <t xml:space="preserve">Ohio </t>
  </si>
  <si>
    <t xml:space="preserve">Temporal profile Does not match Ohio states </t>
  </si>
  <si>
    <t>https://u.osu.edu/beef/2023/10/25/more-heifers-supporting-feedlot-inventory/</t>
  </si>
  <si>
    <t xml:space="preserve">Temporally challenging in Ohio because fewer months of snow than other midwest states. </t>
  </si>
  <si>
    <t xml:space="preserve">There are only a few northern counties with enough snow to have snowmobiling. Need to base the activity on snow cover by month. </t>
  </si>
  <si>
    <t>SCC info</t>
  </si>
  <si>
    <t>Surface coating for metals</t>
  </si>
  <si>
    <t>See LADCO response on NG</t>
  </si>
  <si>
    <t xml:space="preserve">This was from a study done in MARAMA region.  We don't have anything else to change it to right now, but someone could propose an alternative study. </t>
  </si>
  <si>
    <t>Res natural gas</t>
  </si>
  <si>
    <t>snowmobiles</t>
  </si>
  <si>
    <t>snow blowers</t>
  </si>
  <si>
    <t>Use 2022-specific airport profiles</t>
  </si>
  <si>
    <t>pleasure craft</t>
  </si>
  <si>
    <t>paved road dust</t>
  </si>
  <si>
    <t>unpaved road dust</t>
  </si>
  <si>
    <t xml:space="preserve">Paved road dust - consider what we have in hand.  Brake &amp; tire wear - could do aggregate based on emissions for monthly. </t>
  </si>
  <si>
    <t>quarries</t>
  </si>
  <si>
    <t>solvents / architectural coatings</t>
  </si>
  <si>
    <t>We don't have a data source for this.  Interior painting is year-round. Diurnal profile taken from https://dx.doi.org/10.1021/acs.est.0c05467</t>
  </si>
  <si>
    <t xml:space="preserve"> https://dx.doi.org/10.1021/acs.est.0c05467</t>
  </si>
  <si>
    <t>adhesives &amp; sealants</t>
  </si>
  <si>
    <t>household products</t>
  </si>
  <si>
    <t>asphalt paving</t>
  </si>
  <si>
    <t>agricultural pesticides</t>
  </si>
  <si>
    <t>evaporation from bulk terminals</t>
  </si>
  <si>
    <t>Stage 1 submerged filling at gas stations</t>
  </si>
  <si>
    <t>Stage 1 balance submerged filling</t>
  </si>
  <si>
    <t xml:space="preserve">underground tank breathing </t>
  </si>
  <si>
    <t>land clearing / open burning</t>
  </si>
  <si>
    <t>Res waste burning</t>
  </si>
  <si>
    <t>Composting</t>
  </si>
  <si>
    <t>Tilling</t>
  </si>
  <si>
    <t xml:space="preserve">What are the recommended profiles? </t>
  </si>
  <si>
    <t>sileage</t>
  </si>
  <si>
    <t>Concur with use of 2022 airport profiles</t>
  </si>
  <si>
    <t>Dust kicked up by hooves</t>
  </si>
  <si>
    <t>Could use provided data for the dust from hooves</t>
  </si>
  <si>
    <t>m01</t>
  </si>
  <si>
    <t>m02</t>
  </si>
  <si>
    <t>m03</t>
  </si>
  <si>
    <t>m04</t>
  </si>
  <si>
    <t>m05</t>
  </si>
  <si>
    <t>m06</t>
  </si>
  <si>
    <t>m07</t>
  </si>
  <si>
    <t>m08</t>
  </si>
  <si>
    <t>m09</t>
  </si>
  <si>
    <t>m10</t>
  </si>
  <si>
    <t>m11</t>
  </si>
  <si>
    <t>m12</t>
  </si>
  <si>
    <t>Monthly onroad emissions (brake/tire national total, scaled based on # of days in each month) - for paved road dust and anything else for which we want national VMT:</t>
  </si>
  <si>
    <t>Same as the above but only for passenger trucks (for unpaved road dust). Not that different, so should we just use the above for unpaved also?</t>
  </si>
  <si>
    <t>M</t>
  </si>
  <si>
    <t>Tu</t>
  </si>
  <si>
    <t>W</t>
  </si>
  <si>
    <t>Th</t>
  </si>
  <si>
    <t>F</t>
  </si>
  <si>
    <t>Sa</t>
  </si>
  <si>
    <t>Su</t>
  </si>
  <si>
    <t>option 1</t>
  </si>
  <si>
    <t>option 2</t>
  </si>
  <si>
    <t>3/4 LD vehicles (no motorcycles b/c small), 1/4 HD vehicles (no buses b/c small). For paved?</t>
  </si>
  <si>
    <t>31s only. For unpaved?</t>
  </si>
  <si>
    <t>average VMT day-of-week profiles, based on 2022 TMAS data averaged across all states/months:</t>
  </si>
  <si>
    <t>average hour-of-day profiles, based on 2022 TMAS data averaged across all states:</t>
  </si>
  <si>
    <t>h0</t>
  </si>
  <si>
    <t>h1</t>
  </si>
  <si>
    <t>h2</t>
  </si>
  <si>
    <t>h3</t>
  </si>
  <si>
    <t>h4</t>
  </si>
  <si>
    <t>h5</t>
  </si>
  <si>
    <t>h6</t>
  </si>
  <si>
    <t>h7</t>
  </si>
  <si>
    <t>h8</t>
  </si>
  <si>
    <t>h9</t>
  </si>
  <si>
    <t>h10</t>
  </si>
  <si>
    <t>h11</t>
  </si>
  <si>
    <t>h12</t>
  </si>
  <si>
    <t>h13</t>
  </si>
  <si>
    <t>h14</t>
  </si>
  <si>
    <t>h15</t>
  </si>
  <si>
    <t>h16</t>
  </si>
  <si>
    <t>h17</t>
  </si>
  <si>
    <t>h18</t>
  </si>
  <si>
    <t>h19</t>
  </si>
  <si>
    <t>h20</t>
  </si>
  <si>
    <t>h21</t>
  </si>
  <si>
    <t>h22</t>
  </si>
  <si>
    <t>h23</t>
  </si>
  <si>
    <t>31s weekday</t>
  </si>
  <si>
    <t>31s weekend</t>
  </si>
  <si>
    <t>avg weekday</t>
  </si>
  <si>
    <t>avg weekend</t>
  </si>
  <si>
    <t>"avg" = same weighted average that I computed for day-of-week "option 1" above</t>
  </si>
  <si>
    <t>Jan</t>
  </si>
  <si>
    <t>Feb</t>
  </si>
  <si>
    <t>Mar</t>
  </si>
  <si>
    <t>Apr</t>
  </si>
  <si>
    <t>May</t>
  </si>
  <si>
    <t>Jun</t>
  </si>
  <si>
    <t>Jul</t>
  </si>
  <si>
    <t>Aug</t>
  </si>
  <si>
    <t>Sep</t>
  </si>
  <si>
    <t>Oct</t>
  </si>
  <si>
    <t>Nov</t>
  </si>
  <si>
    <t>Dec</t>
  </si>
  <si>
    <t>Data source: https://www.eia.gov/dnav/ng/hist/n3010us2m.htm</t>
  </si>
  <si>
    <t>Monthly profiles for 2104006000</t>
  </si>
  <si>
    <t>California</t>
  </si>
  <si>
    <t>Florida</t>
  </si>
  <si>
    <t>Maine</t>
  </si>
  <si>
    <t>Masssachusetts</t>
  </si>
  <si>
    <t>US total</t>
  </si>
  <si>
    <t>Pennsylvania</t>
  </si>
  <si>
    <t>Arizona</t>
  </si>
  <si>
    <t>South Carolina</t>
  </si>
  <si>
    <t>Tennessee</t>
  </si>
  <si>
    <t>Oregon</t>
  </si>
  <si>
    <t>Washington</t>
  </si>
  <si>
    <t>Colorado</t>
  </si>
  <si>
    <t>Wisconsin</t>
  </si>
  <si>
    <t>Texas</t>
  </si>
  <si>
    <t>Data source: https://www.eia.gov/dnav/pet/PET_CONS_PSUP_A_EPPA_VPP_MBBL_A.htm</t>
  </si>
  <si>
    <t>Monthly profiles for asphalt paving (2461022000, plus possibly other SCCs?)</t>
  </si>
  <si>
    <t>East Coast / PADD 1</t>
  </si>
  <si>
    <t>Midwest / PADD 2</t>
  </si>
  <si>
    <t>Gulf Coast / PADD 3</t>
  </si>
  <si>
    <t>Rocky Mountain / PADD 4</t>
  </si>
  <si>
    <t>West Coast / PADD 5</t>
  </si>
  <si>
    <t>Vermont</t>
  </si>
  <si>
    <t>Maryland</t>
  </si>
  <si>
    <t>Delaware</t>
  </si>
  <si>
    <t>Georgia</t>
  </si>
  <si>
    <t>Virginia</t>
  </si>
  <si>
    <t>Illinois</t>
  </si>
  <si>
    <t>Indiana</t>
  </si>
  <si>
    <t>Iowa</t>
  </si>
  <si>
    <t>Kansas</t>
  </si>
  <si>
    <t>Kentucky</t>
  </si>
  <si>
    <t>Michigan</t>
  </si>
  <si>
    <t>Minnesota</t>
  </si>
  <si>
    <t>Missouri</t>
  </si>
  <si>
    <t>Nebraska</t>
  </si>
  <si>
    <t>https://www.eia.gov/petroleum/gasdiesel/gas_geographies.php#statesmap</t>
  </si>
  <si>
    <t>For possible use with state 1 refueling / underground tank breathing</t>
  </si>
  <si>
    <t>poll</t>
  </si>
  <si>
    <t>RPP</t>
  </si>
  <si>
    <t>RPV</t>
  </si>
  <si>
    <t>rate</t>
  </si>
  <si>
    <t>RPP and RPV national emissions by month from 2022hc</t>
  </si>
  <si>
    <t>average day basis</t>
  </si>
  <si>
    <t>profiles</t>
  </si>
  <si>
    <t>RPP+RPV</t>
  </si>
  <si>
    <t>fipsst</t>
  </si>
  <si>
    <t>PM25TOTAL</t>
  </si>
  <si>
    <t>state</t>
  </si>
  <si>
    <t>raw data</t>
  </si>
  <si>
    <t>PM2.5 emissions by month from 2022hc nonroad for agricultural SCCs (ending in -5022) by state for LADCO states</t>
  </si>
  <si>
    <t>Ohio</t>
  </si>
  <si>
    <t>VOC_INV</t>
  </si>
  <si>
    <t>Alabama</t>
  </si>
  <si>
    <t>Alaska</t>
  </si>
  <si>
    <t>Arkansas</t>
  </si>
  <si>
    <t>Connecticut</t>
  </si>
  <si>
    <t>District of Columbia</t>
  </si>
  <si>
    <t>Hawaii</t>
  </si>
  <si>
    <t>Idaho</t>
  </si>
  <si>
    <t>Louisiana</t>
  </si>
  <si>
    <t>Massachusetts</t>
  </si>
  <si>
    <t>Mississippi</t>
  </si>
  <si>
    <t>Montana</t>
  </si>
  <si>
    <t>Nevada</t>
  </si>
  <si>
    <t>New Hampshire</t>
  </si>
  <si>
    <t>New Jersey</t>
  </si>
  <si>
    <t>New Mexico</t>
  </si>
  <si>
    <t>New York</t>
  </si>
  <si>
    <t>North Carolina</t>
  </si>
  <si>
    <t>North Dakota</t>
  </si>
  <si>
    <t>Oklahoma</t>
  </si>
  <si>
    <t>Rhode Island</t>
  </si>
  <si>
    <t>South Dakota</t>
  </si>
  <si>
    <t>Utah</t>
  </si>
  <si>
    <t>West Virginia</t>
  </si>
  <si>
    <t>Wyoming</t>
  </si>
  <si>
    <t>Puerto Rico</t>
  </si>
  <si>
    <t>Virgin Islands</t>
  </si>
  <si>
    <t>total emissions</t>
  </si>
  <si>
    <t>rest of US</t>
  </si>
  <si>
    <t>monthly snowmobile emissions by state from 2022hc nonroad (chose NOX, because VOC has nonzero emissions in all months due to evaporation of gas from snowmobiles sitting still)</t>
  </si>
  <si>
    <t>Link to plot at: https://www.ladco.org/image-viewer/raw/2022_Inventory_Collaborative/Reviews/Profile_Review/</t>
  </si>
  <si>
    <t xml:space="preserve">Why does the hourly profile #16 look like this? 7am-12AM. </t>
  </si>
  <si>
    <t>Used for all RWC SCCs except for OHH &amp; firepits</t>
  </si>
  <si>
    <t>Switch to flat DOW (profile 7) ; also for other snowblowers including commercial</t>
  </si>
  <si>
    <t>Need data source for this  and/or suggested profile and which states to apply it to (e.g., WI, MT)</t>
  </si>
  <si>
    <t xml:space="preserve">Use profiles by PADD for multiple SCCs.; data for 5 PADDS from https://www.eia.gov/dnav/pet/PET_CONS_PSUP_A_EPPA_VPP_MBBL_A.htm </t>
  </si>
  <si>
    <t>Currently uses same as asphalt - change this;  consider if that would be be appropriate even w/ PADDs; LADCO to check</t>
  </si>
  <si>
    <t>This Is not stage 1 refueling. Use RPP+RPV derived profile</t>
  </si>
  <si>
    <t>Use RPP+RPV derived profile</t>
  </si>
  <si>
    <t>If MN wants to provide a profile we can use that for the state and/or by county.</t>
  </si>
  <si>
    <t>What are the recommended profiles? Once frozen it could stop depending on the size of the compost pile. Some relation to planting zones and snow/cover.</t>
  </si>
  <si>
    <t xml:space="preserve">Change to flat DOW.   Should be similar to LADCO nonroad ag profile - derive and use that  in northern states. </t>
  </si>
  <si>
    <t>Need surrogate recommendation.  Not sure how to adjust sileage temporal profiles based on comments - check w/ Tesh?  LADCO is going to look at this for v2.</t>
  </si>
  <si>
    <t>Confirm how these are used given that monthly data comes from nonroad. Probably can't fix for v1 - discuss w/ nonroad team.  Can make some plots of snowmobile emissions by state &amp; normalized emissions by month</t>
  </si>
  <si>
    <t>The RPP+RPV profile in the "evaporative" tab has been set up to be used for all active 250105- and 250106- SCCs which have to do with gasoline evaporation.</t>
  </si>
  <si>
    <t>We have updated the temporal xref to use flat day-of-week for all nonroad snowblower SCCs, both residential and commercial.</t>
  </si>
  <si>
    <t>PADD3_22</t>
  </si>
  <si>
    <t>PADD5_22</t>
  </si>
  <si>
    <t>PADD1_22</t>
  </si>
  <si>
    <t>PADD4_22</t>
  </si>
  <si>
    <t>PADD2_22</t>
  </si>
  <si>
    <t>PADD regions: (see state FIPS xref below)</t>
  </si>
  <si>
    <t>avg day basis</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</si>
  <si>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</si>
  <si>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</si>
  <si>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</si>
  <si>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</si>
  <si>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</si>
  <si>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</si>
  <si>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</si>
  <si>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</si>
  <si>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</si>
  <si>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</si>
  <si>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</si>
  <si>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</si>
  <si>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</si>
  <si>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</si>
  <si>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</si>
  <si>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</si>
  <si>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</si>
  <si>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</si>
  <si>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</si>
  <si>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</si>
  <si>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</si>
  <si>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</si>
  <si>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</si>
  <si>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</si>
  <si>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</si>
  <si>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</si>
  <si>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</si>
  <si>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</si>
  <si>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</si>
  <si>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</si>
  <si>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</si>
  <si>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</si>
  <si>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</si>
  <si>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</si>
  <si>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</si>
  <si>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</si>
  <si>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</si>
  <si>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</si>
  <si>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</si>
  <si>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</si>
  <si>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</si>
  <si>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</si>
  <si>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</si>
  <si>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</si>
  <si>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</si>
  <si>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</si>
  <si>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</si>
  <si>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</si>
  <si>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</si>
  <si>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</si>
  <si>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</si>
  <si>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US</t>
  </si>
  <si>
    <t>MONTHLY</t>
  </si>
  <si>
    <t>tref</t>
  </si>
  <si>
    <t>We are now using state-level monthly profiles for this SCC derived from the EIA source - see "residential nat gas full" tab for the profiles.</t>
  </si>
  <si>
    <t>No actions for 2022v1</t>
  </si>
  <si>
    <t>This was MARAMA-provided a few years ago. We aren't changing for 2022v1.</t>
  </si>
  <si>
    <t>April-peaking</t>
  </si>
  <si>
    <t>flat</t>
  </si>
  <si>
    <t>used in</t>
  </si>
  <si>
    <t>AL AR GA LA MS NC OK SC TN</t>
  </si>
  <si>
    <t>AZ CA FL HI TX</t>
  </si>
  <si>
    <t>Ohio + all states not listed here</t>
  </si>
  <si>
    <t>Using the profiles in the "nonroad ag" tab (upper left) and switching to flat day-of-week</t>
  </si>
  <si>
    <t>See the "VMT-based profiles" tab. We are using overall monthly average for paved/unpaved. For daily/hourly, using 31 average for unpaved and broader average for paved</t>
  </si>
  <si>
    <t>We updated the animal dust monthly profiles for beef cattle and swine based on this data source.</t>
  </si>
  <si>
    <t>See profiles in the "asphalt paving" tab, which will be used for all asphalt SCCs. Mark J had suggested another data source but is happy with the EIA source suggested by Karl.</t>
  </si>
  <si>
    <t>No temporal-profile-ready data available. Need to think about this some more for 2022v2.</t>
  </si>
  <si>
    <t>Mark provided a monthly profile for paint sales and a data source. We built a profile from the data source for 2022 only (as opposed to a multi-year average). No changes to daily or hourly profiles.</t>
  </si>
  <si>
    <t>Changed to hourly profile 11, which is 7am-&gt;5pm</t>
  </si>
  <si>
    <t xml:space="preserve">For scc in ('2461850000','2461800001','2460800000'), changing monthly profiles as follows. AZ/CA/FL/HI/TX (warmest states) are flat annual. Other warmish SE states (NC south, west to OK) are flat from March through October. All other states are flat from April through September. </t>
  </si>
  <si>
    <r>
      <t>-</t>
    </r>
    <r>
      <rPr>
        <sz val="7"/>
        <color theme="1"/>
        <rFont val="Times New Roman"/>
        <family val="1"/>
      </rPr>
      <t xml:space="preserve">        </t>
    </r>
    <r>
      <rPr>
        <b/>
        <sz val="11"/>
        <color theme="1"/>
        <rFont val="Calibri"/>
        <family val="2"/>
        <scheme val="minor"/>
      </rPr>
      <t>afdust</t>
    </r>
    <r>
      <rPr>
        <sz val="11"/>
        <color theme="1"/>
        <rFont val="Calibri"/>
        <family val="2"/>
        <scheme val="minor"/>
      </rPr>
      <t>: New temporal profiles (monthly, weekly, hourly) were created to use for paved and unpaved roads. The monthly profile is based on monthly emissions from 2022hc onroad PM2.5 brake and tire wear, since that has less temperature dependence. Weekly and hourly profiles are based on averages of the TMAS profiles used in SMOKE-MOVES. Unpaved uses averages of passenger trucks only; paved uses weighted averages (3/4 LD excluding motorcycles, 1/4 HD excluding buses). There are separate hourly profiles for weekdays vs weekends.</t>
    </r>
  </si>
  <si>
    <r>
      <t>-</t>
    </r>
    <r>
      <rPr>
        <sz val="7"/>
        <color theme="1"/>
        <rFont val="Times New Roman"/>
        <family val="1"/>
      </rPr>
      <t xml:space="preserve">        </t>
    </r>
    <r>
      <rPr>
        <b/>
        <sz val="11"/>
        <color theme="1"/>
        <rFont val="Calibri"/>
        <family val="2"/>
        <scheme val="minor"/>
      </rPr>
      <t>afdust</t>
    </r>
    <r>
      <rPr>
        <sz val="11"/>
        <color theme="1"/>
        <rFont val="Calibri"/>
        <family val="2"/>
        <scheme val="minor"/>
      </rPr>
      <t>: For ag tilling, flat day-of-week profiles are now being used along with new monthly profiles mostly based on nonroad ag emissions which are based on LADCO-provided MOVES data and more accurately reflect tilling activities, peaking in spring and fall.</t>
    </r>
  </si>
  <si>
    <r>
      <t>-</t>
    </r>
    <r>
      <rPr>
        <sz val="7"/>
        <color theme="1"/>
        <rFont val="Times New Roman"/>
        <family val="1"/>
      </rPr>
      <t xml:space="preserve">        </t>
    </r>
    <r>
      <rPr>
        <b/>
        <sz val="11"/>
        <color theme="1"/>
        <rFont val="Calibri"/>
        <family val="2"/>
        <scheme val="minor"/>
      </rPr>
      <t>nonpt</t>
    </r>
    <r>
      <rPr>
        <sz val="11"/>
        <color theme="1"/>
        <rFont val="Calibri"/>
        <family val="2"/>
        <scheme val="minor"/>
      </rPr>
      <t xml:space="preserve"> Evaporative SCCs (all active SCCs starting with 250105- and 250106-) now use a profile based on monthly total VOC emissions from 2022hc onroad evaporative off-network processes (RPP and RPV), based on the final 2022 onroad run.</t>
    </r>
  </si>
  <si>
    <r>
      <t>-</t>
    </r>
    <r>
      <rPr>
        <sz val="7"/>
        <color theme="1"/>
        <rFont val="Times New Roman"/>
        <family val="1"/>
      </rPr>
      <t xml:space="preserve">        </t>
    </r>
    <r>
      <rPr>
        <b/>
        <sz val="11"/>
        <color theme="1"/>
        <rFont val="Calibri"/>
        <family val="2"/>
        <scheme val="minor"/>
      </rPr>
      <t>nonroad</t>
    </r>
    <r>
      <rPr>
        <sz val="11"/>
        <color theme="1"/>
        <rFont val="Calibri"/>
        <family val="2"/>
        <scheme val="minor"/>
      </rPr>
      <t>: Residential and commercial snowblowers were changed to flat day-of-week, since snow falls when it falls regardless of weekday/weekend.</t>
    </r>
  </si>
  <si>
    <r>
      <t>-</t>
    </r>
    <r>
      <rPr>
        <sz val="7"/>
        <color theme="1"/>
        <rFont val="Times New Roman"/>
        <family val="1"/>
      </rPr>
      <t xml:space="preserve">        </t>
    </r>
    <r>
      <rPr>
        <b/>
        <sz val="11"/>
        <color theme="1"/>
        <rFont val="Calibri"/>
        <family val="2"/>
        <scheme val="minor"/>
      </rPr>
      <t>np_solvents</t>
    </r>
    <r>
      <rPr>
        <sz val="11"/>
        <color theme="1"/>
        <rFont val="Calibri"/>
        <family val="2"/>
        <scheme val="minor"/>
      </rPr>
      <t>: For pesticides (scc in ('2461850000','2461800001','2460800000')), monthly profiles were changed as follows: AZ/CA/FL/HI/TX (the warmest states) are flat annual. Other moderately warm southeast states from North Carolina south and west to Oklahoma are flat from March through October. All other states are flat from April through September. This is based on a comment and follow discussions.</t>
    </r>
  </si>
  <si>
    <r>
      <t>-</t>
    </r>
    <r>
      <rPr>
        <sz val="7"/>
        <color theme="1"/>
        <rFont val="Times New Roman"/>
        <family val="1"/>
      </rPr>
      <t xml:space="preserve">        </t>
    </r>
    <r>
      <rPr>
        <b/>
        <sz val="11"/>
        <color theme="1"/>
        <rFont val="Calibri"/>
        <family val="2"/>
        <scheme val="minor"/>
      </rPr>
      <t>ptnonipm</t>
    </r>
    <r>
      <rPr>
        <sz val="11"/>
        <color theme="1"/>
        <rFont val="Calibri"/>
        <family val="2"/>
        <scheme val="minor"/>
      </rPr>
      <t>: The profiles for 40202501 (surface coating for metals) was changed to hourly profile 11, which operates from 7am to 5pm.</t>
    </r>
  </si>
  <si>
    <r>
      <t xml:space="preserve">-        </t>
    </r>
    <r>
      <rPr>
        <b/>
        <sz val="11"/>
        <color theme="1"/>
        <rFont val="Calibri"/>
        <family val="2"/>
        <scheme val="minor"/>
      </rPr>
      <t>nonpt</t>
    </r>
    <r>
      <rPr>
        <sz val="11"/>
        <color theme="1"/>
        <rFont val="Calibri"/>
        <family val="2"/>
        <scheme val="minor"/>
      </rPr>
      <t>: Residential natural gas (2104006000) is using new monthly profiles by state based on Energy Information Administration (EIA) data. The data source is https://www.eia.gov/dnav/ng/hist/n3010us2m.htm.</t>
    </r>
  </si>
  <si>
    <r>
      <t xml:space="preserve">-        </t>
    </r>
    <r>
      <rPr>
        <b/>
        <sz val="11"/>
        <color theme="1"/>
        <rFont val="Calibri"/>
        <family val="2"/>
        <scheme val="minor"/>
      </rPr>
      <t>np_solvents</t>
    </r>
    <r>
      <rPr>
        <sz val="11"/>
        <color theme="1"/>
        <rFont val="Calibri"/>
        <family val="2"/>
        <scheme val="minor"/>
      </rPr>
      <t>: All asphalt SCCs (paving and roofing) are using new EIA-based monthly profiles for “asphalt and road oil” by PADD region. The data source is https://www.eia.gov/dnav/pet/PET_CONS_PSUP_A_EPPA_VPP_MBBL_A.htm.</t>
    </r>
  </si>
  <si>
    <r>
      <t xml:space="preserve">-        </t>
    </r>
    <r>
      <rPr>
        <b/>
        <sz val="11"/>
        <color theme="1"/>
        <rFont val="Calibri"/>
        <family val="2"/>
        <scheme val="minor"/>
      </rPr>
      <t>np_solvents</t>
    </r>
    <r>
      <rPr>
        <sz val="11"/>
        <color theme="1"/>
        <rFont val="Calibri"/>
        <family val="2"/>
        <scheme val="minor"/>
      </rPr>
      <t>: For interior painting, a.k.a. architectural coating (2401001000): created a new monthly profile PAINT22 based on 2022 data from https://fred.stlouisfed.org/series/MRTSSM44412USN/.</t>
    </r>
  </si>
  <si>
    <r>
      <t xml:space="preserve">-        </t>
    </r>
    <r>
      <rPr>
        <b/>
        <sz val="11"/>
        <color theme="1"/>
        <rFont val="Calibri"/>
        <family val="2"/>
        <scheme val="minor"/>
      </rPr>
      <t>afdust</t>
    </r>
    <r>
      <rPr>
        <sz val="11"/>
        <color theme="1"/>
        <rFont val="Calibri"/>
        <family val="2"/>
        <scheme val="minor"/>
      </rPr>
      <t>: For dust from livestock, the monthly profiles for 2805100010 and 2805100050 (beef cattle and swine) were updated to the 2022 data from https://u.osu.edu/beef/2023/10/25/more-heifers-supporting-feedlot-inventory/. Profiles for other livestock dust not changed from the 2020 platform.</t>
    </r>
  </si>
  <si>
    <t>Changes made to temporal profiles for the 2022v1 base year as w result of this review:</t>
  </si>
  <si>
    <t>This is an internal-to-MOVES data issue, but we can consider refining this for 2022v2.</t>
  </si>
  <si>
    <r>
      <t xml:space="preserve"> -    </t>
    </r>
    <r>
      <rPr>
        <b/>
        <sz val="11"/>
        <color theme="1"/>
        <rFont val="Calibri"/>
        <family val="2"/>
        <scheme val="minor"/>
      </rPr>
      <t>airports</t>
    </r>
    <r>
      <rPr>
        <sz val="11"/>
        <color theme="1"/>
        <rFont val="Calibri"/>
        <family val="2"/>
        <scheme val="minor"/>
      </rPr>
      <t>: For airports, 2022-specific temporal profiles based on the Aviation System Performance Metrics (ASPM) data are which provides specific monthly/daily/hourly for 77 airports were used. For other airports, use state average for monthly/daily and (new for 2022) national average for hourly. Georgia provided monthly temporal profiles for ATL for commercial (one profile), and general+military (another profile).</t>
    </r>
  </si>
  <si>
    <t>Georgia's comment about the Georgia average profiles matching the ATL airport profiles is because ATL is the only airport in Georgia for which we have data from which to build these profiles. We don't have this data for the Savannah airport, for example. The temporal data Janice provided covers 77 airports nationally. According to some Googling, SAV is only the 90th busiest in the US and is not available.     We used state average data for monthly and daily profiles, and national hourly profiles where we didn't have airport-specific hourly profiles.</t>
  </si>
  <si>
    <t>No action for 2022v1, but sent message to NEI team on this.</t>
  </si>
  <si>
    <t>Re: monthly profiles, we are currently using the same profiles as dairy livestock emissions, per Tesh's recommendation.  
Re: spatial allocation, current surrogate is 4011 (Large Cattle Operations), one of the newer livestock surrogates recently developed by James. If  LADCO has a different recommendation, please provide one.
We may revisit for 2022v2. No actions for 2022v1.</t>
  </si>
  <si>
    <t>Yes, we will have 2022-specific profiles (see above).</t>
  </si>
  <si>
    <t xml:space="preserve">Recreational Use. Does this profile make sense. Nighttime peak with long step down. </t>
  </si>
  <si>
    <t>We could consider some updates for v2 but need data to drive the updates. E.g., analyze snow cover by month and county</t>
  </si>
  <si>
    <t>Spatial allocation of emissions should represent actual boating activity, not just boat owner residential locations. We reallocate pleasure craft emissions according to a boating inspection dataset. We also think that the NLCD water dataset could be improved with a surrogate specific to boating.</t>
  </si>
  <si>
    <t>A higher factor on Friday does not seem to make sense. We recommend that EPA use unpaved road VMT information to derive the temporal profile for each county. If no daily VMT data are available, we recommend a flat profile.</t>
  </si>
  <si>
    <t>We request clarification as to why fugitive emissions are higher on a Friday vs. any other day of the week. We recommend that EPA use unpaved road VMT information to derive the temporal profile for each county. If no daily VMT data are available, we recommend a flat profile.</t>
  </si>
  <si>
    <t>Plan to use the EIA to derive profiles by state.</t>
  </si>
  <si>
    <t xml:space="preserve">Review the method for temporal allocation for airports without specific profiles. </t>
  </si>
  <si>
    <t>2022v1 Final Action / response</t>
  </si>
  <si>
    <t>Spatial allocation of rec marine would ideally not over full Great Lakes but instead a recreational boating surrogate.  Check w/ Lindsay for ideas. Maybe zero out GSL.  LADCO to work on this for v2</t>
  </si>
  <si>
    <t>We've discussed improving spatial allocation of rec marine, since NLCD Water spreads out the emissions across large areas, e.g. the Great Lakes and Great Salt Lake. Consider for 2022v2.</t>
  </si>
  <si>
    <t>Unpaved road dust use 31 profile for rural unrestricted by state.  Monthly is by state and vehicle type - use that.</t>
  </si>
  <si>
    <t>No alternative data available for 2022v1.</t>
  </si>
  <si>
    <t>Sent message to NEI team as this is an inventory issue.  Otherwise data need to be provided by the states</t>
  </si>
  <si>
    <t>We don't have time to do this for 2022v1, but the team could consider for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</si>
</sst>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9" x14ac:knownFonts="1">
    <font>
      <sz val="11"/>
      <color theme="1"/>
      <name val="Calibri"/>
      <family val="2"/>
      <scheme val="minor"/>
    </font>
    <font>
      <u/>
      <sz val="11"/>
      <color theme="10"/>
      <name val="Calibri"/>
      <family val="2"/>
      <scheme val="minor"/>
    </font>
    <font>
      <sz val="11"/>
      <color rgb="FF000000"/>
      <name val="Calibri"/>
      <family val="2"/>
      <charset val="1"/>
    </font>
    <font>
      <sz val="11"/>
      <color theme="1"/>
      <name val="Calibri"/>
      <family val="2"/>
      <scheme val="minor"/>
    </font>
    <font>
      <b/>
      <sz val="11"/>
      <color theme="1"/>
      <name val="Calibri"/>
      <family val="2"/>
      <scheme val="minor"/>
    </font>
    <font>
      <sz val="11"/>
      <color rgb="FF333333"/>
      <name val="Arial"/>
    </font>
    <font>
      <sz val="10"/>
      <color theme="1"/>
      <name val="Calibri"/>
      <family val="2"/>
      <scheme val="minor"/>
    </font>
    <font>
      <sz val="11"/>
      <color rgb="FF333333"/>
      <name val="Arial"/>
      <family val="2"/>
    </font>
    <font>
      <sz val="7"/>
      <color theme="1"/>
      <name val="Times New Roman"/>
      <family val="1"/>
    </font>
  </fonts>
  <fills count="8">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92D050"/>
        <bgColor indexed="64"/>
      </patternFill>
    </fill>
  </fills>
  <borders count="9">
    <border>
      <left/>
      <right/>
      <top/>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style="thin">
        <color indexed="64"/>
      </left>
      <right style="thin">
        <color indexed="64"/>
      </right>
      <top style="thin">
        <color indexed="64"/>
      </top>
      <bottom style="thin">
        <color indexed="64"/>
      </bottom>
      <diagonal/>
    </border>
    <border>
      <left style="dotted">
        <color theme="0" tint="-0.249977111117893"/>
      </left>
      <right/>
      <top style="dotted">
        <color theme="0" tint="-0.249977111117893"/>
      </top>
      <bottom style="dotted">
        <color theme="0" tint="-0.249977111117893"/>
      </bottom>
      <diagonal/>
    </border>
    <border>
      <left/>
      <right style="dotted">
        <color theme="0" tint="-0.249977111117893"/>
      </right>
      <top style="dotted">
        <color theme="0" tint="-0.249977111117893"/>
      </top>
      <bottom style="dotted">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Dashed">
        <color rgb="FFD8D8D8"/>
      </bottom>
      <diagonal/>
    </border>
  </borders>
  <cellStyleXfs count="3">
    <xf numFmtId="0" fontId="0" fillId="0" borderId="0"/>
    <xf numFmtId="0" fontId="1" fillId="0" borderId="0" applyNumberFormat="0" applyFill="0" applyBorder="0" applyAlignment="0" applyProtection="0"/>
    <xf numFmtId="9" fontId="3" fillId="0" borderId="0" applyFont="0" applyFill="0" applyBorder="0" applyAlignment="0" applyProtection="0"/>
  </cellStyleXfs>
  <cellXfs count="63">
    <xf numFmtId="0" fontId="0" fillId="0" borderId="0" xfId="0"/>
    <xf numFmtId="0" fontId="0" fillId="0" borderId="0" xfId="0" applyAlignment="1">
      <alignment vertical="center" wrapText="1"/>
    </xf>
    <xf numFmtId="0" fontId="0" fillId="2" borderId="0" xfId="0" applyFill="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2" fillId="3" borderId="1" xfId="0" applyFont="1" applyFill="1" applyBorder="1"/>
    <xf numFmtId="0" fontId="0" fillId="0" borderId="1" xfId="0" applyBorder="1" applyAlignment="1">
      <alignment vertical="center"/>
    </xf>
    <xf numFmtId="0" fontId="2" fillId="0" borderId="1" xfId="0" applyFont="1" applyBorder="1" applyAlignment="1">
      <alignment vertical="center"/>
    </xf>
    <xf numFmtId="0" fontId="0" fillId="0" borderId="1" xfId="0" applyBorder="1" applyAlignment="1">
      <alignment vertical="center" wrapText="1"/>
    </xf>
    <xf numFmtId="0" fontId="0" fillId="2" borderId="1" xfId="0" applyFill="1" applyBorder="1" applyAlignment="1">
      <alignment vertical="center" wrapText="1"/>
    </xf>
    <xf numFmtId="0" fontId="1" fillId="0" borderId="1" xfId="1" applyBorder="1" applyAlignment="1">
      <alignment vertical="center"/>
    </xf>
    <xf numFmtId="0" fontId="0" fillId="0" borderId="1" xfId="0" applyBorder="1"/>
    <xf numFmtId="0" fontId="0" fillId="0" borderId="0" xfId="0" applyAlignment="1">
      <alignment vertical="center"/>
    </xf>
    <xf numFmtId="0" fontId="1" fillId="0" borderId="1" xfId="1" applyBorder="1"/>
    <xf numFmtId="0" fontId="0" fillId="2" borderId="1" xfId="0" applyFill="1" applyBorder="1" applyAlignment="1">
      <alignment wrapText="1"/>
    </xf>
    <xf numFmtId="0" fontId="0" fillId="5" borderId="1" xfId="0" applyFill="1" applyBorder="1" applyAlignment="1">
      <alignment vertical="center" wrapText="1"/>
    </xf>
    <xf numFmtId="0" fontId="0" fillId="5" borderId="1" xfId="0" applyFill="1" applyBorder="1" applyAlignment="1">
      <alignment wrapText="1"/>
    </xf>
    <xf numFmtId="0" fontId="0" fillId="6" borderId="1" xfId="0" applyFill="1" applyBorder="1" applyAlignment="1">
      <alignment vertical="center" wrapText="1"/>
    </xf>
    <xf numFmtId="0" fontId="0" fillId="5" borderId="3" xfId="0" applyFill="1" applyBorder="1" applyAlignment="1">
      <alignment vertical="center" wrapText="1"/>
    </xf>
    <xf numFmtId="0" fontId="0" fillId="6" borderId="2" xfId="0" applyFill="1" applyBorder="1" applyAlignment="1">
      <alignment horizontal="center" vertical="center" wrapText="1"/>
    </xf>
    <xf numFmtId="0" fontId="0" fillId="6" borderId="2" xfId="0" applyFill="1" applyBorder="1" applyAlignment="1">
      <alignment vertical="center" wrapText="1"/>
    </xf>
    <xf numFmtId="0" fontId="0" fillId="6" borderId="0" xfId="0" applyFill="1" applyAlignment="1">
      <alignment vertical="center" wrapText="1"/>
    </xf>
    <xf numFmtId="0" fontId="0" fillId="3" borderId="4" xfId="0" applyFill="1" applyBorder="1" applyAlignment="1">
      <alignment horizontal="center" vertical="center" wrapText="1"/>
    </xf>
    <xf numFmtId="0" fontId="0" fillId="4" borderId="4" xfId="0" applyFill="1" applyBorder="1" applyAlignment="1">
      <alignment wrapText="1"/>
    </xf>
    <xf numFmtId="0" fontId="0" fillId="4" borderId="1" xfId="0" applyFill="1" applyBorder="1" applyAlignment="1">
      <alignment wrapText="1"/>
    </xf>
    <xf numFmtId="0" fontId="0" fillId="0" borderId="0" xfId="0" applyAlignment="1">
      <alignment wrapText="1"/>
    </xf>
    <xf numFmtId="0" fontId="0" fillId="0" borderId="1" xfId="0" applyBorder="1" applyAlignment="1">
      <alignment wrapText="1"/>
    </xf>
    <xf numFmtId="0" fontId="0" fillId="5" borderId="1" xfId="0" applyFill="1" applyBorder="1" applyAlignment="1">
      <alignment horizontal="center" vertical="center" wrapText="1"/>
    </xf>
    <xf numFmtId="0" fontId="0" fillId="5" borderId="0" xfId="0" applyFill="1" applyAlignment="1">
      <alignment wrapText="1"/>
    </xf>
    <xf numFmtId="3" fontId="5" fillId="0" borderId="8" xfId="0" applyNumberFormat="1" applyFont="1" applyBorder="1" applyAlignment="1">
      <alignment horizontal="right" vertical="top" wrapText="1"/>
    </xf>
    <xf numFmtId="0" fontId="5" fillId="0" borderId="8" xfId="0" applyFont="1" applyBorder="1" applyAlignment="1">
      <alignment horizontal="right" vertical="top" wrapText="1"/>
    </xf>
    <xf numFmtId="0" fontId="4" fillId="0" borderId="0" xfId="0" applyFont="1"/>
    <xf numFmtId="164" fontId="5" fillId="0" borderId="8" xfId="2" applyNumberFormat="1" applyFont="1" applyBorder="1" applyAlignment="1">
      <alignment horizontal="right" vertical="top" wrapText="1"/>
    </xf>
    <xf numFmtId="0" fontId="0" fillId="0" borderId="0" xfId="0" applyFont="1"/>
    <xf numFmtId="164" fontId="0" fillId="0" borderId="0" xfId="2" applyNumberFormat="1" applyFont="1"/>
    <xf numFmtId="10" fontId="0" fillId="0" borderId="0" xfId="2" applyNumberFormat="1" applyFont="1"/>
    <xf numFmtId="10" fontId="0" fillId="0" borderId="0" xfId="0" applyNumberFormat="1"/>
    <xf numFmtId="0" fontId="0" fillId="5" borderId="3" xfId="0" applyFill="1" applyBorder="1" applyAlignment="1">
      <alignment horizontal="center" vertical="center" wrapText="1"/>
    </xf>
    <xf numFmtId="0" fontId="0" fillId="5" borderId="3" xfId="0" applyFill="1" applyBorder="1" applyAlignment="1">
      <alignment wrapText="1"/>
    </xf>
    <xf numFmtId="0" fontId="1" fillId="5" borderId="3" xfId="1" applyFill="1" applyBorder="1" applyAlignment="1">
      <alignment wrapText="1"/>
    </xf>
    <xf numFmtId="0" fontId="1" fillId="5" borderId="1" xfId="1" applyFill="1" applyBorder="1" applyAlignment="1">
      <alignment wrapText="1"/>
    </xf>
    <xf numFmtId="0" fontId="0" fillId="0" borderId="0" xfId="0" applyNumberFormat="1"/>
    <xf numFmtId="0" fontId="5" fillId="0" borderId="8" xfId="2" applyNumberFormat="1" applyFont="1" applyBorder="1" applyAlignment="1">
      <alignment horizontal="right" vertical="top" wrapText="1"/>
    </xf>
    <xf numFmtId="165" fontId="0" fillId="0" borderId="0" xfId="2" applyNumberFormat="1" applyFont="1"/>
    <xf numFmtId="165" fontId="0" fillId="0" borderId="0" xfId="0" applyNumberFormat="1"/>
    <xf numFmtId="0" fontId="0" fillId="7" borderId="2" xfId="0" applyFill="1" applyBorder="1" applyAlignment="1">
      <alignment vertical="center" wrapText="1"/>
    </xf>
    <xf numFmtId="166" fontId="0" fillId="0" borderId="0" xfId="0" applyNumberFormat="1"/>
    <xf numFmtId="166" fontId="6" fillId="0" borderId="0" xfId="0" applyNumberFormat="1" applyFont="1"/>
    <xf numFmtId="3" fontId="7" fillId="0" borderId="8" xfId="0" applyNumberFormat="1" applyFont="1" applyBorder="1" applyAlignment="1">
      <alignment horizontal="right" vertical="top" wrapText="1"/>
    </xf>
    <xf numFmtId="0" fontId="7" fillId="0" borderId="8" xfId="0" applyFont="1" applyBorder="1" applyAlignment="1">
      <alignment horizontal="right" vertical="top" wrapText="1"/>
    </xf>
    <xf numFmtId="0" fontId="0" fillId="6" borderId="2" xfId="0" applyFont="1" applyFill="1" applyBorder="1" applyAlignment="1">
      <alignment vertical="center" wrapText="1"/>
    </xf>
    <xf numFmtId="0" fontId="0" fillId="6" borderId="5" xfId="0" applyFill="1" applyBorder="1" applyAlignment="1">
      <alignment horizontal="left" vertical="center" wrapText="1"/>
    </xf>
    <xf numFmtId="0" fontId="0" fillId="6" borderId="7" xfId="0" applyFill="1" applyBorder="1" applyAlignment="1">
      <alignment horizontal="left" vertical="center" wrapText="1"/>
    </xf>
    <xf numFmtId="0" fontId="0" fillId="6" borderId="6" xfId="0" applyFill="1" applyBorder="1" applyAlignment="1">
      <alignment horizontal="left" vertical="center" wrapText="1"/>
    </xf>
    <xf numFmtId="0" fontId="0" fillId="7" borderId="2" xfId="0" applyFill="1" applyBorder="1" applyAlignment="1">
      <alignment horizontal="left" vertical="center" wrapText="1"/>
    </xf>
    <xf numFmtId="0" fontId="0" fillId="7" borderId="5" xfId="0" applyFill="1" applyBorder="1" applyAlignment="1">
      <alignment horizontal="left" vertical="center" wrapText="1"/>
    </xf>
    <xf numFmtId="0" fontId="0" fillId="7" borderId="7" xfId="0" applyFill="1" applyBorder="1" applyAlignment="1">
      <alignment horizontal="left" vertical="center" wrapText="1"/>
    </xf>
    <xf numFmtId="0" fontId="0" fillId="7" borderId="6" xfId="0" applyFill="1" applyBorder="1" applyAlignment="1">
      <alignment horizontal="left" vertical="center" wrapText="1"/>
    </xf>
    <xf numFmtId="0" fontId="0" fillId="0" borderId="0" xfId="0" applyAlignment="1">
      <alignment horizontal="left" vertical="center" wrapText="1"/>
    </xf>
    <xf numFmtId="0" fontId="0" fillId="0" borderId="0" xfId="0" quotePrefix="1" applyAlignment="1">
      <alignment horizontal="left" vertical="center" wrapText="1"/>
    </xf>
    <xf numFmtId="0" fontId="0" fillId="0" borderId="0" xfId="0" quotePrefix="1" applyFill="1" applyAlignment="1">
      <alignment wrapText="1"/>
    </xf>
    <xf numFmtId="0" fontId="4" fillId="0" borderId="0" xfId="0" applyFont="1" applyAlignment="1">
      <alignment vertical="center" wrapText="1"/>
    </xf>
    <xf numFmtId="0" fontId="0" fillId="0" borderId="0" xfId="0" quotePrefix="1" applyAlignment="1">
      <alignment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'VMT-based profiles'!$B$3:$M$3</c:f>
              <c:numCache>
                <c:formatCode>General</c:formatCode>
                <c:ptCount val="12"/>
                <c:pt idx="0">
                  <c:v>7.2700899207300301E-2</c:v>
                </c:pt>
                <c:pt idx="1">
                  <c:v>7.7980157730131519E-2</c:v>
                </c:pt>
                <c:pt idx="2">
                  <c:v>8.4001710645251651E-2</c:v>
                </c:pt>
                <c:pt idx="3">
                  <c:v>8.4095956455289E-2</c:v>
                </c:pt>
                <c:pt idx="4">
                  <c:v>8.5332305486115978E-2</c:v>
                </c:pt>
                <c:pt idx="5">
                  <c:v>8.852779896378811E-2</c:v>
                </c:pt>
                <c:pt idx="6">
                  <c:v>8.5590210236090494E-2</c:v>
                </c:pt>
                <c:pt idx="7">
                  <c:v>8.81726924552899E-2</c:v>
                </c:pt>
                <c:pt idx="8">
                  <c:v>8.6754572958156417E-2</c:v>
                </c:pt>
                <c:pt idx="9">
                  <c:v>8.6535907555984753E-2</c:v>
                </c:pt>
                <c:pt idx="10">
                  <c:v>8.1523663499705745E-2</c:v>
                </c:pt>
                <c:pt idx="11">
                  <c:v>7.87841248068962E-2</c:v>
                </c:pt>
              </c:numCache>
            </c:numRef>
          </c:val>
          <c:extLst>
            <c:ext xmlns:c16="http://schemas.microsoft.com/office/drawing/2014/chart" uri="{C3380CC4-5D6E-409C-BE32-E72D297353CC}">
              <c16:uniqueId val="{00000000-0442-417E-821E-14A6AD2DD727}"/>
            </c:ext>
          </c:extLst>
        </c:ser>
        <c:dLbls>
          <c:showLegendKey val="0"/>
          <c:showVal val="0"/>
          <c:showCatName val="0"/>
          <c:showSerName val="0"/>
          <c:showPercent val="0"/>
          <c:showBubbleSize val="0"/>
        </c:dLbls>
        <c:gapWidth val="219"/>
        <c:overlap val="-27"/>
        <c:axId val="1422591472"/>
        <c:axId val="1855074944"/>
      </c:barChart>
      <c:catAx>
        <c:axId val="1422591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5074944"/>
        <c:crosses val="autoZero"/>
        <c:auto val="1"/>
        <c:lblAlgn val="ctr"/>
        <c:lblOffset val="100"/>
        <c:noMultiLvlLbl val="0"/>
      </c:catAx>
      <c:valAx>
        <c:axId val="1855074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591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monthly</a:t>
            </a:r>
            <a:r>
              <a:rPr lang="en-US" baseline="0"/>
              <a:t> profiles for tilling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'nonroad ag'!$A$3</c:f>
              <c:strCache>
                <c:ptCount val="1"/>
                <c:pt idx="0">
                  <c:v>Illinois</c:v>
                </c:pt>
              </c:strCache>
            </c:strRef>
          </c:tx>
          <c:spPr>
            <a:ln w="28575" cap="rnd">
              <a:solidFill>
                <a:schemeClr val="accent1"/>
              </a:solidFill>
              <a:round/>
            </a:ln>
            <a:effectLst/>
          </c:spPr>
          <c:marker>
            <c:symbol val="none"/>
          </c:marker>
          <c:val>
            <c:numRef>
              <c:f>'nonroad ag'!$B$3:$M$3</c:f>
              <c:numCache>
                <c:formatCode>0.0%</c:formatCode>
                <c:ptCount val="12"/>
                <c:pt idx="0">
                  <c:v>0</c:v>
                </c:pt>
                <c:pt idx="1">
                  <c:v>0</c:v>
                </c:pt>
                <c:pt idx="2">
                  <c:v>1.7838207594885142E-3</c:v>
                </c:pt>
                <c:pt idx="3">
                  <c:v>6.4904200426923339E-2</c:v>
                </c:pt>
                <c:pt idx="4">
                  <c:v>0.22300554277206552</c:v>
                </c:pt>
                <c:pt idx="5">
                  <c:v>9.6283779172895476E-2</c:v>
                </c:pt>
                <c:pt idx="6">
                  <c:v>6.5525119913436541E-2</c:v>
                </c:pt>
                <c:pt idx="7">
                  <c:v>5.5036163414418436E-2</c:v>
                </c:pt>
                <c:pt idx="8">
                  <c:v>5.8992236202108576E-2</c:v>
                </c:pt>
                <c:pt idx="9">
                  <c:v>0.26019367528803367</c:v>
                </c:pt>
                <c:pt idx="10">
                  <c:v>0.1447156639079952</c:v>
                </c:pt>
                <c:pt idx="11">
                  <c:v>2.9559798142634552E-2</c:v>
                </c:pt>
              </c:numCache>
            </c:numRef>
          </c:val>
          <c:smooth val="0"/>
          <c:extLst>
            <c:ext xmlns:c16="http://schemas.microsoft.com/office/drawing/2014/chart" uri="{C3380CC4-5D6E-409C-BE32-E72D297353CC}">
              <c16:uniqueId val="{00000000-DF73-46E1-A15D-107B73DB3556}"/>
            </c:ext>
          </c:extLst>
        </c:ser>
        <c:ser>
          <c:idx val="1"/>
          <c:order val="1"/>
          <c:tx>
            <c:strRef>
              <c:f>'nonroad ag'!$A$9</c:f>
              <c:strCache>
                <c:ptCount val="1"/>
                <c:pt idx="0">
                  <c:v>Ohio</c:v>
                </c:pt>
              </c:strCache>
            </c:strRef>
          </c:tx>
          <c:spPr>
            <a:ln w="28575" cap="rnd">
              <a:solidFill>
                <a:schemeClr val="accent2"/>
              </a:solidFill>
              <a:round/>
            </a:ln>
            <a:effectLst/>
          </c:spPr>
          <c:marker>
            <c:symbol val="none"/>
          </c:marker>
          <c:val>
            <c:numRef>
              <c:f>'nonroad ag'!$B$9:$M$9</c:f>
              <c:numCache>
                <c:formatCode>0.0%</c:formatCode>
                <c:ptCount val="12"/>
                <c:pt idx="0">
                  <c:v>0</c:v>
                </c:pt>
                <c:pt idx="1">
                  <c:v>0</c:v>
                </c:pt>
                <c:pt idx="2">
                  <c:v>4.7377529441503521E-3</c:v>
                </c:pt>
                <c:pt idx="3">
                  <c:v>1.4112696394588653E-2</c:v>
                </c:pt>
                <c:pt idx="4">
                  <c:v>8.5906966646430036E-2</c:v>
                </c:pt>
                <c:pt idx="5">
                  <c:v>0.24402230610639991</c:v>
                </c:pt>
                <c:pt idx="6">
                  <c:v>0.11841063387949166</c:v>
                </c:pt>
                <c:pt idx="7">
                  <c:v>7.738003575959089E-2</c:v>
                </c:pt>
                <c:pt idx="8">
                  <c:v>5.5589278392984463E-2</c:v>
                </c:pt>
                <c:pt idx="9">
                  <c:v>0.22416223254631049</c:v>
                </c:pt>
                <c:pt idx="10">
                  <c:v>0.12840371583160023</c:v>
                </c:pt>
                <c:pt idx="11">
                  <c:v>4.7274381498453491E-2</c:v>
                </c:pt>
              </c:numCache>
            </c:numRef>
          </c:val>
          <c:smooth val="0"/>
          <c:extLst>
            <c:ext xmlns:c16="http://schemas.microsoft.com/office/drawing/2014/chart" uri="{C3380CC4-5D6E-409C-BE32-E72D297353CC}">
              <c16:uniqueId val="{00000001-DF73-46E1-A15D-107B73DB3556}"/>
            </c:ext>
          </c:extLst>
        </c:ser>
        <c:ser>
          <c:idx val="2"/>
          <c:order val="2"/>
          <c:tx>
            <c:strRef>
              <c:f>'nonroad ag'!$A$11</c:f>
              <c:strCache>
                <c:ptCount val="1"/>
                <c:pt idx="0">
                  <c:v>April-peaking</c:v>
                </c:pt>
              </c:strCache>
            </c:strRef>
          </c:tx>
          <c:spPr>
            <a:ln w="28575" cap="rnd">
              <a:solidFill>
                <a:schemeClr val="accent3"/>
              </a:solidFill>
              <a:round/>
            </a:ln>
            <a:effectLst/>
          </c:spPr>
          <c:marker>
            <c:symbol val="none"/>
          </c:marker>
          <c:val>
            <c:numRef>
              <c:f>'nonroad ag'!$B$11:$M$11</c:f>
              <c:numCache>
                <c:formatCode>0.0%</c:formatCode>
                <c:ptCount val="12"/>
                <c:pt idx="0">
                  <c:v>0</c:v>
                </c:pt>
                <c:pt idx="1">
                  <c:v>1.7836656405519494E-3</c:v>
                </c:pt>
                <c:pt idx="2">
                  <c:v>6.4898556434669491E-2</c:v>
                </c:pt>
                <c:pt idx="3">
                  <c:v>0.22298615047468429</c:v>
                </c:pt>
                <c:pt idx="4">
                  <c:v>9.6275406449708861E-2</c:v>
                </c:pt>
                <c:pt idx="5">
                  <c:v>6.5519421926760926E-2</c:v>
                </c:pt>
                <c:pt idx="6">
                  <c:v>6.0275399730857361E-2</c:v>
                </c:pt>
                <c:pt idx="7">
                  <c:v>5.5031377534953789E-2</c:v>
                </c:pt>
                <c:pt idx="8">
                  <c:v>5.8987106307248585E-2</c:v>
                </c:pt>
                <c:pt idx="9">
                  <c:v>0.19998260823731986</c:v>
                </c:pt>
                <c:pt idx="10">
                  <c:v>0.14470307960558126</c:v>
                </c:pt>
                <c:pt idx="11">
                  <c:v>2.9557227657663703E-2</c:v>
                </c:pt>
              </c:numCache>
            </c:numRef>
          </c:val>
          <c:smooth val="0"/>
          <c:extLst>
            <c:ext xmlns:c16="http://schemas.microsoft.com/office/drawing/2014/chart" uri="{C3380CC4-5D6E-409C-BE32-E72D297353CC}">
              <c16:uniqueId val="{00000002-DF73-46E1-A15D-107B73DB3556}"/>
            </c:ext>
          </c:extLst>
        </c:ser>
        <c:dLbls>
          <c:showLegendKey val="0"/>
          <c:showVal val="0"/>
          <c:showCatName val="0"/>
          <c:showSerName val="0"/>
          <c:showPercent val="0"/>
          <c:showBubbleSize val="0"/>
        </c:dLbls>
        <c:smooth val="0"/>
        <c:axId val="2122206271"/>
        <c:axId val="2078947247"/>
      </c:lineChart>
      <c:catAx>
        <c:axId val="212220627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8947247"/>
        <c:crosses val="autoZero"/>
        <c:auto val="1"/>
        <c:lblAlgn val="ctr"/>
        <c:lblOffset val="100"/>
        <c:noMultiLvlLbl val="0"/>
      </c:catAx>
      <c:valAx>
        <c:axId val="20789472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22062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monthly profiles for snowmobiles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snowmobiles!$A$3</c:f>
              <c:strCache>
                <c:ptCount val="1"/>
                <c:pt idx="0">
                  <c:v>California</c:v>
                </c:pt>
              </c:strCache>
            </c:strRef>
          </c:tx>
          <c:spPr>
            <a:ln w="28575" cap="rnd">
              <a:solidFill>
                <a:schemeClr val="accent1"/>
              </a:solidFill>
              <a:round/>
            </a:ln>
            <a:effectLst/>
          </c:spPr>
          <c:marker>
            <c:symbol val="none"/>
          </c:marker>
          <c:cat>
            <c:strRef>
              <c:f>snowmobiles!$B$2:$M$2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snowmobiles!$B$3:$M$3</c:f>
              <c:numCache>
                <c:formatCode>0.00%</c:formatCode>
                <c:ptCount val="12"/>
                <c:pt idx="0">
                  <c:v>0.19472832373163732</c:v>
                </c:pt>
                <c:pt idx="1">
                  <c:v>0.21559227068709874</c:v>
                </c:pt>
                <c:pt idx="2">
                  <c:v>0.17525539298294984</c:v>
                </c:pt>
                <c:pt idx="3">
                  <c:v>5.976012714709663E-2</c:v>
                </c:pt>
                <c:pt idx="4">
                  <c:v>1.9082082425609579E-2</c:v>
                </c:pt>
                <c:pt idx="5">
                  <c:v>0</c:v>
                </c:pt>
                <c:pt idx="6">
                  <c:v>0</c:v>
                </c:pt>
                <c:pt idx="7">
                  <c:v>0</c:v>
                </c:pt>
                <c:pt idx="8">
                  <c:v>0</c:v>
                </c:pt>
                <c:pt idx="9">
                  <c:v>0</c:v>
                </c:pt>
                <c:pt idx="10">
                  <c:v>0.14085347929397057</c:v>
                </c:pt>
                <c:pt idx="11">
                  <c:v>0.19472832373163732</c:v>
                </c:pt>
              </c:numCache>
            </c:numRef>
          </c:val>
          <c:smooth val="0"/>
          <c:extLst>
            <c:ext xmlns:c16="http://schemas.microsoft.com/office/drawing/2014/chart" uri="{C3380CC4-5D6E-409C-BE32-E72D297353CC}">
              <c16:uniqueId val="{00000000-A289-443F-B60E-33069A9F2151}"/>
            </c:ext>
          </c:extLst>
        </c:ser>
        <c:ser>
          <c:idx val="1"/>
          <c:order val="1"/>
          <c:tx>
            <c:strRef>
              <c:f>snowmobiles!$A$4</c:f>
              <c:strCache>
                <c:ptCount val="1"/>
                <c:pt idx="0">
                  <c:v>Utah</c:v>
                </c:pt>
              </c:strCache>
            </c:strRef>
          </c:tx>
          <c:spPr>
            <a:ln w="28575" cap="rnd">
              <a:solidFill>
                <a:schemeClr val="accent2"/>
              </a:solidFill>
              <a:round/>
            </a:ln>
            <a:effectLst/>
          </c:spPr>
          <c:marker>
            <c:symbol val="none"/>
          </c:marker>
          <c:cat>
            <c:strRef>
              <c:f>snowmobiles!$B$2:$M$2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snowmobiles!$B$4:$M$4</c:f>
              <c:numCache>
                <c:formatCode>0.00%</c:formatCode>
                <c:ptCount val="12"/>
                <c:pt idx="0">
                  <c:v>0.19453448544247884</c:v>
                </c:pt>
                <c:pt idx="1">
                  <c:v>0.21537758385245073</c:v>
                </c:pt>
                <c:pt idx="2">
                  <c:v>0.19453448544247884</c:v>
                </c:pt>
                <c:pt idx="3">
                  <c:v>0</c:v>
                </c:pt>
                <c:pt idx="4">
                  <c:v>0</c:v>
                </c:pt>
                <c:pt idx="5">
                  <c:v>0</c:v>
                </c:pt>
                <c:pt idx="6">
                  <c:v>0</c:v>
                </c:pt>
                <c:pt idx="7">
                  <c:v>0</c:v>
                </c:pt>
                <c:pt idx="8">
                  <c:v>0</c:v>
                </c:pt>
                <c:pt idx="9">
                  <c:v>0</c:v>
                </c:pt>
                <c:pt idx="10">
                  <c:v>0.20101895982011284</c:v>
                </c:pt>
                <c:pt idx="11">
                  <c:v>0.19453448544247884</c:v>
                </c:pt>
              </c:numCache>
            </c:numRef>
          </c:val>
          <c:smooth val="0"/>
          <c:extLst>
            <c:ext xmlns:c16="http://schemas.microsoft.com/office/drawing/2014/chart" uri="{C3380CC4-5D6E-409C-BE32-E72D297353CC}">
              <c16:uniqueId val="{00000001-A289-443F-B60E-33069A9F2151}"/>
            </c:ext>
          </c:extLst>
        </c:ser>
        <c:ser>
          <c:idx val="2"/>
          <c:order val="2"/>
          <c:tx>
            <c:strRef>
              <c:f>snowmobiles!$A$5</c:f>
              <c:strCache>
                <c:ptCount val="1"/>
                <c:pt idx="0">
                  <c:v>rest of US</c:v>
                </c:pt>
              </c:strCache>
            </c:strRef>
          </c:tx>
          <c:spPr>
            <a:ln w="28575" cap="rnd">
              <a:solidFill>
                <a:schemeClr val="accent3"/>
              </a:solidFill>
              <a:round/>
            </a:ln>
            <a:effectLst/>
          </c:spPr>
          <c:marker>
            <c:symbol val="none"/>
          </c:marker>
          <c:cat>
            <c:strRef>
              <c:f>snowmobiles!$B$2:$M$2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snowmobiles!$B$5:$M$5</c:f>
              <c:numCache>
                <c:formatCode>0.00%</c:formatCode>
                <c:ptCount val="12"/>
                <c:pt idx="0">
                  <c:v>0.3218390962075946</c:v>
                </c:pt>
                <c:pt idx="1">
                  <c:v>0.35632180758481063</c:v>
                </c:pt>
                <c:pt idx="2">
                  <c:v>0</c:v>
                </c:pt>
                <c:pt idx="3">
                  <c:v>0</c:v>
                </c:pt>
                <c:pt idx="4">
                  <c:v>0</c:v>
                </c:pt>
                <c:pt idx="5">
                  <c:v>0</c:v>
                </c:pt>
                <c:pt idx="6">
                  <c:v>0</c:v>
                </c:pt>
                <c:pt idx="7">
                  <c:v>0</c:v>
                </c:pt>
                <c:pt idx="8">
                  <c:v>0</c:v>
                </c:pt>
                <c:pt idx="9">
                  <c:v>0</c:v>
                </c:pt>
                <c:pt idx="10">
                  <c:v>0</c:v>
                </c:pt>
                <c:pt idx="11">
                  <c:v>0.3218390962075946</c:v>
                </c:pt>
              </c:numCache>
            </c:numRef>
          </c:val>
          <c:smooth val="0"/>
          <c:extLst>
            <c:ext xmlns:c16="http://schemas.microsoft.com/office/drawing/2014/chart" uri="{C3380CC4-5D6E-409C-BE32-E72D297353CC}">
              <c16:uniqueId val="{00000002-A289-443F-B60E-33069A9F2151}"/>
            </c:ext>
          </c:extLst>
        </c:ser>
        <c:dLbls>
          <c:showLegendKey val="0"/>
          <c:showVal val="0"/>
          <c:showCatName val="0"/>
          <c:showSerName val="0"/>
          <c:showPercent val="0"/>
          <c:showBubbleSize val="0"/>
        </c:dLbls>
        <c:smooth val="0"/>
        <c:axId val="1813345040"/>
        <c:axId val="1634530608"/>
      </c:lineChart>
      <c:catAx>
        <c:axId val="181334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4530608"/>
        <c:crosses val="autoZero"/>
        <c:auto val="1"/>
        <c:lblAlgn val="ctr"/>
        <c:lblOffset val="100"/>
        <c:noMultiLvlLbl val="0"/>
      </c:catAx>
      <c:valAx>
        <c:axId val="16345306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3345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1664260717410319E-2"/>
          <c:y val="0.19513212795549373"/>
          <c:w val="0.88389129483814521"/>
          <c:h val="0.72049945425806472"/>
        </c:manualLayout>
      </c:layout>
      <c:barChart>
        <c:barDir val="col"/>
        <c:grouping val="clustered"/>
        <c:varyColors val="0"/>
        <c:ser>
          <c:idx val="0"/>
          <c:order val="0"/>
          <c:spPr>
            <a:solidFill>
              <a:schemeClr val="accent1"/>
            </a:solidFill>
            <a:ln>
              <a:noFill/>
            </a:ln>
            <a:effectLst/>
          </c:spPr>
          <c:invertIfNegative val="0"/>
          <c:val>
            <c:numRef>
              <c:f>'VMT-based profiles'!$B$7:$M$7</c:f>
              <c:numCache>
                <c:formatCode>General</c:formatCode>
                <c:ptCount val="12"/>
                <c:pt idx="0">
                  <c:v>7.324965512042142E-2</c:v>
                </c:pt>
                <c:pt idx="1">
                  <c:v>7.7634425112633867E-2</c:v>
                </c:pt>
                <c:pt idx="2">
                  <c:v>8.2561002381289023E-2</c:v>
                </c:pt>
                <c:pt idx="3">
                  <c:v>8.3469066072771991E-2</c:v>
                </c:pt>
                <c:pt idx="4">
                  <c:v>8.5133346122842249E-2</c:v>
                </c:pt>
                <c:pt idx="5">
                  <c:v>8.7828236319459241E-2</c:v>
                </c:pt>
                <c:pt idx="6">
                  <c:v>8.5454125194718553E-2</c:v>
                </c:pt>
                <c:pt idx="7">
                  <c:v>8.8174311912727552E-2</c:v>
                </c:pt>
                <c:pt idx="8">
                  <c:v>8.7247764280877951E-2</c:v>
                </c:pt>
                <c:pt idx="9">
                  <c:v>8.6972773385622801E-2</c:v>
                </c:pt>
                <c:pt idx="10">
                  <c:v>8.2366360670514463E-2</c:v>
                </c:pt>
                <c:pt idx="11">
                  <c:v>7.990893342612107E-2</c:v>
                </c:pt>
              </c:numCache>
            </c:numRef>
          </c:val>
          <c:extLst>
            <c:ext xmlns:c16="http://schemas.microsoft.com/office/drawing/2014/chart" uri="{C3380CC4-5D6E-409C-BE32-E72D297353CC}">
              <c16:uniqueId val="{00000000-3491-40D8-A7C6-2C5FD863887B}"/>
            </c:ext>
          </c:extLst>
        </c:ser>
        <c:dLbls>
          <c:showLegendKey val="0"/>
          <c:showVal val="0"/>
          <c:showCatName val="0"/>
          <c:showSerName val="0"/>
          <c:showPercent val="0"/>
          <c:showBubbleSize val="0"/>
        </c:dLbls>
        <c:gapWidth val="219"/>
        <c:overlap val="-27"/>
        <c:axId val="277468912"/>
        <c:axId val="1667980976"/>
      </c:barChart>
      <c:catAx>
        <c:axId val="27746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7980976"/>
        <c:crosses val="autoZero"/>
        <c:auto val="1"/>
        <c:lblAlgn val="ctr"/>
        <c:lblOffset val="100"/>
        <c:noMultiLvlLbl val="0"/>
      </c:catAx>
      <c:valAx>
        <c:axId val="1667980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7468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'VMT-based profiles'!$B$11:$H$11</c:f>
              <c:numCache>
                <c:formatCode>General</c:formatCode>
                <c:ptCount val="7"/>
                <c:pt idx="0">
                  <c:v>0.14461171152007446</c:v>
                </c:pt>
                <c:pt idx="1">
                  <c:v>0.1509834955914629</c:v>
                </c:pt>
                <c:pt idx="2">
                  <c:v>0.153725787825152</c:v>
                </c:pt>
                <c:pt idx="3">
                  <c:v>0.15704812536694696</c:v>
                </c:pt>
                <c:pt idx="4">
                  <c:v>0.16290667088691752</c:v>
                </c:pt>
                <c:pt idx="5">
                  <c:v>0.12486595460431603</c:v>
                </c:pt>
                <c:pt idx="6">
                  <c:v>0.10585825420513024</c:v>
                </c:pt>
              </c:numCache>
            </c:numRef>
          </c:val>
          <c:extLst>
            <c:ext xmlns:c16="http://schemas.microsoft.com/office/drawing/2014/chart" uri="{C3380CC4-5D6E-409C-BE32-E72D297353CC}">
              <c16:uniqueId val="{00000000-9CC6-498C-8DE2-EE0536E9FA49}"/>
            </c:ext>
          </c:extLst>
        </c:ser>
        <c:ser>
          <c:idx val="1"/>
          <c:order val="1"/>
          <c:spPr>
            <a:solidFill>
              <a:schemeClr val="accent2"/>
            </a:solidFill>
            <a:ln>
              <a:noFill/>
            </a:ln>
            <a:effectLst/>
          </c:spPr>
          <c:invertIfNegative val="0"/>
          <c:val>
            <c:numRef>
              <c:f>'VMT-based profiles'!$B$12:$H$12</c:f>
              <c:numCache>
                <c:formatCode>General</c:formatCode>
                <c:ptCount val="7"/>
                <c:pt idx="0">
                  <c:v>0.13882215868345968</c:v>
                </c:pt>
                <c:pt idx="1">
                  <c:v>0.13952996626971037</c:v>
                </c:pt>
                <c:pt idx="2">
                  <c:v>0.141855068029971</c:v>
                </c:pt>
                <c:pt idx="3">
                  <c:v>0.14634356324865716</c:v>
                </c:pt>
                <c:pt idx="4">
                  <c:v>0.16008088699110604</c:v>
                </c:pt>
                <c:pt idx="5">
                  <c:v>0.14355907776212892</c:v>
                </c:pt>
                <c:pt idx="6">
                  <c:v>0.12980927901496681</c:v>
                </c:pt>
              </c:numCache>
            </c:numRef>
          </c:val>
          <c:extLst>
            <c:ext xmlns:c16="http://schemas.microsoft.com/office/drawing/2014/chart" uri="{C3380CC4-5D6E-409C-BE32-E72D297353CC}">
              <c16:uniqueId val="{00000001-9CC6-498C-8DE2-EE0536E9FA49}"/>
            </c:ext>
          </c:extLst>
        </c:ser>
        <c:dLbls>
          <c:showLegendKey val="0"/>
          <c:showVal val="0"/>
          <c:showCatName val="0"/>
          <c:showSerName val="0"/>
          <c:showPercent val="0"/>
          <c:showBubbleSize val="0"/>
        </c:dLbls>
        <c:gapWidth val="219"/>
        <c:overlap val="-27"/>
        <c:axId val="1947667936"/>
        <c:axId val="277558688"/>
      </c:barChart>
      <c:catAx>
        <c:axId val="194766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7558688"/>
        <c:crosses val="autoZero"/>
        <c:auto val="1"/>
        <c:lblAlgn val="ctr"/>
        <c:lblOffset val="100"/>
        <c:noMultiLvlLbl val="0"/>
      </c:catAx>
      <c:valAx>
        <c:axId val="277558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7667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'VMT-based profiles'!$B$16:$Y$16</c:f>
              <c:numCache>
                <c:formatCode>General</c:formatCode>
                <c:ptCount val="24"/>
                <c:pt idx="0">
                  <c:v>1.7081675730345906E-2</c:v>
                </c:pt>
                <c:pt idx="1">
                  <c:v>1.3134015786949688E-2</c:v>
                </c:pt>
                <c:pt idx="2">
                  <c:v>1.1835081071540883E-2</c:v>
                </c:pt>
                <c:pt idx="3">
                  <c:v>1.1929678278301884E-2</c:v>
                </c:pt>
                <c:pt idx="4">
                  <c:v>1.4004665985849058E-2</c:v>
                </c:pt>
                <c:pt idx="5">
                  <c:v>1.8305821251572325E-2</c:v>
                </c:pt>
                <c:pt idx="6">
                  <c:v>2.5292884634433955E-2</c:v>
                </c:pt>
                <c:pt idx="7">
                  <c:v>3.3864329027515724E-2</c:v>
                </c:pt>
                <c:pt idx="8">
                  <c:v>4.424547775157233E-2</c:v>
                </c:pt>
                <c:pt idx="9">
                  <c:v>5.587686876336477E-2</c:v>
                </c:pt>
                <c:pt idx="10">
                  <c:v>6.5435791007075472E-2</c:v>
                </c:pt>
                <c:pt idx="11">
                  <c:v>7.0698227621855347E-2</c:v>
                </c:pt>
                <c:pt idx="12">
                  <c:v>7.2905889307389948E-2</c:v>
                </c:pt>
                <c:pt idx="13">
                  <c:v>7.203351833490565E-2</c:v>
                </c:pt>
                <c:pt idx="14">
                  <c:v>7.0845854063679256E-2</c:v>
                </c:pt>
                <c:pt idx="15">
                  <c:v>6.9412869187893078E-2</c:v>
                </c:pt>
                <c:pt idx="16">
                  <c:v>6.6715320784591192E-2</c:v>
                </c:pt>
                <c:pt idx="17">
                  <c:v>6.1703098974842774E-2</c:v>
                </c:pt>
                <c:pt idx="18">
                  <c:v>5.3654426492924526E-2</c:v>
                </c:pt>
                <c:pt idx="19">
                  <c:v>4.4395334518867915E-2</c:v>
                </c:pt>
                <c:pt idx="20">
                  <c:v>3.6329445896226407E-2</c:v>
                </c:pt>
                <c:pt idx="21">
                  <c:v>2.9446717720125779E-2</c:v>
                </c:pt>
                <c:pt idx="22">
                  <c:v>2.3459875017295594E-2</c:v>
                </c:pt>
                <c:pt idx="23">
                  <c:v>1.7393134087264152E-2</c:v>
                </c:pt>
              </c:numCache>
            </c:numRef>
          </c:val>
          <c:smooth val="0"/>
          <c:extLst>
            <c:ext xmlns:c16="http://schemas.microsoft.com/office/drawing/2014/chart" uri="{C3380CC4-5D6E-409C-BE32-E72D297353CC}">
              <c16:uniqueId val="{00000000-4F95-403C-B94E-EEB2A7B15122}"/>
            </c:ext>
          </c:extLst>
        </c:ser>
        <c:ser>
          <c:idx val="1"/>
          <c:order val="1"/>
          <c:spPr>
            <a:ln w="28575" cap="rnd">
              <a:solidFill>
                <a:schemeClr val="accent2"/>
              </a:solidFill>
              <a:round/>
            </a:ln>
            <a:effectLst/>
          </c:spPr>
          <c:marker>
            <c:symbol val="none"/>
          </c:marker>
          <c:val>
            <c:numRef>
              <c:f>'VMT-based profiles'!$B$17:$Y$17</c:f>
              <c:numCache>
                <c:formatCode>General</c:formatCode>
                <c:ptCount val="24"/>
                <c:pt idx="0">
                  <c:v>1.1214605307000955E-2</c:v>
                </c:pt>
                <c:pt idx="1">
                  <c:v>7.5920459718210771E-3</c:v>
                </c:pt>
                <c:pt idx="2">
                  <c:v>5.8880645588165271E-3</c:v>
                </c:pt>
                <c:pt idx="3">
                  <c:v>5.581701596928103E-3</c:v>
                </c:pt>
                <c:pt idx="4">
                  <c:v>7.6994517452742594E-3</c:v>
                </c:pt>
                <c:pt idx="5">
                  <c:v>1.3435347172201937E-2</c:v>
                </c:pt>
                <c:pt idx="6">
                  <c:v>2.2439831595120956E-2</c:v>
                </c:pt>
                <c:pt idx="7">
                  <c:v>3.3450867430673471E-2</c:v>
                </c:pt>
                <c:pt idx="8">
                  <c:v>4.5928769528577933E-2</c:v>
                </c:pt>
                <c:pt idx="9">
                  <c:v>5.9472827549703122E-2</c:v>
                </c:pt>
                <c:pt idx="10">
                  <c:v>7.0414825970245981E-2</c:v>
                </c:pt>
                <c:pt idx="11">
                  <c:v>7.6364655453515062E-2</c:v>
                </c:pt>
                <c:pt idx="12">
                  <c:v>7.8724502752507697E-2</c:v>
                </c:pt>
                <c:pt idx="13">
                  <c:v>7.7425030471082512E-2</c:v>
                </c:pt>
                <c:pt idx="14">
                  <c:v>7.5882043208823899E-2</c:v>
                </c:pt>
                <c:pt idx="15">
                  <c:v>7.4217862720298872E-2</c:v>
                </c:pt>
                <c:pt idx="16">
                  <c:v>7.1221519139067963E-2</c:v>
                </c:pt>
                <c:pt idx="17">
                  <c:v>6.5190608278539827E-2</c:v>
                </c:pt>
                <c:pt idx="18">
                  <c:v>5.5663079007205664E-2</c:v>
                </c:pt>
                <c:pt idx="19">
                  <c:v>4.4955794925997633E-2</c:v>
                </c:pt>
                <c:pt idx="20">
                  <c:v>3.5580612333721895E-2</c:v>
                </c:pt>
                <c:pt idx="21">
                  <c:v>2.752023013606009E-2</c:v>
                </c:pt>
                <c:pt idx="22">
                  <c:v>2.0222901767651159E-2</c:v>
                </c:pt>
                <c:pt idx="23">
                  <c:v>1.3912821379163524E-2</c:v>
                </c:pt>
              </c:numCache>
            </c:numRef>
          </c:val>
          <c:smooth val="0"/>
          <c:extLst>
            <c:ext xmlns:c16="http://schemas.microsoft.com/office/drawing/2014/chart" uri="{C3380CC4-5D6E-409C-BE32-E72D297353CC}">
              <c16:uniqueId val="{00000001-4F95-403C-B94E-EEB2A7B15122}"/>
            </c:ext>
          </c:extLst>
        </c:ser>
        <c:dLbls>
          <c:showLegendKey val="0"/>
          <c:showVal val="0"/>
          <c:showCatName val="0"/>
          <c:showSerName val="0"/>
          <c:showPercent val="0"/>
          <c:showBubbleSize val="0"/>
        </c:dLbls>
        <c:smooth val="0"/>
        <c:axId val="1849266016"/>
        <c:axId val="282407392"/>
      </c:lineChart>
      <c:catAx>
        <c:axId val="184926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2407392"/>
        <c:crosses val="autoZero"/>
        <c:auto val="1"/>
        <c:lblAlgn val="ctr"/>
        <c:lblOffset val="100"/>
        <c:noMultiLvlLbl val="0"/>
      </c:catAx>
      <c:valAx>
        <c:axId val="282407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9266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'VMT-based profiles'!$B$18:$Y$18</c:f>
              <c:numCache>
                <c:formatCode>General</c:formatCode>
                <c:ptCount val="24"/>
                <c:pt idx="0">
                  <c:v>1.0500451854559752E-2</c:v>
                </c:pt>
                <c:pt idx="1">
                  <c:v>8.6916897437106927E-3</c:v>
                </c:pt>
                <c:pt idx="2">
                  <c:v>8.6120330707547179E-3</c:v>
                </c:pt>
                <c:pt idx="3">
                  <c:v>1.0323013459119495E-2</c:v>
                </c:pt>
                <c:pt idx="4">
                  <c:v>1.6140773236635222E-2</c:v>
                </c:pt>
                <c:pt idx="5">
                  <c:v>2.9465574276729557E-2</c:v>
                </c:pt>
                <c:pt idx="6">
                  <c:v>4.7338102826257861E-2</c:v>
                </c:pt>
                <c:pt idx="7">
                  <c:v>6.0351436115566051E-2</c:v>
                </c:pt>
                <c:pt idx="8">
                  <c:v>5.7755125525157228E-2</c:v>
                </c:pt>
                <c:pt idx="9">
                  <c:v>5.5645150441037745E-2</c:v>
                </c:pt>
                <c:pt idx="10">
                  <c:v>5.6684362592767289E-2</c:v>
                </c:pt>
                <c:pt idx="11">
                  <c:v>5.8722142822327038E-2</c:v>
                </c:pt>
                <c:pt idx="12">
                  <c:v>6.0537492229559751E-2</c:v>
                </c:pt>
                <c:pt idx="13">
                  <c:v>6.214245944261005E-2</c:v>
                </c:pt>
                <c:pt idx="14">
                  <c:v>6.6443111911163519E-2</c:v>
                </c:pt>
                <c:pt idx="15">
                  <c:v>7.13480792955975E-2</c:v>
                </c:pt>
                <c:pt idx="16">
                  <c:v>7.2162438154874206E-2</c:v>
                </c:pt>
                <c:pt idx="17">
                  <c:v>6.6411959025943407E-2</c:v>
                </c:pt>
                <c:pt idx="18">
                  <c:v>5.0058956724842771E-2</c:v>
                </c:pt>
                <c:pt idx="19">
                  <c:v>3.7739812949685536E-2</c:v>
                </c:pt>
                <c:pt idx="20">
                  <c:v>3.0879261443396238E-2</c:v>
                </c:pt>
                <c:pt idx="21">
                  <c:v>2.5816276115566035E-2</c:v>
                </c:pt>
                <c:pt idx="22">
                  <c:v>2.0599270749213836E-2</c:v>
                </c:pt>
                <c:pt idx="23">
                  <c:v>1.5631027019654086E-2</c:v>
                </c:pt>
              </c:numCache>
            </c:numRef>
          </c:val>
          <c:smooth val="0"/>
          <c:extLst>
            <c:ext xmlns:c16="http://schemas.microsoft.com/office/drawing/2014/chart" uri="{C3380CC4-5D6E-409C-BE32-E72D297353CC}">
              <c16:uniqueId val="{00000000-9C22-483A-A12A-EB91FAB213DD}"/>
            </c:ext>
          </c:extLst>
        </c:ser>
        <c:ser>
          <c:idx val="1"/>
          <c:order val="1"/>
          <c:spPr>
            <a:ln w="28575" cap="rnd">
              <a:solidFill>
                <a:schemeClr val="accent2"/>
              </a:solidFill>
              <a:round/>
            </a:ln>
            <a:effectLst/>
          </c:spPr>
          <c:marker>
            <c:symbol val="none"/>
          </c:marker>
          <c:val>
            <c:numRef>
              <c:f>'VMT-based profiles'!$B$19:$Y$19</c:f>
              <c:numCache>
                <c:formatCode>General</c:formatCode>
                <c:ptCount val="24"/>
                <c:pt idx="0">
                  <c:v>5.5374836722450688E-3</c:v>
                </c:pt>
                <c:pt idx="1">
                  <c:v>3.9550139006606427E-3</c:v>
                </c:pt>
                <c:pt idx="2">
                  <c:v>3.6887714670349498E-3</c:v>
                </c:pt>
                <c:pt idx="3">
                  <c:v>5.2579710876927525E-3</c:v>
                </c:pt>
                <c:pt idx="4">
                  <c:v>1.2082405814914697E-2</c:v>
                </c:pt>
                <c:pt idx="5">
                  <c:v>2.9994438754535321E-2</c:v>
                </c:pt>
                <c:pt idx="6">
                  <c:v>5.2380160405481692E-2</c:v>
                </c:pt>
                <c:pt idx="7">
                  <c:v>6.330367303318217E-2</c:v>
                </c:pt>
                <c:pt idx="8">
                  <c:v>6.0348633357672467E-2</c:v>
                </c:pt>
                <c:pt idx="9">
                  <c:v>5.783078205896864E-2</c:v>
                </c:pt>
                <c:pt idx="10">
                  <c:v>5.8644335208883562E-2</c:v>
                </c:pt>
                <c:pt idx="11">
                  <c:v>6.0986756130450702E-2</c:v>
                </c:pt>
                <c:pt idx="12">
                  <c:v>6.2996325618476345E-2</c:v>
                </c:pt>
                <c:pt idx="13">
                  <c:v>6.5000543578206837E-2</c:v>
                </c:pt>
                <c:pt idx="14">
                  <c:v>7.1017231174374446E-2</c:v>
                </c:pt>
                <c:pt idx="15">
                  <c:v>7.8258296976541394E-2</c:v>
                </c:pt>
                <c:pt idx="16">
                  <c:v>7.8518243372439178E-2</c:v>
                </c:pt>
                <c:pt idx="17">
                  <c:v>7.0370770609153921E-2</c:v>
                </c:pt>
                <c:pt idx="18">
                  <c:v>5.1194273671131781E-2</c:v>
                </c:pt>
                <c:pt idx="19">
                  <c:v>3.662425987822971E-2</c:v>
                </c:pt>
                <c:pt idx="20">
                  <c:v>2.7591723757572732E-2</c:v>
                </c:pt>
                <c:pt idx="21">
                  <c:v>2.0526085162731179E-2</c:v>
                </c:pt>
                <c:pt idx="22">
                  <c:v>1.4300586415884168E-2</c:v>
                </c:pt>
                <c:pt idx="23">
                  <c:v>9.5912348935356072E-3</c:v>
                </c:pt>
              </c:numCache>
            </c:numRef>
          </c:val>
          <c:smooth val="0"/>
          <c:extLst>
            <c:ext xmlns:c16="http://schemas.microsoft.com/office/drawing/2014/chart" uri="{C3380CC4-5D6E-409C-BE32-E72D297353CC}">
              <c16:uniqueId val="{00000001-9C22-483A-A12A-EB91FAB213DD}"/>
            </c:ext>
          </c:extLst>
        </c:ser>
        <c:dLbls>
          <c:showLegendKey val="0"/>
          <c:showVal val="0"/>
          <c:showCatName val="0"/>
          <c:showSerName val="0"/>
          <c:showPercent val="0"/>
          <c:showBubbleSize val="0"/>
        </c:dLbls>
        <c:smooth val="0"/>
        <c:axId val="591731840"/>
        <c:axId val="1866159696"/>
      </c:lineChart>
      <c:catAx>
        <c:axId val="59173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6159696"/>
        <c:crosses val="autoZero"/>
        <c:auto val="1"/>
        <c:lblAlgn val="ctr"/>
        <c:lblOffset val="100"/>
        <c:noMultiLvlLbl val="0"/>
      </c:catAx>
      <c:valAx>
        <c:axId val="186615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73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2022 natural gas heating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'residential nat gas sample'!$O$6</c:f>
              <c:strCache>
                <c:ptCount val="1"/>
                <c:pt idx="0">
                  <c:v>US total</c:v>
                </c:pt>
              </c:strCache>
            </c:strRef>
          </c:tx>
          <c:spPr>
            <a:ln w="28575" cap="rnd">
              <a:solidFill>
                <a:schemeClr val="accent1"/>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sample'!$P$6:$AA$6</c:f>
              <c:numCache>
                <c:formatCode>0.0%</c:formatCode>
                <c:ptCount val="12"/>
                <c:pt idx="0">
                  <c:v>0.19300474218916663</c:v>
                </c:pt>
                <c:pt idx="1">
                  <c:v>0.15934327700359557</c:v>
                </c:pt>
                <c:pt idx="2">
                  <c:v>0.11850920286058295</c:v>
                </c:pt>
                <c:pt idx="3">
                  <c:v>7.7442259651828521E-2</c:v>
                </c:pt>
                <c:pt idx="4">
                  <c:v>4.0551045563975235E-2</c:v>
                </c:pt>
                <c:pt idx="5">
                  <c:v>2.4960300457499078E-2</c:v>
                </c:pt>
                <c:pt idx="6">
                  <c:v>2.2191656478645041E-2</c:v>
                </c:pt>
                <c:pt idx="7">
                  <c:v>2.0725548294848496E-2</c:v>
                </c:pt>
                <c:pt idx="8">
                  <c:v>2.2975272971495899E-2</c:v>
                </c:pt>
                <c:pt idx="9">
                  <c:v>4.8725233236700728E-2</c:v>
                </c:pt>
                <c:pt idx="10">
                  <c:v>0.10340554893141099</c:v>
                </c:pt>
                <c:pt idx="11">
                  <c:v>0.16816591236025086</c:v>
                </c:pt>
              </c:numCache>
            </c:numRef>
          </c:val>
          <c:smooth val="0"/>
          <c:extLst>
            <c:ext xmlns:c16="http://schemas.microsoft.com/office/drawing/2014/chart" uri="{C3380CC4-5D6E-409C-BE32-E72D297353CC}">
              <c16:uniqueId val="{00000000-CDD1-499E-BAD4-92C6F3DB079B}"/>
            </c:ext>
          </c:extLst>
        </c:ser>
        <c:ser>
          <c:idx val="1"/>
          <c:order val="1"/>
          <c:tx>
            <c:strRef>
              <c:f>'residential nat gas sample'!$O$7</c:f>
              <c:strCache>
                <c:ptCount val="1"/>
                <c:pt idx="0">
                  <c:v>Arizona</c:v>
                </c:pt>
              </c:strCache>
            </c:strRef>
          </c:tx>
          <c:spPr>
            <a:ln w="28575" cap="rnd">
              <a:solidFill>
                <a:schemeClr val="accent2"/>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sample'!$P$7:$AA$7</c:f>
              <c:numCache>
                <c:formatCode>0.0%</c:formatCode>
                <c:ptCount val="12"/>
                <c:pt idx="0">
                  <c:v>0.18582643550032019</c:v>
                </c:pt>
                <c:pt idx="1">
                  <c:v>0.16841780708203877</c:v>
                </c:pt>
                <c:pt idx="2">
                  <c:v>0.13734791167611413</c:v>
                </c:pt>
                <c:pt idx="3">
                  <c:v>6.9444773853852906E-2</c:v>
                </c:pt>
                <c:pt idx="4">
                  <c:v>4.3877333206840119E-2</c:v>
                </c:pt>
                <c:pt idx="5">
                  <c:v>3.6311457913336335E-2</c:v>
                </c:pt>
                <c:pt idx="6">
                  <c:v>2.578089794369471E-2</c:v>
                </c:pt>
                <c:pt idx="7">
                  <c:v>2.7037924246377156E-2</c:v>
                </c:pt>
                <c:pt idx="8">
                  <c:v>2.6112942627422149E-2</c:v>
                </c:pt>
                <c:pt idx="9">
                  <c:v>3.650119773260916E-2</c:v>
                </c:pt>
                <c:pt idx="10">
                  <c:v>8.7209164433270883E-2</c:v>
                </c:pt>
                <c:pt idx="11">
                  <c:v>0.15613215378412351</c:v>
                </c:pt>
              </c:numCache>
            </c:numRef>
          </c:val>
          <c:smooth val="0"/>
          <c:extLst>
            <c:ext xmlns:c16="http://schemas.microsoft.com/office/drawing/2014/chart" uri="{C3380CC4-5D6E-409C-BE32-E72D297353CC}">
              <c16:uniqueId val="{00000001-CDD1-499E-BAD4-92C6F3DB079B}"/>
            </c:ext>
          </c:extLst>
        </c:ser>
        <c:ser>
          <c:idx val="2"/>
          <c:order val="2"/>
          <c:tx>
            <c:strRef>
              <c:f>'residential nat gas sample'!$O$8</c:f>
              <c:strCache>
                <c:ptCount val="1"/>
                <c:pt idx="0">
                  <c:v>California</c:v>
                </c:pt>
              </c:strCache>
            </c:strRef>
          </c:tx>
          <c:spPr>
            <a:ln w="28575" cap="rnd">
              <a:solidFill>
                <a:schemeClr val="accent3"/>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sample'!$P$8:$AA$8</c:f>
              <c:numCache>
                <c:formatCode>0.0%</c:formatCode>
                <c:ptCount val="12"/>
                <c:pt idx="0">
                  <c:v>0.15529452010466074</c:v>
                </c:pt>
                <c:pt idx="1">
                  <c:v>0.12474921180854114</c:v>
                </c:pt>
                <c:pt idx="2">
                  <c:v>9.8574783420704706E-2</c:v>
                </c:pt>
                <c:pt idx="3">
                  <c:v>7.1059736129217177E-2</c:v>
                </c:pt>
                <c:pt idx="4">
                  <c:v>6.1462753908597526E-2</c:v>
                </c:pt>
                <c:pt idx="5">
                  <c:v>4.8465684778890336E-2</c:v>
                </c:pt>
                <c:pt idx="6">
                  <c:v>4.5352212945755782E-2</c:v>
                </c:pt>
                <c:pt idx="7">
                  <c:v>3.9495095183942161E-2</c:v>
                </c:pt>
                <c:pt idx="8">
                  <c:v>3.9915772150260265E-2</c:v>
                </c:pt>
                <c:pt idx="9">
                  <c:v>5.0032822049020424E-2</c:v>
                </c:pt>
                <c:pt idx="10">
                  <c:v>0.11076979262012408</c:v>
                </c:pt>
                <c:pt idx="11">
                  <c:v>0.15482761490028568</c:v>
                </c:pt>
              </c:numCache>
            </c:numRef>
          </c:val>
          <c:smooth val="0"/>
          <c:extLst>
            <c:ext xmlns:c16="http://schemas.microsoft.com/office/drawing/2014/chart" uri="{C3380CC4-5D6E-409C-BE32-E72D297353CC}">
              <c16:uniqueId val="{00000002-CDD1-499E-BAD4-92C6F3DB079B}"/>
            </c:ext>
          </c:extLst>
        </c:ser>
        <c:ser>
          <c:idx val="3"/>
          <c:order val="3"/>
          <c:tx>
            <c:strRef>
              <c:f>'residential nat gas sample'!$O$9</c:f>
              <c:strCache>
                <c:ptCount val="1"/>
                <c:pt idx="0">
                  <c:v>Colorado</c:v>
                </c:pt>
              </c:strCache>
            </c:strRef>
          </c:tx>
          <c:spPr>
            <a:ln w="28575" cap="rnd">
              <a:solidFill>
                <a:schemeClr val="accent4"/>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sample'!$P$9:$AA$9</c:f>
              <c:numCache>
                <c:formatCode>0.0%</c:formatCode>
                <c:ptCount val="12"/>
                <c:pt idx="0">
                  <c:v>0.16976785024409088</c:v>
                </c:pt>
                <c:pt idx="1">
                  <c:v>0.15441997682014541</c:v>
                </c:pt>
                <c:pt idx="2">
                  <c:v>0.119095283250799</c:v>
                </c:pt>
                <c:pt idx="3">
                  <c:v>8.4086678607803889E-2</c:v>
                </c:pt>
                <c:pt idx="4">
                  <c:v>3.782530818670319E-2</c:v>
                </c:pt>
                <c:pt idx="5">
                  <c:v>2.1957644083868928E-2</c:v>
                </c:pt>
                <c:pt idx="6">
                  <c:v>1.8888069399079829E-2</c:v>
                </c:pt>
                <c:pt idx="7">
                  <c:v>2.015242510448495E-2</c:v>
                </c:pt>
                <c:pt idx="8">
                  <c:v>2.3762863063252905E-2</c:v>
                </c:pt>
                <c:pt idx="9">
                  <c:v>5.3397955958276261E-2</c:v>
                </c:pt>
                <c:pt idx="10">
                  <c:v>0.13123309802268815</c:v>
                </c:pt>
                <c:pt idx="11">
                  <c:v>0.16541284725880659</c:v>
                </c:pt>
              </c:numCache>
            </c:numRef>
          </c:val>
          <c:smooth val="0"/>
          <c:extLst>
            <c:ext xmlns:c16="http://schemas.microsoft.com/office/drawing/2014/chart" uri="{C3380CC4-5D6E-409C-BE32-E72D297353CC}">
              <c16:uniqueId val="{00000003-CDD1-499E-BAD4-92C6F3DB079B}"/>
            </c:ext>
          </c:extLst>
        </c:ser>
        <c:ser>
          <c:idx val="4"/>
          <c:order val="4"/>
          <c:tx>
            <c:strRef>
              <c:f>'residential nat gas sample'!$O$10</c:f>
              <c:strCache>
                <c:ptCount val="1"/>
                <c:pt idx="0">
                  <c:v>Florida</c:v>
                </c:pt>
              </c:strCache>
            </c:strRef>
          </c:tx>
          <c:spPr>
            <a:ln w="28575" cap="rnd">
              <a:solidFill>
                <a:schemeClr val="accent5"/>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sample'!$P$10:$AA$10</c:f>
              <c:numCache>
                <c:formatCode>0.0%</c:formatCode>
                <c:ptCount val="12"/>
                <c:pt idx="0">
                  <c:v>0.13939105613701236</c:v>
                </c:pt>
                <c:pt idx="1">
                  <c:v>0.1447298868802199</c:v>
                </c:pt>
                <c:pt idx="2">
                  <c:v>0.11052965429749445</c:v>
                </c:pt>
                <c:pt idx="3">
                  <c:v>8.6531345808224969E-2</c:v>
                </c:pt>
                <c:pt idx="4">
                  <c:v>7.1254889523205411E-2</c:v>
                </c:pt>
                <c:pt idx="5">
                  <c:v>5.8568559044296441E-2</c:v>
                </c:pt>
                <c:pt idx="6">
                  <c:v>4.678084364097685E-2</c:v>
                </c:pt>
                <c:pt idx="7">
                  <c:v>4.8683793212813194E-2</c:v>
                </c:pt>
                <c:pt idx="8">
                  <c:v>4.9106670895443495E-2</c:v>
                </c:pt>
                <c:pt idx="9">
                  <c:v>6.5546040807696368E-2</c:v>
                </c:pt>
                <c:pt idx="10">
                  <c:v>7.3897875039644789E-2</c:v>
                </c:pt>
                <c:pt idx="11">
                  <c:v>0.10497938471297177</c:v>
                </c:pt>
              </c:numCache>
            </c:numRef>
          </c:val>
          <c:smooth val="0"/>
          <c:extLst>
            <c:ext xmlns:c16="http://schemas.microsoft.com/office/drawing/2014/chart" uri="{C3380CC4-5D6E-409C-BE32-E72D297353CC}">
              <c16:uniqueId val="{00000004-CDD1-499E-BAD4-92C6F3DB079B}"/>
            </c:ext>
          </c:extLst>
        </c:ser>
        <c:ser>
          <c:idx val="5"/>
          <c:order val="5"/>
          <c:tx>
            <c:strRef>
              <c:f>'residential nat gas sample'!$O$11</c:f>
              <c:strCache>
                <c:ptCount val="1"/>
                <c:pt idx="0">
                  <c:v>Maine</c:v>
                </c:pt>
              </c:strCache>
            </c:strRef>
          </c:tx>
          <c:spPr>
            <a:ln w="28575" cap="rnd">
              <a:solidFill>
                <a:schemeClr val="accent6"/>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sample'!$P$11:$AA$11</c:f>
              <c:numCache>
                <c:formatCode>0.0%</c:formatCode>
                <c:ptCount val="12"/>
                <c:pt idx="0">
                  <c:v>0.21477607061131088</c:v>
                </c:pt>
                <c:pt idx="1">
                  <c:v>0.16770186335403728</c:v>
                </c:pt>
                <c:pt idx="2">
                  <c:v>0.13468453743053285</c:v>
                </c:pt>
                <c:pt idx="3">
                  <c:v>8.1399150049035626E-2</c:v>
                </c:pt>
                <c:pt idx="4">
                  <c:v>3.9882314481856813E-2</c:v>
                </c:pt>
                <c:pt idx="5">
                  <c:v>2.157567832625041E-2</c:v>
                </c:pt>
                <c:pt idx="6">
                  <c:v>1.6345210853220007E-2</c:v>
                </c:pt>
                <c:pt idx="7">
                  <c:v>1.5691402419091206E-2</c:v>
                </c:pt>
                <c:pt idx="8">
                  <c:v>2.0268061457992807E-2</c:v>
                </c:pt>
                <c:pt idx="9">
                  <c:v>4.8381824125531221E-2</c:v>
                </c:pt>
                <c:pt idx="10">
                  <c:v>8.6956521739130432E-2</c:v>
                </c:pt>
                <c:pt idx="11">
                  <c:v>0.15233736515201046</c:v>
                </c:pt>
              </c:numCache>
            </c:numRef>
          </c:val>
          <c:smooth val="0"/>
          <c:extLst>
            <c:ext xmlns:c16="http://schemas.microsoft.com/office/drawing/2014/chart" uri="{C3380CC4-5D6E-409C-BE32-E72D297353CC}">
              <c16:uniqueId val="{00000005-CDD1-499E-BAD4-92C6F3DB079B}"/>
            </c:ext>
          </c:extLst>
        </c:ser>
        <c:ser>
          <c:idx val="6"/>
          <c:order val="6"/>
          <c:tx>
            <c:strRef>
              <c:f>'residential nat gas sample'!$O$12</c:f>
              <c:strCache>
                <c:ptCount val="1"/>
                <c:pt idx="0">
                  <c:v>Masssachusetts</c:v>
                </c:pt>
              </c:strCache>
            </c:strRef>
          </c:tx>
          <c:spPr>
            <a:ln w="28575" cap="rnd">
              <a:solidFill>
                <a:schemeClr val="accent1">
                  <a:lumMod val="60000"/>
                </a:schemeClr>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sample'!$P$12:$AA$12</c:f>
              <c:numCache>
                <c:formatCode>0.0%</c:formatCode>
                <c:ptCount val="12"/>
                <c:pt idx="0">
                  <c:v>0.2000699385756857</c:v>
                </c:pt>
                <c:pt idx="1">
                  <c:v>0.16876482393723774</c:v>
                </c:pt>
                <c:pt idx="2">
                  <c:v>0.13860761418232684</c:v>
                </c:pt>
                <c:pt idx="3">
                  <c:v>7.2219181414583708E-2</c:v>
                </c:pt>
                <c:pt idx="4">
                  <c:v>4.6653591193821078E-2</c:v>
                </c:pt>
                <c:pt idx="5">
                  <c:v>2.6021711366538951E-2</c:v>
                </c:pt>
                <c:pt idx="6">
                  <c:v>2.0472237426260413E-2</c:v>
                </c:pt>
                <c:pt idx="7">
                  <c:v>1.9369944657300978E-2</c:v>
                </c:pt>
                <c:pt idx="8">
                  <c:v>2.1414887794198138E-2</c:v>
                </c:pt>
                <c:pt idx="9">
                  <c:v>4.6562366964665813E-2</c:v>
                </c:pt>
                <c:pt idx="10">
                  <c:v>8.5226236088305055E-2</c:v>
                </c:pt>
                <c:pt idx="11">
                  <c:v>0.15461746639907559</c:v>
                </c:pt>
              </c:numCache>
            </c:numRef>
          </c:val>
          <c:smooth val="0"/>
          <c:extLst>
            <c:ext xmlns:c16="http://schemas.microsoft.com/office/drawing/2014/chart" uri="{C3380CC4-5D6E-409C-BE32-E72D297353CC}">
              <c16:uniqueId val="{00000006-CDD1-499E-BAD4-92C6F3DB079B}"/>
            </c:ext>
          </c:extLst>
        </c:ser>
        <c:ser>
          <c:idx val="7"/>
          <c:order val="7"/>
          <c:tx>
            <c:strRef>
              <c:f>'residential nat gas sample'!$O$13</c:f>
              <c:strCache>
                <c:ptCount val="1"/>
                <c:pt idx="0">
                  <c:v>Pennsylvania</c:v>
                </c:pt>
              </c:strCache>
            </c:strRef>
          </c:tx>
          <c:spPr>
            <a:ln w="28575" cap="rnd">
              <a:solidFill>
                <a:schemeClr val="accent2">
                  <a:lumMod val="60000"/>
                </a:schemeClr>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sample'!$P$13:$AA$13</c:f>
              <c:numCache>
                <c:formatCode>0.0%</c:formatCode>
                <c:ptCount val="12"/>
                <c:pt idx="0">
                  <c:v>0.20106163373636096</c:v>
                </c:pt>
                <c:pt idx="1">
                  <c:v>0.15883220289000294</c:v>
                </c:pt>
                <c:pt idx="2">
                  <c:v>0.13427560348822512</c:v>
                </c:pt>
                <c:pt idx="3">
                  <c:v>8.0128070101529253E-2</c:v>
                </c:pt>
                <c:pt idx="4">
                  <c:v>3.7098201120613392E-2</c:v>
                </c:pt>
                <c:pt idx="5">
                  <c:v>1.8068837679571976E-2</c:v>
                </c:pt>
                <c:pt idx="6">
                  <c:v>1.5650671946749801E-2</c:v>
                </c:pt>
                <c:pt idx="7">
                  <c:v>1.6269958292960358E-2</c:v>
                </c:pt>
                <c:pt idx="8">
                  <c:v>1.9172599738804398E-2</c:v>
                </c:pt>
                <c:pt idx="9">
                  <c:v>4.873404389771243E-2</c:v>
                </c:pt>
                <c:pt idx="10">
                  <c:v>8.9181446686607407E-2</c:v>
                </c:pt>
                <c:pt idx="11">
                  <c:v>0.18152673042086195</c:v>
                </c:pt>
              </c:numCache>
            </c:numRef>
          </c:val>
          <c:smooth val="0"/>
          <c:extLst>
            <c:ext xmlns:c16="http://schemas.microsoft.com/office/drawing/2014/chart" uri="{C3380CC4-5D6E-409C-BE32-E72D297353CC}">
              <c16:uniqueId val="{00000007-CDD1-499E-BAD4-92C6F3DB079B}"/>
            </c:ext>
          </c:extLst>
        </c:ser>
        <c:ser>
          <c:idx val="8"/>
          <c:order val="8"/>
          <c:tx>
            <c:strRef>
              <c:f>'residential nat gas sample'!$O$14</c:f>
              <c:strCache>
                <c:ptCount val="1"/>
                <c:pt idx="0">
                  <c:v>South Carolina</c:v>
                </c:pt>
              </c:strCache>
            </c:strRef>
          </c:tx>
          <c:spPr>
            <a:ln w="28575" cap="rnd">
              <a:solidFill>
                <a:schemeClr val="accent3">
                  <a:lumMod val="60000"/>
                </a:schemeClr>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sample'!$P$14:$AA$14</c:f>
              <c:numCache>
                <c:formatCode>0.0%</c:formatCode>
                <c:ptCount val="12"/>
                <c:pt idx="0">
                  <c:v>0.23673749962640844</c:v>
                </c:pt>
                <c:pt idx="1">
                  <c:v>0.16990944140589975</c:v>
                </c:pt>
                <c:pt idx="2">
                  <c:v>8.9094115185749723E-2</c:v>
                </c:pt>
                <c:pt idx="3">
                  <c:v>5.3617860665291853E-2</c:v>
                </c:pt>
                <c:pt idx="4">
                  <c:v>2.3073014734451121E-2</c:v>
                </c:pt>
                <c:pt idx="5">
                  <c:v>1.8350817418332884E-2</c:v>
                </c:pt>
                <c:pt idx="6">
                  <c:v>1.8500254042260678E-2</c:v>
                </c:pt>
                <c:pt idx="7">
                  <c:v>1.787262022176395E-2</c:v>
                </c:pt>
                <c:pt idx="8">
                  <c:v>2.0891240025105354E-2</c:v>
                </c:pt>
                <c:pt idx="9">
                  <c:v>4.3037747691204158E-2</c:v>
                </c:pt>
                <c:pt idx="10">
                  <c:v>9.9943214082907433E-2</c:v>
                </c:pt>
                <c:pt idx="11">
                  <c:v>0.20897217490062464</c:v>
                </c:pt>
              </c:numCache>
            </c:numRef>
          </c:val>
          <c:smooth val="0"/>
          <c:extLst>
            <c:ext xmlns:c16="http://schemas.microsoft.com/office/drawing/2014/chart" uri="{C3380CC4-5D6E-409C-BE32-E72D297353CC}">
              <c16:uniqueId val="{00000008-CDD1-499E-BAD4-92C6F3DB079B}"/>
            </c:ext>
          </c:extLst>
        </c:ser>
        <c:ser>
          <c:idx val="9"/>
          <c:order val="9"/>
          <c:tx>
            <c:strRef>
              <c:f>'residential nat gas sample'!$O$15</c:f>
              <c:strCache>
                <c:ptCount val="1"/>
                <c:pt idx="0">
                  <c:v>Tennessee</c:v>
                </c:pt>
              </c:strCache>
            </c:strRef>
          </c:tx>
          <c:spPr>
            <a:ln w="28575" cap="rnd">
              <a:solidFill>
                <a:schemeClr val="accent4">
                  <a:lumMod val="60000"/>
                </a:schemeClr>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sample'!$P$15:$AA$15</c:f>
              <c:numCache>
                <c:formatCode>0.0%</c:formatCode>
                <c:ptCount val="12"/>
                <c:pt idx="0">
                  <c:v>0.23357534002168454</c:v>
                </c:pt>
                <c:pt idx="1">
                  <c:v>0.18280883301538503</c:v>
                </c:pt>
                <c:pt idx="2">
                  <c:v>0.1085324513127376</c:v>
                </c:pt>
                <c:pt idx="3">
                  <c:v>6.1842087204754127E-2</c:v>
                </c:pt>
                <c:pt idx="4">
                  <c:v>2.6062610652869082E-2</c:v>
                </c:pt>
                <c:pt idx="5">
                  <c:v>1.5083101162455568E-2</c:v>
                </c:pt>
                <c:pt idx="6">
                  <c:v>1.4204740403222485E-2</c:v>
                </c:pt>
                <c:pt idx="7">
                  <c:v>1.5000754841277466E-2</c:v>
                </c:pt>
                <c:pt idx="8">
                  <c:v>1.7882876082511014E-2</c:v>
                </c:pt>
                <c:pt idx="9">
                  <c:v>3.8826290435474795E-2</c:v>
                </c:pt>
                <c:pt idx="10">
                  <c:v>0.1090951511741213</c:v>
                </c:pt>
                <c:pt idx="11">
                  <c:v>0.17708576369350698</c:v>
                </c:pt>
              </c:numCache>
            </c:numRef>
          </c:val>
          <c:smooth val="0"/>
          <c:extLst>
            <c:ext xmlns:c16="http://schemas.microsoft.com/office/drawing/2014/chart" uri="{C3380CC4-5D6E-409C-BE32-E72D297353CC}">
              <c16:uniqueId val="{00000009-CDD1-499E-BAD4-92C6F3DB079B}"/>
            </c:ext>
          </c:extLst>
        </c:ser>
        <c:ser>
          <c:idx val="10"/>
          <c:order val="10"/>
          <c:tx>
            <c:strRef>
              <c:f>'residential nat gas sample'!$O$16</c:f>
              <c:strCache>
                <c:ptCount val="1"/>
                <c:pt idx="0">
                  <c:v>Texas</c:v>
                </c:pt>
              </c:strCache>
            </c:strRef>
          </c:tx>
          <c:spPr>
            <a:ln w="28575" cap="rnd">
              <a:solidFill>
                <a:schemeClr val="accent5">
                  <a:lumMod val="60000"/>
                </a:schemeClr>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sample'!$P$16:$AA$16</c:f>
              <c:numCache>
                <c:formatCode>0.0%</c:formatCode>
                <c:ptCount val="12"/>
                <c:pt idx="0">
                  <c:v>0.17431720996196576</c:v>
                </c:pt>
                <c:pt idx="1">
                  <c:v>0.19797150654318069</c:v>
                </c:pt>
                <c:pt idx="2">
                  <c:v>0.13253110428261383</c:v>
                </c:pt>
                <c:pt idx="3">
                  <c:v>5.8736059479553904E-2</c:v>
                </c:pt>
                <c:pt idx="4">
                  <c:v>3.1398672024410684E-2</c:v>
                </c:pt>
                <c:pt idx="5">
                  <c:v>2.6804478157165267E-2</c:v>
                </c:pt>
                <c:pt idx="6">
                  <c:v>2.635322431613555E-2</c:v>
                </c:pt>
                <c:pt idx="7">
                  <c:v>2.3044029481917614E-2</c:v>
                </c:pt>
                <c:pt idx="8">
                  <c:v>2.434192148183166E-2</c:v>
                </c:pt>
                <c:pt idx="9">
                  <c:v>3.9392311494079978E-2</c:v>
                </c:pt>
                <c:pt idx="10">
                  <c:v>0.10953434901261362</c:v>
                </c:pt>
                <c:pt idx="11">
                  <c:v>0.15557513376453144</c:v>
                </c:pt>
              </c:numCache>
            </c:numRef>
          </c:val>
          <c:smooth val="0"/>
          <c:extLst>
            <c:ext xmlns:c16="http://schemas.microsoft.com/office/drawing/2014/chart" uri="{C3380CC4-5D6E-409C-BE32-E72D297353CC}">
              <c16:uniqueId val="{0000000A-CDD1-499E-BAD4-92C6F3DB079B}"/>
            </c:ext>
          </c:extLst>
        </c:ser>
        <c:ser>
          <c:idx val="11"/>
          <c:order val="11"/>
          <c:tx>
            <c:strRef>
              <c:f>'residential nat gas sample'!$O$17</c:f>
              <c:strCache>
                <c:ptCount val="1"/>
                <c:pt idx="0">
                  <c:v>Washington</c:v>
                </c:pt>
              </c:strCache>
            </c:strRef>
          </c:tx>
          <c:spPr>
            <a:ln w="28575" cap="rnd">
              <a:solidFill>
                <a:schemeClr val="accent6">
                  <a:lumMod val="60000"/>
                </a:schemeClr>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sample'!$P$17:$AA$17</c:f>
              <c:numCache>
                <c:formatCode>0.0%</c:formatCode>
                <c:ptCount val="12"/>
                <c:pt idx="0">
                  <c:v>0.15744871126063303</c:v>
                </c:pt>
                <c:pt idx="1">
                  <c:v>0.1310883752621661</c:v>
                </c:pt>
                <c:pt idx="2">
                  <c:v>9.9585857402932007E-2</c:v>
                </c:pt>
                <c:pt idx="3">
                  <c:v>9.4795004737620966E-2</c:v>
                </c:pt>
                <c:pt idx="4">
                  <c:v>6.0002768048206624E-2</c:v>
                </c:pt>
                <c:pt idx="5">
                  <c:v>2.9149676883603572E-2</c:v>
                </c:pt>
                <c:pt idx="6">
                  <c:v>1.9663788606287726E-2</c:v>
                </c:pt>
                <c:pt idx="7">
                  <c:v>2.0568727443068702E-2</c:v>
                </c:pt>
                <c:pt idx="8">
                  <c:v>2.331548297118036E-2</c:v>
                </c:pt>
                <c:pt idx="9">
                  <c:v>5.057011146717201E-2</c:v>
                </c:pt>
                <c:pt idx="10">
                  <c:v>0.14256512898040008</c:v>
                </c:pt>
                <c:pt idx="11">
                  <c:v>0.17124636693672882</c:v>
                </c:pt>
              </c:numCache>
            </c:numRef>
          </c:val>
          <c:smooth val="0"/>
          <c:extLst>
            <c:ext xmlns:c16="http://schemas.microsoft.com/office/drawing/2014/chart" uri="{C3380CC4-5D6E-409C-BE32-E72D297353CC}">
              <c16:uniqueId val="{0000000B-CDD1-499E-BAD4-92C6F3DB079B}"/>
            </c:ext>
          </c:extLst>
        </c:ser>
        <c:ser>
          <c:idx val="12"/>
          <c:order val="12"/>
          <c:tx>
            <c:strRef>
              <c:f>'residential nat gas sample'!$O$18</c:f>
              <c:strCache>
                <c:ptCount val="1"/>
                <c:pt idx="0">
                  <c:v>Wisconsin</c:v>
                </c:pt>
              </c:strCache>
            </c:strRef>
          </c:tx>
          <c:spPr>
            <a:ln w="28575" cap="rnd">
              <a:solidFill>
                <a:schemeClr val="accent1">
                  <a:lumMod val="80000"/>
                  <a:lumOff val="20000"/>
                </a:schemeClr>
              </a:solidFill>
              <a:round/>
            </a:ln>
            <a:effectLst/>
          </c:spPr>
          <c:marker>
            <c:symbol val="none"/>
          </c:marker>
          <c:cat>
            <c:strRef>
              <c:f>'residential nat gas sample'!$P$5:$AA$5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'residential nat gas sample'!$P$18:$AA$18</c:f>
              <c:numCache>
                <c:formatCode>0.0%</c:formatCode>
                <c:ptCount val="12"/>
                <c:pt idx="0">
                  <c:v>0.19961129913212478</c:v>
                </c:pt>
                <c:pt idx="1">
                  <c:v>0.15887142713534161</c:v>
                </c:pt>
                <c:pt idx="2">
                  <c:v>0.12248098381530007</c:v>
                </c:pt>
                <c:pt idx="3">
                  <c:v>9.2731963944643642E-2</c:v>
                </c:pt>
                <c:pt idx="4">
                  <c:v>3.4922762456857555E-2</c:v>
                </c:pt>
                <c:pt idx="5">
                  <c:v>1.7531749488992394E-2</c:v>
                </c:pt>
                <c:pt idx="6">
                  <c:v>1.9274201655329559E-2</c:v>
                </c:pt>
                <c:pt idx="7">
                  <c:v>1.6432664276379721E-2</c:v>
                </c:pt>
                <c:pt idx="8">
                  <c:v>1.9689709479609959E-2</c:v>
                </c:pt>
                <c:pt idx="9">
                  <c:v>5.5141909325469959E-2</c:v>
                </c:pt>
                <c:pt idx="10">
                  <c:v>9.8622792614683513E-2</c:v>
                </c:pt>
                <c:pt idx="11">
                  <c:v>0.16468853667526723</c:v>
                </c:pt>
              </c:numCache>
            </c:numRef>
          </c:val>
          <c:smooth val="0"/>
          <c:extLst>
            <c:ext xmlns:c16="http://schemas.microsoft.com/office/drawing/2014/chart" uri="{C3380CC4-5D6E-409C-BE32-E72D297353CC}">
              <c16:uniqueId val="{0000000C-CDD1-499E-BAD4-92C6F3DB079B}"/>
            </c:ext>
          </c:extLst>
        </c:ser>
        <c:dLbls>
          <c:showLegendKey val="0"/>
          <c:showVal val="0"/>
          <c:showCatName val="0"/>
          <c:showSerName val="0"/>
          <c:showPercent val="0"/>
          <c:showBubbleSize val="0"/>
        </c:dLbls>
        <c:smooth val="0"/>
        <c:axId val="1632685952"/>
        <c:axId val="1305538832"/>
      </c:lineChart>
      <c:catAx>
        <c:axId val="1632685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5538832"/>
        <c:crosses val="autoZero"/>
        <c:auto val="1"/>
        <c:lblAlgn val="ctr"/>
        <c:lblOffset val="100"/>
        <c:noMultiLvlLbl val="0"/>
      </c:catAx>
      <c:valAx>
        <c:axId val="13055388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2685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'asphalt paving'!$O$5</c:f>
              <c:strCache>
                <c:ptCount val="1"/>
                <c:pt idx="0">
                  <c:v>East Coast / PADD 1</c:v>
                </c:pt>
              </c:strCache>
            </c:strRef>
          </c:tx>
          <c:spPr>
            <a:ln w="28575" cap="rnd">
              <a:solidFill>
                <a:schemeClr val="accent1"/>
              </a:solidFill>
              <a:round/>
            </a:ln>
            <a:effectLst/>
          </c:spPr>
          <c:marker>
            <c:symbol val="none"/>
          </c:marker>
          <c:cat>
            <c:strRef>
              <c:f>'asphalt paving'!$P$4:$AA$4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'asphalt paving'!$P$5:$AA$5</c:f>
              <c:numCache>
                <c:formatCode>General</c:formatCode>
                <c:ptCount val="12"/>
                <c:pt idx="0">
                  <c:v>2.1730790310204976E-2</c:v>
                </c:pt>
                <c:pt idx="1">
                  <c:v>3.8967444919434394E-2</c:v>
                </c:pt>
                <c:pt idx="2">
                  <c:v>5.0422010303628195E-2</c:v>
                </c:pt>
                <c:pt idx="3">
                  <c:v>7.1111476487997372E-2</c:v>
                </c:pt>
                <c:pt idx="4">
                  <c:v>0.10750301435931163</c:v>
                </c:pt>
                <c:pt idx="5">
                  <c:v>0.11701194782418065</c:v>
                </c:pt>
                <c:pt idx="6">
                  <c:v>0.10810588622163762</c:v>
                </c:pt>
                <c:pt idx="7">
                  <c:v>0.1241093938397457</c:v>
                </c:pt>
                <c:pt idx="8">
                  <c:v>0.11076400306916584</c:v>
                </c:pt>
                <c:pt idx="9">
                  <c:v>0.11090101940151266</c:v>
                </c:pt>
                <c:pt idx="10">
                  <c:v>8.28400745368848E-2</c:v>
                </c:pt>
                <c:pt idx="11">
                  <c:v>5.6532938726296174E-2</c:v>
                </c:pt>
              </c:numCache>
            </c:numRef>
          </c:val>
          <c:smooth val="0"/>
          <c:extLst>
            <c:ext xmlns:c16="http://schemas.microsoft.com/office/drawing/2014/chart" uri="{C3380CC4-5D6E-409C-BE32-E72D297353CC}">
              <c16:uniqueId val="{00000000-7B7E-4960-9170-CCDDBA6CD805}"/>
            </c:ext>
          </c:extLst>
        </c:ser>
        <c:ser>
          <c:idx val="1"/>
          <c:order val="1"/>
          <c:tx>
            <c:strRef>
              <c:f>'asphalt paving'!$O$6</c:f>
              <c:strCache>
                <c:ptCount val="1"/>
                <c:pt idx="0">
                  <c:v>Midwest / PADD 2</c:v>
                </c:pt>
              </c:strCache>
            </c:strRef>
          </c:tx>
          <c:spPr>
            <a:ln w="28575" cap="rnd">
              <a:solidFill>
                <a:schemeClr val="accent2"/>
              </a:solidFill>
              <a:round/>
            </a:ln>
            <a:effectLst/>
          </c:spPr>
          <c:marker>
            <c:symbol val="none"/>
          </c:marker>
          <c:cat>
            <c:strRef>
              <c:f>'asphalt paving'!$P$4:$AA$4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'asphalt paving'!$P$6:$AA$6</c:f>
              <c:numCache>
                <c:formatCode>General</c:formatCode>
                <c:ptCount val="12"/>
                <c:pt idx="0">
                  <c:v>6.4395898350423544E-2</c:v>
                </c:pt>
                <c:pt idx="1">
                  <c:v>5.4623272403031657E-2</c:v>
                </c:pt>
                <c:pt idx="2">
                  <c:v>6.3004904146232721E-2</c:v>
                </c:pt>
                <c:pt idx="3">
                  <c:v>6.5251894783771733E-2</c:v>
                </c:pt>
                <c:pt idx="4">
                  <c:v>7.5202853321444496E-2</c:v>
                </c:pt>
                <c:pt idx="5">
                  <c:v>0.10236290682122158</c:v>
                </c:pt>
                <c:pt idx="6">
                  <c:v>0.10377173428444048</c:v>
                </c:pt>
                <c:pt idx="7">
                  <c:v>0.11679001337494427</c:v>
                </c:pt>
                <c:pt idx="8">
                  <c:v>0.10302273740526081</c:v>
                </c:pt>
                <c:pt idx="9">
                  <c:v>9.9349086045474808E-2</c:v>
                </c:pt>
                <c:pt idx="10">
                  <c:v>8.7436469014712442E-2</c:v>
                </c:pt>
                <c:pt idx="11">
                  <c:v>6.4788230049041468E-2</c:v>
                </c:pt>
              </c:numCache>
            </c:numRef>
          </c:val>
          <c:smooth val="0"/>
          <c:extLst>
            <c:ext xmlns:c16="http://schemas.microsoft.com/office/drawing/2014/chart" uri="{C3380CC4-5D6E-409C-BE32-E72D297353CC}">
              <c16:uniqueId val="{00000001-7B7E-4960-9170-CCDDBA6CD805}"/>
            </c:ext>
          </c:extLst>
        </c:ser>
        <c:ser>
          <c:idx val="2"/>
          <c:order val="2"/>
          <c:tx>
            <c:strRef>
              <c:f>'asphalt paving'!$O$7</c:f>
              <c:strCache>
                <c:ptCount val="1"/>
                <c:pt idx="0">
                  <c:v>Gulf Coast / PADD 3</c:v>
                </c:pt>
              </c:strCache>
            </c:strRef>
          </c:tx>
          <c:spPr>
            <a:ln w="28575" cap="rnd">
              <a:solidFill>
                <a:schemeClr val="accent3"/>
              </a:solidFill>
              <a:round/>
            </a:ln>
            <a:effectLst/>
          </c:spPr>
          <c:marker>
            <c:symbol val="none"/>
          </c:marker>
          <c:cat>
            <c:strRef>
              <c:f>'asphalt paving'!$P$4:$AA$4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'asphalt paving'!$P$7:$AA$7</c:f>
              <c:numCache>
                <c:formatCode>General</c:formatCode>
                <c:ptCount val="12"/>
                <c:pt idx="0">
                  <c:v>8.0281436045462742E-2</c:v>
                </c:pt>
                <c:pt idx="1">
                  <c:v>8.1950207468879668E-2</c:v>
                </c:pt>
                <c:pt idx="2">
                  <c:v>6.8600036081544288E-2</c:v>
                </c:pt>
                <c:pt idx="3">
                  <c:v>8.4250405917373261E-2</c:v>
                </c:pt>
                <c:pt idx="4">
                  <c:v>9.7194659931445063E-2</c:v>
                </c:pt>
                <c:pt idx="5">
                  <c:v>0.10256178964459679</c:v>
                </c:pt>
                <c:pt idx="6">
                  <c:v>0.10319321666967346</c:v>
                </c:pt>
                <c:pt idx="7">
                  <c:v>8.984304528233808E-2</c:v>
                </c:pt>
                <c:pt idx="8">
                  <c:v>9.0970593541403577E-2</c:v>
                </c:pt>
                <c:pt idx="9">
                  <c:v>8.8174273858921168E-2</c:v>
                </c:pt>
                <c:pt idx="10">
                  <c:v>6.8690239942269526E-2</c:v>
                </c:pt>
                <c:pt idx="11">
                  <c:v>4.4290095616092366E-2</c:v>
                </c:pt>
              </c:numCache>
            </c:numRef>
          </c:val>
          <c:smooth val="0"/>
          <c:extLst>
            <c:ext xmlns:c16="http://schemas.microsoft.com/office/drawing/2014/chart" uri="{C3380CC4-5D6E-409C-BE32-E72D297353CC}">
              <c16:uniqueId val="{00000002-7B7E-4960-9170-CCDDBA6CD805}"/>
            </c:ext>
          </c:extLst>
        </c:ser>
        <c:ser>
          <c:idx val="3"/>
          <c:order val="3"/>
          <c:tx>
            <c:strRef>
              <c:f>'asphalt paving'!$O$8</c:f>
              <c:strCache>
                <c:ptCount val="1"/>
                <c:pt idx="0">
                  <c:v>Rocky Mountain / PADD 4</c:v>
                </c:pt>
              </c:strCache>
            </c:strRef>
          </c:tx>
          <c:spPr>
            <a:ln w="28575" cap="rnd">
              <a:solidFill>
                <a:schemeClr val="accent4"/>
              </a:solidFill>
              <a:round/>
            </a:ln>
            <a:effectLst/>
          </c:spPr>
          <c:marker>
            <c:symbol val="none"/>
          </c:marker>
          <c:cat>
            <c:strRef>
              <c:f>'asphalt paving'!$P$4:$AA$4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'asphalt paving'!$P$8:$AA$8</c:f>
              <c:numCache>
                <c:formatCode>General</c:formatCode>
                <c:ptCount val="12"/>
                <c:pt idx="0">
                  <c:v>6.8197164078325462E-2</c:v>
                </c:pt>
                <c:pt idx="1">
                  <c:v>3.4031060094530725E-2</c:v>
                </c:pt>
                <c:pt idx="2">
                  <c:v>2.6333558406482108E-2</c:v>
                </c:pt>
                <c:pt idx="3">
                  <c:v>8.0351114112086425E-2</c:v>
                </c:pt>
                <c:pt idx="4">
                  <c:v>7.7650236326806218E-2</c:v>
                </c:pt>
                <c:pt idx="5">
                  <c:v>0.13247805536799459</c:v>
                </c:pt>
                <c:pt idx="6">
                  <c:v>0.10965563808237677</c:v>
                </c:pt>
                <c:pt idx="7">
                  <c:v>0.13166779203241052</c:v>
                </c:pt>
                <c:pt idx="8">
                  <c:v>0.10222822417285618</c:v>
                </c:pt>
                <c:pt idx="9">
                  <c:v>0.11384199864956111</c:v>
                </c:pt>
                <c:pt idx="10">
                  <c:v>7.656988521269413E-2</c:v>
                </c:pt>
                <c:pt idx="11">
                  <c:v>4.6995273463875761E-2</c:v>
                </c:pt>
              </c:numCache>
            </c:numRef>
          </c:val>
          <c:smooth val="0"/>
          <c:extLst>
            <c:ext xmlns:c16="http://schemas.microsoft.com/office/drawing/2014/chart" uri="{C3380CC4-5D6E-409C-BE32-E72D297353CC}">
              <c16:uniqueId val="{00000003-7B7E-4960-9170-CCDDBA6CD805}"/>
            </c:ext>
          </c:extLst>
        </c:ser>
        <c:ser>
          <c:idx val="4"/>
          <c:order val="4"/>
          <c:tx>
            <c:strRef>
              <c:f>'asphalt paving'!$O$9</c:f>
              <c:strCache>
                <c:ptCount val="1"/>
                <c:pt idx="0">
                  <c:v>West Coast / PADD 5</c:v>
                </c:pt>
              </c:strCache>
            </c:strRef>
          </c:tx>
          <c:spPr>
            <a:ln w="28575" cap="rnd">
              <a:solidFill>
                <a:schemeClr val="accent5"/>
              </a:solidFill>
              <a:round/>
            </a:ln>
            <a:effectLst/>
          </c:spPr>
          <c:marker>
            <c:symbol val="none"/>
          </c:marker>
          <c:cat>
            <c:strRef>
              <c:f>'asphalt paving'!$P$4:$AA$4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'asphalt paving'!$P$9:$AA$9</c:f>
              <c:numCache>
                <c:formatCode>General</c:formatCode>
                <c:ptCount val="12"/>
                <c:pt idx="0">
                  <c:v>5.374316424665284E-2</c:v>
                </c:pt>
                <c:pt idx="1">
                  <c:v>5.3177446728267019E-2</c:v>
                </c:pt>
                <c:pt idx="2">
                  <c:v>8.4103337733358471E-2</c:v>
                </c:pt>
                <c:pt idx="3">
                  <c:v>8.4417625243572825E-2</c:v>
                </c:pt>
                <c:pt idx="4">
                  <c:v>9.8371990697089698E-2</c:v>
                </c:pt>
                <c:pt idx="5">
                  <c:v>9.5480545603117736E-2</c:v>
                </c:pt>
                <c:pt idx="6">
                  <c:v>9.7743415676661005E-2</c:v>
                </c:pt>
                <c:pt idx="7">
                  <c:v>0.11088063360362059</c:v>
                </c:pt>
                <c:pt idx="8">
                  <c:v>9.8183418190961089E-2</c:v>
                </c:pt>
                <c:pt idx="9">
                  <c:v>0.10145200829719027</c:v>
                </c:pt>
                <c:pt idx="10">
                  <c:v>6.5308944622540693E-2</c:v>
                </c:pt>
                <c:pt idx="11">
                  <c:v>5.7137469356967757E-2</c:v>
                </c:pt>
              </c:numCache>
            </c:numRef>
          </c:val>
          <c:smooth val="0"/>
          <c:extLst>
            <c:ext xmlns:c16="http://schemas.microsoft.com/office/drawing/2014/chart" uri="{C3380CC4-5D6E-409C-BE32-E72D297353CC}">
              <c16:uniqueId val="{00000004-7B7E-4960-9170-CCDDBA6CD805}"/>
            </c:ext>
          </c:extLst>
        </c:ser>
        <c:dLbls>
          <c:showLegendKey val="0"/>
          <c:showVal val="0"/>
          <c:showCatName val="0"/>
          <c:showSerName val="0"/>
          <c:showPercent val="0"/>
          <c:showBubbleSize val="0"/>
        </c:dLbls>
        <c:smooth val="0"/>
        <c:axId val="1632719360"/>
        <c:axId val="1305529712"/>
      </c:lineChart>
      <c:catAx>
        <c:axId val="163271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5529712"/>
        <c:crosses val="autoZero"/>
        <c:auto val="1"/>
        <c:lblAlgn val="ctr"/>
        <c:lblOffset val="100"/>
        <c:noMultiLvlLbl val="0"/>
      </c:catAx>
      <c:valAx>
        <c:axId val="1305529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2719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Profiles based on RPP and RPV (evap)</a:t>
            </a:r>
            <a:r>
              <a:rPr lang="en-US" baseline="0"/>
              <a:t> emissions from 2022hb onroad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evaporative!$A$16:$B$16</c:f>
              <c:strCache>
                <c:ptCount val="2"/>
                <c:pt idx="0">
                  <c:v>RPP</c:v>
                </c:pt>
                <c:pt idx="1">
                  <c:v>VOC</c:v>
                </c:pt>
              </c:strCache>
            </c:strRef>
          </c:tx>
          <c:spPr>
            <a:ln w="28575" cap="rnd">
              <a:solidFill>
                <a:schemeClr val="accent1"/>
              </a:solidFill>
              <a:round/>
            </a:ln>
            <a:effectLst/>
          </c:spPr>
          <c:marker>
            <c:symbol val="none"/>
          </c:marker>
          <c:cat>
            <c:strRef>
              <c:f>evaporative!$C$15:$N$15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evaporative!$C$16:$N$16</c:f>
              <c:numCache>
                <c:formatCode>0.00%</c:formatCode>
                <c:ptCount val="12"/>
                <c:pt idx="0">
                  <c:v>4.2529799826938226E-2</c:v>
                </c:pt>
                <c:pt idx="1">
                  <c:v>5.2837062544825349E-2</c:v>
                </c:pt>
                <c:pt idx="2">
                  <c:v>7.3722347690034024E-2</c:v>
                </c:pt>
                <c:pt idx="3">
                  <c:v>9.024301784182491E-2</c:v>
                </c:pt>
                <c:pt idx="4">
                  <c:v>9.254829219163839E-2</c:v>
                </c:pt>
                <c:pt idx="5">
                  <c:v>0.11201966635379682</c:v>
                </c:pt>
                <c:pt idx="6">
                  <c:v>0.11927070034588753</c:v>
                </c:pt>
                <c:pt idx="7">
                  <c:v>0.1123122963605184</c:v>
                </c:pt>
                <c:pt idx="8">
                  <c:v>0.10056059502813451</c:v>
                </c:pt>
                <c:pt idx="9">
                  <c:v>9.5205781892639979E-2</c:v>
                </c:pt>
                <c:pt idx="10">
                  <c:v>6.3658914434472968E-2</c:v>
                </c:pt>
                <c:pt idx="11">
                  <c:v>4.5091525489288853E-2</c:v>
                </c:pt>
              </c:numCache>
            </c:numRef>
          </c:val>
          <c:smooth val="0"/>
          <c:extLst>
            <c:ext xmlns:c16="http://schemas.microsoft.com/office/drawing/2014/chart" uri="{C3380CC4-5D6E-409C-BE32-E72D297353CC}">
              <c16:uniqueId val="{00000000-D4BE-4BC1-9791-155C3B7F34F2}"/>
            </c:ext>
          </c:extLst>
        </c:ser>
        <c:ser>
          <c:idx val="1"/>
          <c:order val="1"/>
          <c:tx>
            <c:strRef>
              <c:f>evaporative!$A$17:$B$17</c:f>
              <c:strCache>
                <c:ptCount val="2"/>
                <c:pt idx="0">
                  <c:v>RPV</c:v>
                </c:pt>
                <c:pt idx="1">
                  <c:v>VOC</c:v>
                </c:pt>
              </c:strCache>
            </c:strRef>
          </c:tx>
          <c:spPr>
            <a:ln w="28575" cap="rnd">
              <a:solidFill>
                <a:schemeClr val="accent2"/>
              </a:solidFill>
              <a:round/>
            </a:ln>
            <a:effectLst/>
          </c:spPr>
          <c:marker>
            <c:symbol val="none"/>
          </c:marker>
          <c:cat>
            <c:strRef>
              <c:f>evaporative!$C$15:$N$15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evaporative!$C$17:$N$17</c:f>
              <c:numCache>
                <c:formatCode>0.00%</c:formatCode>
                <c:ptCount val="12"/>
                <c:pt idx="0">
                  <c:v>6.490462224629831E-2</c:v>
                </c:pt>
                <c:pt idx="1">
                  <c:v>6.7009110481744169E-2</c:v>
                </c:pt>
                <c:pt idx="2">
                  <c:v>7.274901924235426E-2</c:v>
                </c:pt>
                <c:pt idx="3">
                  <c:v>7.8225709571974958E-2</c:v>
                </c:pt>
                <c:pt idx="4">
                  <c:v>8.9455421488400855E-2</c:v>
                </c:pt>
                <c:pt idx="5">
                  <c:v>0.10137738664796414</c:v>
                </c:pt>
                <c:pt idx="6">
                  <c:v>0.10823316784224507</c:v>
                </c:pt>
                <c:pt idx="7">
                  <c:v>0.10426804874542454</c:v>
                </c:pt>
                <c:pt idx="8">
                  <c:v>9.4965475707235902E-2</c:v>
                </c:pt>
                <c:pt idx="9">
                  <c:v>8.0178003427699623E-2</c:v>
                </c:pt>
                <c:pt idx="10">
                  <c:v>7.2016277076898505E-2</c:v>
                </c:pt>
                <c:pt idx="11">
                  <c:v>6.6617757521759705E-2</c:v>
                </c:pt>
              </c:numCache>
            </c:numRef>
          </c:val>
          <c:smooth val="0"/>
          <c:extLst>
            <c:ext xmlns:c16="http://schemas.microsoft.com/office/drawing/2014/chart" uri="{C3380CC4-5D6E-409C-BE32-E72D297353CC}">
              <c16:uniqueId val="{00000001-D4BE-4BC1-9791-155C3B7F34F2}"/>
            </c:ext>
          </c:extLst>
        </c:ser>
        <c:ser>
          <c:idx val="2"/>
          <c:order val="2"/>
          <c:tx>
            <c:strRef>
              <c:f>evaporative!$A$18:$B$18</c:f>
              <c:strCache>
                <c:ptCount val="2"/>
                <c:pt idx="0">
                  <c:v>RPP+RPV</c:v>
                </c:pt>
                <c:pt idx="1">
                  <c:v>VOC</c:v>
                </c:pt>
              </c:strCache>
            </c:strRef>
          </c:tx>
          <c:spPr>
            <a:ln w="28575" cap="rnd">
              <a:solidFill>
                <a:schemeClr val="accent3"/>
              </a:solidFill>
              <a:round/>
            </a:ln>
            <a:effectLst/>
          </c:spPr>
          <c:marker>
            <c:symbol val="none"/>
          </c:marker>
          <c:cat>
            <c:strRef>
              <c:f>evaporative!$C$15:$N$15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evaporative!$C$18:$N$18</c:f>
              <c:numCache>
                <c:formatCode>0.000%</c:formatCode>
                <c:ptCount val="12"/>
                <c:pt idx="0">
                  <c:v>5.5518423835454009E-2</c:v>
                </c:pt>
                <c:pt idx="1">
                  <c:v>6.1063961450804005E-2</c:v>
                </c:pt>
                <c:pt idx="2">
                  <c:v>7.3157328803771668E-2</c:v>
                </c:pt>
                <c:pt idx="3">
                  <c:v>8.3266949125567702E-2</c:v>
                </c:pt>
                <c:pt idx="4">
                  <c:v>9.0752875275321471E-2</c:v>
                </c:pt>
                <c:pt idx="5">
                  <c:v>0.10584180415217709</c:v>
                </c:pt>
                <c:pt idx="6">
                  <c:v>0.11286339319570708</c:v>
                </c:pt>
                <c:pt idx="7">
                  <c:v>0.1076425963850027</c:v>
                </c:pt>
                <c:pt idx="8">
                  <c:v>9.7312618361331871E-2</c:v>
                </c:pt>
                <c:pt idx="9">
                  <c:v>8.6482129900859683E-2</c:v>
                </c:pt>
                <c:pt idx="10">
                  <c:v>6.8510378237437344E-2</c:v>
                </c:pt>
                <c:pt idx="11">
                  <c:v>5.7587541276565381E-2</c:v>
                </c:pt>
              </c:numCache>
            </c:numRef>
          </c:val>
          <c:smooth val="0"/>
          <c:extLst>
            <c:ext xmlns:c16="http://schemas.microsoft.com/office/drawing/2014/chart" uri="{C3380CC4-5D6E-409C-BE32-E72D297353CC}">
              <c16:uniqueId val="{00000002-D4BE-4BC1-9791-155C3B7F34F2}"/>
            </c:ext>
          </c:extLst>
        </c:ser>
        <c:dLbls>
          <c:showLegendKey val="0"/>
          <c:showVal val="0"/>
          <c:showCatName val="0"/>
          <c:showSerName val="0"/>
          <c:showPercent val="0"/>
          <c:showBubbleSize val="0"/>
        </c:dLbls>
        <c:smooth val="0"/>
        <c:axId val="1632724000"/>
        <c:axId val="1313152320"/>
      </c:lineChart>
      <c:catAx>
        <c:axId val="163272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3152320"/>
        <c:crosses val="autoZero"/>
        <c:auto val="1"/>
        <c:lblAlgn val="ctr"/>
        <c:lblOffset val="100"/>
        <c:noMultiLvlLbl val="0"/>
      </c:catAx>
      <c:valAx>
        <c:axId val="13131523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272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nonroad ag profiles</a:t>
            </a:r>
            <a:r>
              <a:rPr lang="en-US" baseline="0"/>
              <a:t> for LADCO states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'nonroad ag'!$A$3</c:f>
              <c:strCache>
                <c:ptCount val="1"/>
                <c:pt idx="0">
                  <c:v>Illinois</c:v>
                </c:pt>
              </c:strCache>
            </c:strRef>
          </c:tx>
          <c:spPr>
            <a:ln w="28575" cap="rnd">
              <a:solidFill>
                <a:schemeClr val="accent1"/>
              </a:solidFill>
              <a:round/>
            </a:ln>
            <a:effectLst/>
          </c:spPr>
          <c:marker>
            <c:symbol val="none"/>
          </c:marker>
          <c:cat>
            <c:strRef>
              <c:f>'nonroad ag'!$B$2:$M$2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'nonroad ag'!$B$3:$M$3</c:f>
              <c:numCache>
                <c:formatCode>0.0%</c:formatCode>
                <c:ptCount val="12"/>
                <c:pt idx="0">
                  <c:v>0</c:v>
                </c:pt>
                <c:pt idx="1">
                  <c:v>0</c:v>
                </c:pt>
                <c:pt idx="2">
                  <c:v>1.7838207594885142E-3</c:v>
                </c:pt>
                <c:pt idx="3">
                  <c:v>6.4904200426923339E-2</c:v>
                </c:pt>
                <c:pt idx="4">
                  <c:v>0.22300554277206552</c:v>
                </c:pt>
                <c:pt idx="5">
                  <c:v>9.6283779172895476E-2</c:v>
                </c:pt>
                <c:pt idx="6">
                  <c:v>6.5525119913436541E-2</c:v>
                </c:pt>
                <c:pt idx="7">
                  <c:v>5.5036163414418436E-2</c:v>
                </c:pt>
                <c:pt idx="8">
                  <c:v>5.8992236202108576E-2</c:v>
                </c:pt>
                <c:pt idx="9">
                  <c:v>0.26019367528803367</c:v>
                </c:pt>
                <c:pt idx="10">
                  <c:v>0.1447156639079952</c:v>
                </c:pt>
                <c:pt idx="11">
                  <c:v>2.9559798142634552E-2</c:v>
                </c:pt>
              </c:numCache>
            </c:numRef>
          </c:val>
          <c:smooth val="0"/>
          <c:extLst>
            <c:ext xmlns:c16="http://schemas.microsoft.com/office/drawing/2014/chart" uri="{C3380CC4-5D6E-409C-BE32-E72D297353CC}">
              <c16:uniqueId val="{00000000-A7C5-43EC-BBC8-B2EF4B1E4157}"/>
            </c:ext>
          </c:extLst>
        </c:ser>
        <c:ser>
          <c:idx val="1"/>
          <c:order val="1"/>
          <c:tx>
            <c:strRef>
              <c:f>'nonroad ag'!$A$4</c:f>
              <c:strCache>
                <c:ptCount val="1"/>
                <c:pt idx="0">
                  <c:v>Indiana</c:v>
                </c:pt>
              </c:strCache>
            </c:strRef>
          </c:tx>
          <c:spPr>
            <a:ln w="28575" cap="rnd">
              <a:solidFill>
                <a:schemeClr val="accent2"/>
              </a:solidFill>
              <a:round/>
            </a:ln>
            <a:effectLst/>
          </c:spPr>
          <c:marker>
            <c:symbol val="none"/>
          </c:marker>
          <c:cat>
            <c:strRef>
              <c:f>'nonroad ag'!$B$2:$M$2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'nonroad ag'!$B$4:$M$4</c:f>
              <c:numCache>
                <c:formatCode>0.0%</c:formatCode>
                <c:ptCount val="12"/>
                <c:pt idx="0">
                  <c:v>0</c:v>
                </c:pt>
                <c:pt idx="1">
                  <c:v>0</c:v>
                </c:pt>
                <c:pt idx="2">
                  <c:v>9.7988075942769979E-4</c:v>
                </c:pt>
                <c:pt idx="3">
                  <c:v>7.9901143413947644E-3</c:v>
                </c:pt>
                <c:pt idx="4">
                  <c:v>9.0691506278487072E-2</c:v>
                </c:pt>
                <c:pt idx="5">
                  <c:v>0.25790459537999283</c:v>
                </c:pt>
                <c:pt idx="6">
                  <c:v>7.5949681300149507E-2</c:v>
                </c:pt>
                <c:pt idx="7">
                  <c:v>5.569221052265403E-2</c:v>
                </c:pt>
                <c:pt idx="8">
                  <c:v>5.2845923862757958E-2</c:v>
                </c:pt>
                <c:pt idx="9">
                  <c:v>0.25757439780028796</c:v>
                </c:pt>
                <c:pt idx="10">
                  <c:v>0.14056394907580338</c:v>
                </c:pt>
                <c:pt idx="11">
                  <c:v>5.9807740679044714E-2</c:v>
                </c:pt>
              </c:numCache>
            </c:numRef>
          </c:val>
          <c:smooth val="0"/>
          <c:extLst>
            <c:ext xmlns:c16="http://schemas.microsoft.com/office/drawing/2014/chart" uri="{C3380CC4-5D6E-409C-BE32-E72D297353CC}">
              <c16:uniqueId val="{00000001-A7C5-43EC-BBC8-B2EF4B1E4157}"/>
            </c:ext>
          </c:extLst>
        </c:ser>
        <c:ser>
          <c:idx val="2"/>
          <c:order val="2"/>
          <c:tx>
            <c:strRef>
              <c:f>'nonroad ag'!$A$5</c:f>
              <c:strCache>
                <c:ptCount val="1"/>
                <c:pt idx="0">
                  <c:v>Iowa</c:v>
                </c:pt>
              </c:strCache>
            </c:strRef>
          </c:tx>
          <c:spPr>
            <a:ln w="28575" cap="rnd">
              <a:solidFill>
                <a:schemeClr val="accent3"/>
              </a:solidFill>
              <a:round/>
            </a:ln>
            <a:effectLst/>
          </c:spPr>
          <c:marker>
            <c:symbol val="none"/>
          </c:marker>
          <c:cat>
            <c:strRef>
              <c:f>'nonroad ag'!$B$2:$M$2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'nonroad ag'!$B$5:$M$5</c:f>
              <c:numCache>
                <c:formatCode>0.0%</c:formatCode>
                <c:ptCount val="12"/>
                <c:pt idx="0">
                  <c:v>0</c:v>
                </c:pt>
                <c:pt idx="1">
                  <c:v>0</c:v>
                </c:pt>
                <c:pt idx="2">
                  <c:v>8.1350923518999228E-4</c:v>
                </c:pt>
                <c:pt idx="3">
                  <c:v>6.5186083528036398E-2</c:v>
                </c:pt>
                <c:pt idx="4">
                  <c:v>0.22654148720891706</c:v>
                </c:pt>
                <c:pt idx="5">
                  <c:v>9.3397720465114992E-2</c:v>
                </c:pt>
                <c:pt idx="6">
                  <c:v>6.2168880229983084E-2</c:v>
                </c:pt>
                <c:pt idx="7">
                  <c:v>5.1466262846235684E-2</c:v>
                </c:pt>
                <c:pt idx="8">
                  <c:v>5.9153691760854075E-2</c:v>
                </c:pt>
                <c:pt idx="9">
                  <c:v>0.26448713147879471</c:v>
                </c:pt>
                <c:pt idx="10">
                  <c:v>0.14662330491003778</c:v>
                </c:pt>
                <c:pt idx="11">
                  <c:v>3.016192833683631E-2</c:v>
                </c:pt>
              </c:numCache>
            </c:numRef>
          </c:val>
          <c:smooth val="0"/>
          <c:extLst>
            <c:ext xmlns:c16="http://schemas.microsoft.com/office/drawing/2014/chart" uri="{C3380CC4-5D6E-409C-BE32-E72D297353CC}">
              <c16:uniqueId val="{00000002-A7C5-43EC-BBC8-B2EF4B1E4157}"/>
            </c:ext>
          </c:extLst>
        </c:ser>
        <c:ser>
          <c:idx val="3"/>
          <c:order val="3"/>
          <c:tx>
            <c:strRef>
              <c:f>'nonroad ag'!$A$6</c:f>
              <c:strCache>
                <c:ptCount val="1"/>
                <c:pt idx="0">
                  <c:v>Michigan</c:v>
                </c:pt>
              </c:strCache>
            </c:strRef>
          </c:tx>
          <c:spPr>
            <a:ln w="28575" cap="rnd">
              <a:solidFill>
                <a:schemeClr val="accent4"/>
              </a:solidFill>
              <a:round/>
            </a:ln>
            <a:effectLst/>
          </c:spPr>
          <c:marker>
            <c:symbol val="none"/>
          </c:marker>
          <c:cat>
            <c:strRef>
              <c:f>'nonroad ag'!$B$2:$M$2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'nonroad ag'!$B$6:$M$6</c:f>
              <c:numCache>
                <c:formatCode>0.0%</c:formatCode>
                <c:ptCount val="12"/>
                <c:pt idx="0">
                  <c:v>0</c:v>
                </c:pt>
                <c:pt idx="1">
                  <c:v>0</c:v>
                </c:pt>
                <c:pt idx="2">
                  <c:v>7.2171555893030389E-3</c:v>
                </c:pt>
                <c:pt idx="3">
                  <c:v>1.7921594115193035E-2</c:v>
                </c:pt>
                <c:pt idx="4">
                  <c:v>0.14054708873675609</c:v>
                </c:pt>
                <c:pt idx="5">
                  <c:v>0.17863118987250859</c:v>
                </c:pt>
                <c:pt idx="6">
                  <c:v>0.11295479856743089</c:v>
                </c:pt>
                <c:pt idx="7">
                  <c:v>9.1858299449184638E-2</c:v>
                </c:pt>
                <c:pt idx="8">
                  <c:v>5.9777055401084016E-2</c:v>
                </c:pt>
                <c:pt idx="9">
                  <c:v>0.19708570748454435</c:v>
                </c:pt>
                <c:pt idx="10">
                  <c:v>0.14000005995136811</c:v>
                </c:pt>
                <c:pt idx="11">
                  <c:v>5.4007050832627239E-2</c:v>
                </c:pt>
              </c:numCache>
            </c:numRef>
          </c:val>
          <c:smooth val="0"/>
          <c:extLst>
            <c:ext xmlns:c16="http://schemas.microsoft.com/office/drawing/2014/chart" uri="{C3380CC4-5D6E-409C-BE32-E72D297353CC}">
              <c16:uniqueId val="{00000003-A7C5-43EC-BBC8-B2EF4B1E4157}"/>
            </c:ext>
          </c:extLst>
        </c:ser>
        <c:ser>
          <c:idx val="4"/>
          <c:order val="4"/>
          <c:tx>
            <c:strRef>
              <c:f>'nonroad ag'!$A$7</c:f>
              <c:strCache>
                <c:ptCount val="1"/>
                <c:pt idx="0">
                  <c:v>Minnesota</c:v>
                </c:pt>
              </c:strCache>
            </c:strRef>
          </c:tx>
          <c:spPr>
            <a:ln w="28575" cap="rnd">
              <a:solidFill>
                <a:schemeClr val="accent5"/>
              </a:solidFill>
              <a:round/>
            </a:ln>
            <a:effectLst/>
          </c:spPr>
          <c:marker>
            <c:symbol val="none"/>
          </c:marker>
          <c:cat>
            <c:strRef>
              <c:f>'nonroad ag'!$B$2:$M$2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'nonroad ag'!$B$7:$M$7</c:f>
              <c:numCache>
                <c:formatCode>0.0%</c:formatCode>
                <c:ptCount val="12"/>
                <c:pt idx="0">
                  <c:v>0</c:v>
                </c:pt>
                <c:pt idx="1">
                  <c:v>0</c:v>
                </c:pt>
                <c:pt idx="2">
                  <c:v>2.2366066445531027E-3</c:v>
                </c:pt>
                <c:pt idx="3">
                  <c:v>4.0314735472476541E-2</c:v>
                </c:pt>
                <c:pt idx="4">
                  <c:v>0.22007345634540174</c:v>
                </c:pt>
                <c:pt idx="5">
                  <c:v>8.8726064269117097E-2</c:v>
                </c:pt>
                <c:pt idx="6">
                  <c:v>6.6060572797820419E-2</c:v>
                </c:pt>
                <c:pt idx="7">
                  <c:v>9.05790138732014E-2</c:v>
                </c:pt>
                <c:pt idx="8">
                  <c:v>0.10170512004837864</c:v>
                </c:pt>
                <c:pt idx="9">
                  <c:v>0.18612483027519403</c:v>
                </c:pt>
                <c:pt idx="10">
                  <c:v>0.15042764770220501</c:v>
                </c:pt>
                <c:pt idx="11">
                  <c:v>5.3751952571651967E-2</c:v>
                </c:pt>
              </c:numCache>
            </c:numRef>
          </c:val>
          <c:smooth val="0"/>
          <c:extLst>
            <c:ext xmlns:c16="http://schemas.microsoft.com/office/drawing/2014/chart" uri="{C3380CC4-5D6E-409C-BE32-E72D297353CC}">
              <c16:uniqueId val="{00000004-A7C5-43EC-BBC8-B2EF4B1E4157}"/>
            </c:ext>
          </c:extLst>
        </c:ser>
        <c:ser>
          <c:idx val="5"/>
          <c:order val="5"/>
          <c:tx>
            <c:strRef>
              <c:f>'nonroad ag'!$A$8</c:f>
              <c:strCache>
                <c:ptCount val="1"/>
                <c:pt idx="0">
                  <c:v>Missouri</c:v>
                </c:pt>
              </c:strCache>
            </c:strRef>
          </c:tx>
          <c:spPr>
            <a:ln w="28575" cap="rnd">
              <a:solidFill>
                <a:schemeClr val="accent6"/>
              </a:solidFill>
              <a:round/>
            </a:ln>
            <a:effectLst/>
          </c:spPr>
          <c:marker>
            <c:symbol val="none"/>
          </c:marker>
          <c:cat>
            <c:strRef>
              <c:f>'nonroad ag'!$B$2:$M$2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'nonroad ag'!$B$8:$M$8</c:f>
              <c:numCache>
                <c:formatCode>0.0%</c:formatCode>
                <c:ptCount val="12"/>
                <c:pt idx="0">
                  <c:v>0</c:v>
                </c:pt>
                <c:pt idx="1">
                  <c:v>0</c:v>
                </c:pt>
                <c:pt idx="2">
                  <c:v>3.1652192559954487E-3</c:v>
                </c:pt>
                <c:pt idx="3">
                  <c:v>8.2693603514792338E-2</c:v>
                </c:pt>
                <c:pt idx="4">
                  <c:v>8.6587353635148884E-2</c:v>
                </c:pt>
                <c:pt idx="5">
                  <c:v>0.22865665187805068</c:v>
                </c:pt>
                <c:pt idx="6">
                  <c:v>9.5678765357795126E-2</c:v>
                </c:pt>
                <c:pt idx="7">
                  <c:v>7.0370926228987274E-2</c:v>
                </c:pt>
                <c:pt idx="8">
                  <c:v>0.13015361409996684</c:v>
                </c:pt>
                <c:pt idx="9">
                  <c:v>0.17282145374213864</c:v>
                </c:pt>
                <c:pt idx="10">
                  <c:v>0.12143646663478748</c:v>
                </c:pt>
                <c:pt idx="11">
                  <c:v>8.4359456523372886E-3</c:v>
                </c:pt>
              </c:numCache>
            </c:numRef>
          </c:val>
          <c:smooth val="0"/>
          <c:extLst>
            <c:ext xmlns:c16="http://schemas.microsoft.com/office/drawing/2014/chart" uri="{C3380CC4-5D6E-409C-BE32-E72D297353CC}">
              <c16:uniqueId val="{00000005-A7C5-43EC-BBC8-B2EF4B1E4157}"/>
            </c:ext>
          </c:extLst>
        </c:ser>
        <c:ser>
          <c:idx val="6"/>
          <c:order val="6"/>
          <c:tx>
            <c:strRef>
              <c:f>'nonroad ag'!$A$9</c:f>
              <c:strCache>
                <c:ptCount val="1"/>
                <c:pt idx="0">
                  <c:v>Ohio</c:v>
                </c:pt>
              </c:strCache>
            </c:strRef>
          </c:tx>
          <c:spPr>
            <a:ln w="28575" cap="rnd">
              <a:solidFill>
                <a:schemeClr val="accent1">
                  <a:lumMod val="60000"/>
                </a:schemeClr>
              </a:solidFill>
              <a:round/>
            </a:ln>
            <a:effectLst/>
          </c:spPr>
          <c:marker>
            <c:symbol val="none"/>
          </c:marker>
          <c:cat>
            <c:strRef>
              <c:f>'nonroad ag'!$B$2:$M$2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'nonroad ag'!$B$9:$M$9</c:f>
              <c:numCache>
                <c:formatCode>0.0%</c:formatCode>
                <c:ptCount val="12"/>
                <c:pt idx="0">
                  <c:v>0</c:v>
                </c:pt>
                <c:pt idx="1">
                  <c:v>0</c:v>
                </c:pt>
                <c:pt idx="2">
                  <c:v>4.7377529441503521E-3</c:v>
                </c:pt>
                <c:pt idx="3">
                  <c:v>1.4112696394588653E-2</c:v>
                </c:pt>
                <c:pt idx="4">
                  <c:v>8.5906966646430036E-2</c:v>
                </c:pt>
                <c:pt idx="5">
                  <c:v>0.24402230610639991</c:v>
                </c:pt>
                <c:pt idx="6">
                  <c:v>0.11841063387949166</c:v>
                </c:pt>
                <c:pt idx="7">
                  <c:v>7.738003575959089E-2</c:v>
                </c:pt>
                <c:pt idx="8">
                  <c:v>5.5589278392984463E-2</c:v>
                </c:pt>
                <c:pt idx="9">
                  <c:v>0.22416223254631049</c:v>
                </c:pt>
                <c:pt idx="10">
                  <c:v>0.12840371583160023</c:v>
                </c:pt>
                <c:pt idx="11">
                  <c:v>4.7274381498453491E-2</c:v>
                </c:pt>
              </c:numCache>
            </c:numRef>
          </c:val>
          <c:smooth val="0"/>
          <c:extLst>
            <c:ext xmlns:c16="http://schemas.microsoft.com/office/drawing/2014/chart" uri="{C3380CC4-5D6E-409C-BE32-E72D297353CC}">
              <c16:uniqueId val="{00000000-ADF3-4750-ACFF-25FE7B62A14E}"/>
            </c:ext>
          </c:extLst>
        </c:ser>
        <c:ser>
          <c:idx val="7"/>
          <c:order val="7"/>
          <c:tx>
            <c:strRef>
              <c:f>'nonroad ag'!$A$10</c:f>
              <c:strCache>
                <c:ptCount val="1"/>
                <c:pt idx="0">
                  <c:v>Wisconsin</c:v>
                </c:pt>
              </c:strCache>
            </c:strRef>
          </c:tx>
          <c:spPr>
            <a:ln w="28575" cap="rnd">
              <a:solidFill>
                <a:schemeClr val="accent2">
                  <a:lumMod val="60000"/>
                </a:schemeClr>
              </a:solidFill>
              <a:round/>
            </a:ln>
            <a:effectLst/>
          </c:spPr>
          <c:marker>
            <c:symbol val="none"/>
          </c:marker>
          <c:cat>
            <c:strRef>
              <c:f>'nonroad ag'!$B$2:$M$2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'nonroad ag'!$B$10:$M$10</c:f>
              <c:numCache>
                <c:formatCode>0.0%</c:formatCode>
                <c:ptCount val="12"/>
                <c:pt idx="0">
                  <c:v>0</c:v>
                </c:pt>
                <c:pt idx="1">
                  <c:v>0</c:v>
                </c:pt>
                <c:pt idx="2">
                  <c:v>9.7144692816983347E-3</c:v>
                </c:pt>
                <c:pt idx="3">
                  <c:v>2.7216077193499937E-2</c:v>
                </c:pt>
                <c:pt idx="4">
                  <c:v>0.1656603219784078</c:v>
                </c:pt>
                <c:pt idx="5">
                  <c:v>0.14984515530812728</c:v>
                </c:pt>
                <c:pt idx="6">
                  <c:v>0.1006816371681494</c:v>
                </c:pt>
                <c:pt idx="7">
                  <c:v>9.9890040025823024E-2</c:v>
                </c:pt>
                <c:pt idx="8">
                  <c:v>4.8483814989201783E-2</c:v>
                </c:pt>
                <c:pt idx="9">
                  <c:v>0.12608011733075614</c:v>
                </c:pt>
                <c:pt idx="10">
                  <c:v>0.19326806117945669</c:v>
                </c:pt>
                <c:pt idx="11">
                  <c:v>7.9160305544879628E-2</c:v>
                </c:pt>
              </c:numCache>
            </c:numRef>
          </c:val>
          <c:smooth val="0"/>
          <c:extLst>
            <c:ext xmlns:c16="http://schemas.microsoft.com/office/drawing/2014/chart" uri="{C3380CC4-5D6E-409C-BE32-E72D297353CC}">
              <c16:uniqueId val="{00000001-ADF3-4750-ACFF-25FE7B62A14E}"/>
            </c:ext>
          </c:extLst>
        </c:ser>
        <c:ser>
          <c:idx val="8"/>
          <c:order val="8"/>
          <c:tx>
            <c:strRef>
              <c:f>'nonroad ag'!$A$11</c:f>
              <c:strCache>
                <c:ptCount val="1"/>
                <c:pt idx="0">
                  <c:v>April-peaking</c:v>
                </c:pt>
              </c:strCache>
            </c:strRef>
          </c:tx>
          <c:spPr>
            <a:ln w="28575" cap="rnd">
              <a:solidFill>
                <a:schemeClr val="accent3">
                  <a:lumMod val="60000"/>
                </a:schemeClr>
              </a:solidFill>
              <a:round/>
            </a:ln>
            <a:effectLst/>
          </c:spPr>
          <c:marker>
            <c:symbol val="none"/>
          </c:marker>
          <c:cat>
            <c:strRef>
              <c:f>'nonroad ag'!$B$2:$M$2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'nonroad ag'!$B$11:$M$11</c:f>
              <c:numCache>
                <c:formatCode>0.0%</c:formatCode>
                <c:ptCount val="12"/>
                <c:pt idx="0">
                  <c:v>0</c:v>
                </c:pt>
                <c:pt idx="1">
                  <c:v>1.7836656405519494E-3</c:v>
                </c:pt>
                <c:pt idx="2">
                  <c:v>6.4898556434669491E-2</c:v>
                </c:pt>
                <c:pt idx="3">
                  <c:v>0.22298615047468429</c:v>
                </c:pt>
                <c:pt idx="4">
                  <c:v>9.6275406449708861E-2</c:v>
                </c:pt>
                <c:pt idx="5">
                  <c:v>6.5519421926760926E-2</c:v>
                </c:pt>
                <c:pt idx="6">
                  <c:v>6.0275399730857361E-2</c:v>
                </c:pt>
                <c:pt idx="7">
                  <c:v>5.5031377534953789E-2</c:v>
                </c:pt>
                <c:pt idx="8">
                  <c:v>5.8987106307248585E-2</c:v>
                </c:pt>
                <c:pt idx="9">
                  <c:v>0.19998260823731986</c:v>
                </c:pt>
                <c:pt idx="10">
                  <c:v>0.14470307960558126</c:v>
                </c:pt>
                <c:pt idx="11">
                  <c:v>2.9557227657663703E-2</c:v>
                </c:pt>
              </c:numCache>
            </c:numRef>
          </c:val>
          <c:smooth val="0"/>
          <c:extLst>
            <c:ext xmlns:c16="http://schemas.microsoft.com/office/drawing/2014/chart" uri="{C3380CC4-5D6E-409C-BE32-E72D297353CC}">
              <c16:uniqueId val="{00000002-ADF3-4750-ACFF-25FE7B62A14E}"/>
            </c:ext>
          </c:extLst>
        </c:ser>
        <c:dLbls>
          <c:showLegendKey val="0"/>
          <c:showVal val="0"/>
          <c:showCatName val="0"/>
          <c:showSerName val="0"/>
          <c:showPercent val="0"/>
          <c:showBubbleSize val="0"/>
        </c:dLbls>
        <c:smooth val="0"/>
        <c:axId val="1813280832"/>
        <c:axId val="1634532048"/>
      </c:lineChart>
      <c:catAx>
        <c:axId val="181328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4532048"/>
        <c:crosses val="autoZero"/>
        <c:auto val="1"/>
        <c:lblAlgn val="ctr"/>
        <c:lblOffset val="100"/>
        <c:noMultiLvlLbl val="0"/>
      </c:catAx>
      <c:valAx>
        <c:axId val="16345320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328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102870</xdr:rowOff>
    </xdr:from>
    <xdr:to>
      <xdr:col>6</xdr:col>
      <xdr:colOff>600075</xdr:colOff>
      <xdr:row>36</xdr:row>
      <xdr:rowOff>135255</xdr:rowOff>
    </xdr:to>
    <xdr:graphicFrame macro="">
      <xdr:nvGraphicFramePr>
        <xdr:cNvPr id="2" name="Chart 1">
          <a:extLst>
            <a:ext uri="{FF2B5EF4-FFF2-40B4-BE49-F238E27FC236}">
              <a16:creationId xmlns:a16="http://schemas.microsoft.com/office/drawing/2014/main" id="{D2D4A14B-B016-D327-154D-14C70DE766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74295</xdr:colOff>
      <xdr:row>21</xdr:row>
      <xdr:rowOff>123825</xdr:rowOff>
    </xdr:from>
    <xdr:to>
      <xdr:col>14</xdr:col>
      <xdr:colOff>379095</xdr:colOff>
      <xdr:row>36</xdr:row>
      <xdr:rowOff>144780</xdr:rowOff>
    </xdr:to>
    <xdr:graphicFrame macro="">
      <xdr:nvGraphicFramePr>
        <xdr:cNvPr id="3" name="Chart 2">
          <a:extLst>
            <a:ext uri="{FF2B5EF4-FFF2-40B4-BE49-F238E27FC236}">
              <a16:creationId xmlns:a16="http://schemas.microsoft.com/office/drawing/2014/main" id="{6D90C893-51B5-2812-4C55-75BAAB1E00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135255</xdr:colOff>
      <xdr:row>0</xdr:row>
      <xdr:rowOff>28576</xdr:rowOff>
    </xdr:from>
    <xdr:to>
      <xdr:col>21</xdr:col>
      <xdr:colOff>28575</xdr:colOff>
      <xdr:row>14</xdr:row>
      <xdr:rowOff>28576</xdr:rowOff>
    </xdr:to>
    <xdr:graphicFrame macro="">
      <xdr:nvGraphicFramePr>
        <xdr:cNvPr id="4" name="Chart 3">
          <a:extLst>
            <a:ext uri="{FF2B5EF4-FFF2-40B4-BE49-F238E27FC236}">
              <a16:creationId xmlns:a16="http://schemas.microsoft.com/office/drawing/2014/main" id="{50652BB2-759A-3910-74FB-E4915D0DA0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57150</xdr:colOff>
      <xdr:row>20</xdr:row>
      <xdr:rowOff>180975</xdr:rowOff>
    </xdr:from>
    <xdr:to>
      <xdr:col>25</xdr:col>
      <xdr:colOff>361950</xdr:colOff>
      <xdr:row>36</xdr:row>
      <xdr:rowOff>19050</xdr:rowOff>
    </xdr:to>
    <xdr:graphicFrame macro="">
      <xdr:nvGraphicFramePr>
        <xdr:cNvPr id="8" name="Chart 5">
          <a:extLst>
            <a:ext uri="{FF2B5EF4-FFF2-40B4-BE49-F238E27FC236}">
              <a16:creationId xmlns:a16="http://schemas.microsoft.com/office/drawing/2014/main" id="{7E0F06F5-E800-A408-7F49-DA716C8AF9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11430</xdr:colOff>
      <xdr:row>37</xdr:row>
      <xdr:rowOff>125730</xdr:rowOff>
    </xdr:from>
    <xdr:to>
      <xdr:col>25</xdr:col>
      <xdr:colOff>316230</xdr:colOff>
      <xdr:row>52</xdr:row>
      <xdr:rowOff>161925</xdr:rowOff>
    </xdr:to>
    <xdr:graphicFrame macro="">
      <xdr:nvGraphicFramePr>
        <xdr:cNvPr id="9" name="Chart 6">
          <a:extLst>
            <a:ext uri="{FF2B5EF4-FFF2-40B4-BE49-F238E27FC236}">
              <a16:creationId xmlns:a16="http://schemas.microsoft.com/office/drawing/2014/main" id="{B46297E0-B9F2-0539-438F-900353F269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866774</xdr:colOff>
      <xdr:row>20</xdr:row>
      <xdr:rowOff>23812</xdr:rowOff>
    </xdr:from>
    <xdr:to>
      <xdr:col>15</xdr:col>
      <xdr:colOff>142874</xdr:colOff>
      <xdr:row>47</xdr:row>
      <xdr:rowOff>19050</xdr:rowOff>
    </xdr:to>
    <xdr:graphicFrame macro="">
      <xdr:nvGraphicFramePr>
        <xdr:cNvPr id="3" name="Chart 1">
          <a:extLst>
            <a:ext uri="{FF2B5EF4-FFF2-40B4-BE49-F238E27FC236}">
              <a16:creationId xmlns:a16="http://schemas.microsoft.com/office/drawing/2014/main" id="{0807DFE5-BFD2-DEB8-9BAB-E9F69684D5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198119</xdr:colOff>
      <xdr:row>12</xdr:row>
      <xdr:rowOff>48576</xdr:rowOff>
    </xdr:from>
    <xdr:to>
      <xdr:col>14</xdr:col>
      <xdr:colOff>270509</xdr:colOff>
      <xdr:row>28</xdr:row>
      <xdr:rowOff>106679</xdr:rowOff>
    </xdr:to>
    <xdr:graphicFrame macro="">
      <xdr:nvGraphicFramePr>
        <xdr:cNvPr id="2" name="Chart 1">
          <a:extLst>
            <a:ext uri="{FF2B5EF4-FFF2-40B4-BE49-F238E27FC236}">
              <a16:creationId xmlns:a16="http://schemas.microsoft.com/office/drawing/2014/main" id="{115E773F-5554-2DDE-1070-C3E2317A26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314325</xdr:colOff>
      <xdr:row>19</xdr:row>
      <xdr:rowOff>90487</xdr:rowOff>
    </xdr:from>
    <xdr:to>
      <xdr:col>13</xdr:col>
      <xdr:colOff>523875</xdr:colOff>
      <xdr:row>34</xdr:row>
      <xdr:rowOff>47625</xdr:rowOff>
    </xdr:to>
    <xdr:graphicFrame macro="">
      <xdr:nvGraphicFramePr>
        <xdr:cNvPr id="2" name="Chart 1">
          <a:extLst>
            <a:ext uri="{FF2B5EF4-FFF2-40B4-BE49-F238E27FC236}">
              <a16:creationId xmlns:a16="http://schemas.microsoft.com/office/drawing/2014/main" id="{1B349FB1-BA91-6B24-C99A-E84D2D5EDA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16</xdr:col>
      <xdr:colOff>85725</xdr:colOff>
      <xdr:row>1</xdr:row>
      <xdr:rowOff>52387</xdr:rowOff>
    </xdr:from>
    <xdr:to>
      <xdr:col>31</xdr:col>
      <xdr:colOff>523875</xdr:colOff>
      <xdr:row>17</xdr:row>
      <xdr:rowOff>9525</xdr:rowOff>
    </xdr:to>
    <xdr:graphicFrame macro="">
      <xdr:nvGraphicFramePr>
        <xdr:cNvPr id="5" name="Chart 2">
          <a:extLst>
            <a:ext uri="{FF2B5EF4-FFF2-40B4-BE49-F238E27FC236}">
              <a16:creationId xmlns:a16="http://schemas.microsoft.com/office/drawing/2014/main" id="{396E3155-E79A-2457-E6AC-BEB94C5A4D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152400</xdr:colOff>
      <xdr:row>19</xdr:row>
      <xdr:rowOff>147637</xdr:rowOff>
    </xdr:from>
    <xdr:to>
      <xdr:col>23</xdr:col>
      <xdr:colOff>457200</xdr:colOff>
      <xdr:row>34</xdr:row>
      <xdr:rowOff>33337</xdr:rowOff>
    </xdr:to>
    <xdr:graphicFrame macro="">
      <xdr:nvGraphicFramePr>
        <xdr:cNvPr id="7" name="Chart 2">
          <a:extLst>
            <a:ext uri="{FF2B5EF4-FFF2-40B4-BE49-F238E27FC236}">
              <a16:creationId xmlns:a16="http://schemas.microsoft.com/office/drawing/2014/main" id="{80A792E7-58C5-AB9C-C0B1-307990B0F9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419100</xdr:colOff>
      <xdr:row>5</xdr:row>
      <xdr:rowOff>128586</xdr:rowOff>
    </xdr:from>
    <xdr:to>
      <xdr:col>15</xdr:col>
      <xdr:colOff>76200</xdr:colOff>
      <xdr:row>27</xdr:row>
      <xdr:rowOff>133349</xdr:rowOff>
    </xdr:to>
    <xdr:graphicFrame macro="">
      <xdr:nvGraphicFramePr>
        <xdr:cNvPr id="3" name="Chart 2">
          <a:extLst>
            <a:ext uri="{FF2B5EF4-FFF2-40B4-BE49-F238E27FC236}">
              <a16:creationId xmlns:a16="http://schemas.microsoft.com/office/drawing/2014/main" id="{35643649-9C39-F9D9-84F9-291F292650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ladco.org/image-viewer/raw/2022_Inventory_Collaborative/Reviews/Profile_Review/Utah/Utah.nonroad.2016v1_profile_plot.NOX.rank.9.png" TargetMode="External"/><Relationship Id="rId13" Type="http://schemas.openxmlformats.org/officeDocument/2006/relationships/printerSettings" Target="../printerSettings/printerSettings1.bin"/><Relationship Id="rId3" Type="http://schemas.openxmlformats.org/officeDocument/2006/relationships/hyperlink" Target="https://www.eia.gov/dnav/ng/ng_cons_sum_dcu_SWI_m.htm" TargetMode="External"/><Relationship Id="rId7" Type="http://schemas.openxmlformats.org/officeDocument/2006/relationships/hyperlink" Target="https://www.ladco.org/image-viewer/raw/2022_Inventory_Collaborative/Reviews/Profile_Review/Utah/Utah.nonpt.2016v1_profile_plot.VOC.rank.3.png" TargetMode="External"/><Relationship Id="rId12" Type="http://schemas.openxmlformats.org/officeDocument/2006/relationships/hyperlink" Target="https://www.ladco.org/image-viewer/thumb/2022_Inventory_Collaborative/Reviews/Profile_Review/Georgia/Georgia.np_solvents.2016v1_profile_plot.VOC.rank.6.png" TargetMode="External"/><Relationship Id="rId2" Type="http://schemas.openxmlformats.org/officeDocument/2006/relationships/hyperlink" Target="https://www.ladco.org/image-viewer/raw/2022_Inventory_Collaborative/Reviews/Profile_Review/Illinois/Illinois.nonpt.2016v1_profile_plot.VOC.rank.5.png" TargetMode="External"/><Relationship Id="rId1" Type="http://schemas.openxmlformats.org/officeDocument/2006/relationships/hyperlink" Target="https://www.ladco.org/image-viewer/raw/2022_Inventory_Collaborative/Reviews/Profile_Review/Georgia/Georgia.afdust.2016v1_profile_plot.PM25.rank.1.png" TargetMode="External"/><Relationship Id="rId6" Type="http://schemas.openxmlformats.org/officeDocument/2006/relationships/hyperlink" Target="https://www.ladco.org/image-viewer/raw/2022_Inventory_Collaborative/Reviews/Profile_Review/Utah/Utah.nonpt.2016v1_profile_plot.NOX.rank.1.png" TargetMode="External"/><Relationship Id="rId11" Type="http://schemas.openxmlformats.org/officeDocument/2006/relationships/hyperlink" Target="https://u.osu.edu/beef/2023/10/25/more-heifers-supporting-feedlot-inventory/" TargetMode="External"/><Relationship Id="rId5" Type="http://schemas.openxmlformats.org/officeDocument/2006/relationships/hyperlink" Target="https://www.ladco.org/image-viewer/raw/2022_Inventory_Collaborative/Reviews/Profile_Review/Utah/Utah.airports.2016v1_profile_plot.NOX.rank.5.png" TargetMode="External"/><Relationship Id="rId10" Type="http://schemas.openxmlformats.org/officeDocument/2006/relationships/hyperlink" Target="https://www.ladco.org/image-viewer/raw/2022_Inventory_Collaborative/Reviews/Profile_Review/" TargetMode="External"/><Relationship Id="rId4" Type="http://schemas.openxmlformats.org/officeDocument/2006/relationships/hyperlink" Target="https://geology.utah.gov/energy-minerals/info/energy-mineral-statistics/" TargetMode="External"/><Relationship Id="rId9" Type="http://schemas.openxmlformats.org/officeDocument/2006/relationships/hyperlink" Target="https://stdofthesea.utah.gov/ais/species-stat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27533-D9E0-4C23-934C-C4E3A0B8C430}">
  <dimension ref="A1:A12"/>
  <sheetViews>
    <sheetView tabSelected="1" workbookViewId="0">
      <selection activeCell="A6" sqref="A6"/>
    </sheetView>
  </sheetViews>
  <sheetFormatPr defaultRowHeight="14.4" x14ac:dyDescent="0.3"/>
  <cols>
    <col min="1" max="1" width="98.109375" style="25" customWidth="1"/>
    <col min="2" max="2" width="8.88671875" customWidth="1"/>
  </cols>
  <sheetData>
    <row r="1" spans="1:1" x14ac:dyDescent="0.3">
      <c r="A1" s="61" t="s">
        <v>371</v>
      </c>
    </row>
    <row r="2" spans="1:1" ht="72" x14ac:dyDescent="0.3">
      <c r="A2" s="59" t="s">
        <v>361</v>
      </c>
    </row>
    <row r="3" spans="1:1" ht="43.2" x14ac:dyDescent="0.3">
      <c r="A3" s="59" t="s">
        <v>362</v>
      </c>
    </row>
    <row r="4" spans="1:1" ht="43.2" x14ac:dyDescent="0.3">
      <c r="A4" s="60" t="s">
        <v>370</v>
      </c>
    </row>
    <row r="5" spans="1:1" ht="57.6" x14ac:dyDescent="0.3">
      <c r="A5" s="62" t="s">
        <v>373</v>
      </c>
    </row>
    <row r="6" spans="1:1" ht="43.2" x14ac:dyDescent="0.3">
      <c r="A6" s="59" t="s">
        <v>363</v>
      </c>
    </row>
    <row r="7" spans="1:1" ht="28.8" x14ac:dyDescent="0.3">
      <c r="A7" s="60" t="s">
        <v>367</v>
      </c>
    </row>
    <row r="8" spans="1:1" ht="28.8" x14ac:dyDescent="0.3">
      <c r="A8" s="59" t="s">
        <v>364</v>
      </c>
    </row>
    <row r="9" spans="1:1" ht="43.2" x14ac:dyDescent="0.3">
      <c r="A9" s="60" t="s">
        <v>368</v>
      </c>
    </row>
    <row r="10" spans="1:1" ht="28.8" x14ac:dyDescent="0.3">
      <c r="A10" s="60" t="s">
        <v>369</v>
      </c>
    </row>
    <row r="11" spans="1:1" ht="57.6" x14ac:dyDescent="0.3">
      <c r="A11" s="58" t="s">
        <v>365</v>
      </c>
    </row>
    <row r="12" spans="1:1" ht="28.8" x14ac:dyDescent="0.3">
      <c r="A12" s="58" t="s">
        <v>366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2883E-0F5B-4720-8441-ABE8AAB55B2A}">
  <dimension ref="A1:AC116"/>
  <sheetViews>
    <sheetView workbookViewId="0"/>
  </sheetViews>
  <sheetFormatPr defaultRowHeight="14.4" x14ac:dyDescent="0.3"/>
  <sheetData>
    <row r="1" spans="1:29" x14ac:dyDescent="0.3">
      <c r="A1" t="s">
        <v>266</v>
      </c>
    </row>
    <row r="2" spans="1:29" x14ac:dyDescent="0.3">
      <c r="A2" t="s">
        <v>233</v>
      </c>
      <c r="B2" t="s">
        <v>172</v>
      </c>
      <c r="C2" t="s">
        <v>173</v>
      </c>
      <c r="D2" t="s">
        <v>174</v>
      </c>
      <c r="E2" t="s">
        <v>175</v>
      </c>
      <c r="F2" t="s">
        <v>176</v>
      </c>
      <c r="G2" t="s">
        <v>177</v>
      </c>
      <c r="H2" t="s">
        <v>178</v>
      </c>
      <c r="I2" t="s">
        <v>179</v>
      </c>
      <c r="J2" t="s">
        <v>180</v>
      </c>
      <c r="K2" t="s">
        <v>181</v>
      </c>
      <c r="L2" t="s">
        <v>182</v>
      </c>
      <c r="M2" t="s">
        <v>183</v>
      </c>
    </row>
    <row r="3" spans="1:29" x14ac:dyDescent="0.3">
      <c r="A3" t="s">
        <v>186</v>
      </c>
      <c r="B3" s="36">
        <v>0.19472832373163732</v>
      </c>
      <c r="C3" s="36">
        <v>0.21559227068709874</v>
      </c>
      <c r="D3" s="36">
        <v>0.17525539298294984</v>
      </c>
      <c r="E3" s="36">
        <v>5.976012714709663E-2</v>
      </c>
      <c r="F3" s="36">
        <v>1.9082082425609579E-2</v>
      </c>
      <c r="G3" s="36">
        <v>0</v>
      </c>
      <c r="H3" s="36">
        <v>0</v>
      </c>
      <c r="I3" s="36">
        <v>0</v>
      </c>
      <c r="J3" s="36">
        <v>0</v>
      </c>
      <c r="K3" s="36">
        <v>0</v>
      </c>
      <c r="L3" s="36">
        <v>0.14085347929397057</v>
      </c>
      <c r="M3" s="36">
        <v>0.19472832373163732</v>
      </c>
    </row>
    <row r="4" spans="1:29" x14ac:dyDescent="0.3">
      <c r="A4" t="s">
        <v>259</v>
      </c>
      <c r="B4" s="36">
        <v>0.19453448544247884</v>
      </c>
      <c r="C4" s="36">
        <v>0.21537758385245073</v>
      </c>
      <c r="D4" s="36">
        <v>0.19453448544247884</v>
      </c>
      <c r="E4" s="36">
        <v>0</v>
      </c>
      <c r="F4" s="36">
        <v>0</v>
      </c>
      <c r="G4" s="36">
        <v>0</v>
      </c>
      <c r="H4" s="36">
        <v>0</v>
      </c>
      <c r="I4" s="36">
        <v>0</v>
      </c>
      <c r="J4" s="36">
        <v>0</v>
      </c>
      <c r="K4" s="36">
        <v>0</v>
      </c>
      <c r="L4" s="36">
        <v>0.20101895982011284</v>
      </c>
      <c r="M4" s="36">
        <v>0.19453448544247884</v>
      </c>
    </row>
    <row r="5" spans="1:29" x14ac:dyDescent="0.3">
      <c r="A5" t="s">
        <v>265</v>
      </c>
      <c r="B5" s="36">
        <v>0.3218390962075946</v>
      </c>
      <c r="C5" s="36">
        <v>0.35632180758481063</v>
      </c>
      <c r="D5" s="36">
        <v>0</v>
      </c>
      <c r="E5" s="36">
        <v>0</v>
      </c>
      <c r="F5" s="36">
        <v>0</v>
      </c>
      <c r="G5" s="36">
        <v>0</v>
      </c>
      <c r="H5" s="36">
        <v>0</v>
      </c>
      <c r="I5" s="36">
        <v>0</v>
      </c>
      <c r="J5" s="36">
        <v>0</v>
      </c>
      <c r="K5" s="36">
        <v>0</v>
      </c>
      <c r="L5" s="36">
        <v>0</v>
      </c>
      <c r="M5" s="36">
        <v>0.3218390962075946</v>
      </c>
    </row>
    <row r="12" spans="1:29" x14ac:dyDescent="0.3">
      <c r="A12" t="s">
        <v>234</v>
      </c>
    </row>
    <row r="13" spans="1:29" x14ac:dyDescent="0.3">
      <c r="A13" t="s">
        <v>264</v>
      </c>
      <c r="Q13" t="s">
        <v>229</v>
      </c>
    </row>
    <row r="14" spans="1:29" x14ac:dyDescent="0.3">
      <c r="A14" t="s">
        <v>231</v>
      </c>
      <c r="B14" t="s">
        <v>233</v>
      </c>
      <c r="C14" t="s">
        <v>223</v>
      </c>
      <c r="D14" t="s">
        <v>172</v>
      </c>
      <c r="E14" t="s">
        <v>173</v>
      </c>
      <c r="F14" t="s">
        <v>174</v>
      </c>
      <c r="G14" t="s">
        <v>175</v>
      </c>
      <c r="H14" t="s">
        <v>176</v>
      </c>
      <c r="I14" t="s">
        <v>177</v>
      </c>
      <c r="J14" t="s">
        <v>178</v>
      </c>
      <c r="K14" t="s">
        <v>179</v>
      </c>
      <c r="L14" t="s">
        <v>180</v>
      </c>
      <c r="M14" t="s">
        <v>181</v>
      </c>
      <c r="N14" t="s">
        <v>182</v>
      </c>
      <c r="O14" t="s">
        <v>183</v>
      </c>
      <c r="Q14" t="str">
        <f t="shared" ref="Q14:Q44" si="0">B14</f>
        <v>state</v>
      </c>
      <c r="R14" t="s">
        <v>172</v>
      </c>
      <c r="S14" t="s">
        <v>173</v>
      </c>
      <c r="T14" t="s">
        <v>174</v>
      </c>
      <c r="U14" t="s">
        <v>175</v>
      </c>
      <c r="V14" t="s">
        <v>176</v>
      </c>
      <c r="W14" t="s">
        <v>177</v>
      </c>
      <c r="X14" t="s">
        <v>178</v>
      </c>
      <c r="Y14" t="s">
        <v>179</v>
      </c>
      <c r="Z14" t="s">
        <v>180</v>
      </c>
      <c r="AA14" t="s">
        <v>181</v>
      </c>
      <c r="AB14" t="s">
        <v>182</v>
      </c>
      <c r="AC14" t="s">
        <v>183</v>
      </c>
    </row>
    <row r="15" spans="1:29" x14ac:dyDescent="0.3">
      <c r="A15">
        <v>2</v>
      </c>
      <c r="B15" t="s">
        <v>239</v>
      </c>
      <c r="C15" t="s">
        <v>16</v>
      </c>
      <c r="D15">
        <v>79.896026827499995</v>
      </c>
      <c r="E15">
        <v>79.896047510399995</v>
      </c>
      <c r="F15">
        <v>0</v>
      </c>
      <c r="G15">
        <v>0</v>
      </c>
      <c r="H15">
        <v>0</v>
      </c>
      <c r="I15">
        <v>0</v>
      </c>
      <c r="J15">
        <v>0</v>
      </c>
      <c r="K15">
        <v>0</v>
      </c>
      <c r="L15">
        <v>0</v>
      </c>
      <c r="M15">
        <v>0</v>
      </c>
      <c r="N15">
        <v>0</v>
      </c>
      <c r="O15">
        <v>79.896026827499995</v>
      </c>
      <c r="Q15" t="str">
        <f t="shared" si="0"/>
        <v>Alaska</v>
      </c>
      <c r="R15" s="35">
        <f t="shared" ref="R15:R44" si="1">D48/SUM($D48:$O48)</f>
        <v>0.32183905077269376</v>
      </c>
      <c r="S15" s="35">
        <f t="shared" ref="S15:S44" si="2">E48/SUM($D48:$O48)</f>
        <v>0.35632189845461243</v>
      </c>
      <c r="T15" s="35">
        <f t="shared" ref="T15:T44" si="3">F48/SUM($D48:$O48)</f>
        <v>0</v>
      </c>
      <c r="U15" s="35">
        <f t="shared" ref="U15:U44" si="4">G48/SUM($D48:$O48)</f>
        <v>0</v>
      </c>
      <c r="V15" s="35">
        <f t="shared" ref="V15:V44" si="5">H48/SUM($D48:$O48)</f>
        <v>0</v>
      </c>
      <c r="W15" s="35">
        <f t="shared" ref="W15:W44" si="6">I48/SUM($D48:$O48)</f>
        <v>0</v>
      </c>
      <c r="X15" s="35">
        <f t="shared" ref="X15:X44" si="7">J48/SUM($D48:$O48)</f>
        <v>0</v>
      </c>
      <c r="Y15" s="35">
        <f t="shared" ref="Y15:Y44" si="8">K48/SUM($D48:$O48)</f>
        <v>0</v>
      </c>
      <c r="Z15" s="35">
        <f t="shared" ref="Z15:Z44" si="9">L48/SUM($D48:$O48)</f>
        <v>0</v>
      </c>
      <c r="AA15" s="35">
        <f t="shared" ref="AA15:AA44" si="10">M48/SUM($D48:$O48)</f>
        <v>0</v>
      </c>
      <c r="AB15" s="35">
        <f t="shared" ref="AB15:AB44" si="11">N48/SUM($D48:$O48)</f>
        <v>0</v>
      </c>
      <c r="AC15" s="35">
        <f t="shared" ref="AC15:AC44" si="12">O48/SUM($D48:$O48)</f>
        <v>0.32183905077269376</v>
      </c>
    </row>
    <row r="16" spans="1:29" x14ac:dyDescent="0.3">
      <c r="A16">
        <v>4</v>
      </c>
      <c r="B16" t="s">
        <v>192</v>
      </c>
      <c r="C16" t="s">
        <v>16</v>
      </c>
      <c r="D16">
        <v>25.710964077699899</v>
      </c>
      <c r="E16">
        <v>25.710985108999999</v>
      </c>
      <c r="F16">
        <v>0</v>
      </c>
      <c r="G16">
        <v>0</v>
      </c>
      <c r="H16">
        <v>0</v>
      </c>
      <c r="I16">
        <v>0</v>
      </c>
      <c r="J16">
        <v>0</v>
      </c>
      <c r="K16">
        <v>0</v>
      </c>
      <c r="L16">
        <v>0</v>
      </c>
      <c r="M16">
        <v>0</v>
      </c>
      <c r="N16">
        <v>0</v>
      </c>
      <c r="O16">
        <v>25.710964077699899</v>
      </c>
      <c r="Q16" t="str">
        <f t="shared" si="0"/>
        <v>Arizona</v>
      </c>
      <c r="R16" s="35">
        <f t="shared" si="1"/>
        <v>0.32183898665415139</v>
      </c>
      <c r="S16" s="35">
        <f t="shared" si="2"/>
        <v>0.35632202669169716</v>
      </c>
      <c r="T16" s="35">
        <f t="shared" si="3"/>
        <v>0</v>
      </c>
      <c r="U16" s="35">
        <f t="shared" si="4"/>
        <v>0</v>
      </c>
      <c r="V16" s="35">
        <f t="shared" si="5"/>
        <v>0</v>
      </c>
      <c r="W16" s="35">
        <f t="shared" si="6"/>
        <v>0</v>
      </c>
      <c r="X16" s="35">
        <f t="shared" si="7"/>
        <v>0</v>
      </c>
      <c r="Y16" s="35">
        <f t="shared" si="8"/>
        <v>0</v>
      </c>
      <c r="Z16" s="35">
        <f t="shared" si="9"/>
        <v>0</v>
      </c>
      <c r="AA16" s="35">
        <f t="shared" si="10"/>
        <v>0</v>
      </c>
      <c r="AB16" s="35">
        <f t="shared" si="11"/>
        <v>0</v>
      </c>
      <c r="AC16" s="35">
        <f t="shared" si="12"/>
        <v>0.32183898665415139</v>
      </c>
    </row>
    <row r="17" spans="1:29" x14ac:dyDescent="0.3">
      <c r="A17">
        <v>6</v>
      </c>
      <c r="B17" t="s">
        <v>186</v>
      </c>
      <c r="C17" t="s">
        <v>16</v>
      </c>
      <c r="D17">
        <v>19.9785938923999</v>
      </c>
      <c r="E17">
        <v>19.978612239299999</v>
      </c>
      <c r="F17">
        <v>17.980724410099999</v>
      </c>
      <c r="G17">
        <v>5.9334442667999996</v>
      </c>
      <c r="H17">
        <v>1.9577695123999901</v>
      </c>
      <c r="I17">
        <v>0</v>
      </c>
      <c r="J17">
        <v>0</v>
      </c>
      <c r="K17">
        <v>0</v>
      </c>
      <c r="L17">
        <v>0</v>
      </c>
      <c r="M17">
        <v>0</v>
      </c>
      <c r="N17">
        <v>13.98501491</v>
      </c>
      <c r="O17">
        <v>19.9785938923999</v>
      </c>
      <c r="Q17" t="str">
        <f t="shared" si="0"/>
        <v>California</v>
      </c>
      <c r="R17" s="35">
        <f t="shared" si="1"/>
        <v>0.19472832373163732</v>
      </c>
      <c r="S17" s="35">
        <f t="shared" si="2"/>
        <v>0.21559227068709874</v>
      </c>
      <c r="T17" s="35">
        <f t="shared" si="3"/>
        <v>0.17525539298294984</v>
      </c>
      <c r="U17" s="35">
        <f t="shared" si="4"/>
        <v>5.976012714709663E-2</v>
      </c>
      <c r="V17" s="35">
        <f t="shared" si="5"/>
        <v>1.9082082425609579E-2</v>
      </c>
      <c r="W17" s="35">
        <f t="shared" si="6"/>
        <v>0</v>
      </c>
      <c r="X17" s="35">
        <f t="shared" si="7"/>
        <v>0</v>
      </c>
      <c r="Y17" s="35">
        <f t="shared" si="8"/>
        <v>0</v>
      </c>
      <c r="Z17" s="35">
        <f t="shared" si="9"/>
        <v>0</v>
      </c>
      <c r="AA17" s="35">
        <f t="shared" si="10"/>
        <v>0</v>
      </c>
      <c r="AB17" s="35">
        <f t="shared" si="11"/>
        <v>0.14085347929397057</v>
      </c>
      <c r="AC17" s="35">
        <f t="shared" si="12"/>
        <v>0.19472832373163732</v>
      </c>
    </row>
    <row r="18" spans="1:29" x14ac:dyDescent="0.3">
      <c r="A18">
        <v>8</v>
      </c>
      <c r="B18" t="s">
        <v>197</v>
      </c>
      <c r="C18" t="s">
        <v>16</v>
      </c>
      <c r="D18">
        <v>79.1331313604</v>
      </c>
      <c r="E18">
        <v>79.133120493700005</v>
      </c>
      <c r="F18">
        <v>0</v>
      </c>
      <c r="G18">
        <v>0</v>
      </c>
      <c r="H18">
        <v>0</v>
      </c>
      <c r="I18">
        <v>0</v>
      </c>
      <c r="J18">
        <v>0</v>
      </c>
      <c r="K18">
        <v>0</v>
      </c>
      <c r="L18">
        <v>0</v>
      </c>
      <c r="M18">
        <v>0</v>
      </c>
      <c r="N18">
        <v>0</v>
      </c>
      <c r="O18">
        <v>79.1331313604</v>
      </c>
      <c r="Q18" t="str">
        <f t="shared" si="0"/>
        <v>Colorado</v>
      </c>
      <c r="R18" s="35">
        <f t="shared" si="1"/>
        <v>0.3218390962075946</v>
      </c>
      <c r="S18" s="35">
        <f t="shared" si="2"/>
        <v>0.35632180758481063</v>
      </c>
      <c r="T18" s="35">
        <f t="shared" si="3"/>
        <v>0</v>
      </c>
      <c r="U18" s="35">
        <f t="shared" si="4"/>
        <v>0</v>
      </c>
      <c r="V18" s="35">
        <f t="shared" si="5"/>
        <v>0</v>
      </c>
      <c r="W18" s="35">
        <f t="shared" si="6"/>
        <v>0</v>
      </c>
      <c r="X18" s="35">
        <f t="shared" si="7"/>
        <v>0</v>
      </c>
      <c r="Y18" s="35">
        <f t="shared" si="8"/>
        <v>0</v>
      </c>
      <c r="Z18" s="35">
        <f t="shared" si="9"/>
        <v>0</v>
      </c>
      <c r="AA18" s="35">
        <f t="shared" si="10"/>
        <v>0</v>
      </c>
      <c r="AB18" s="35">
        <f t="shared" si="11"/>
        <v>0</v>
      </c>
      <c r="AC18" s="35">
        <f t="shared" si="12"/>
        <v>0.3218390962075946</v>
      </c>
    </row>
    <row r="19" spans="1:29" x14ac:dyDescent="0.3">
      <c r="A19">
        <v>9</v>
      </c>
      <c r="B19" t="s">
        <v>241</v>
      </c>
      <c r="C19" t="s">
        <v>16</v>
      </c>
      <c r="D19">
        <v>2.7325593388999998</v>
      </c>
      <c r="E19">
        <v>2.7325585940999999</v>
      </c>
      <c r="F19">
        <v>0</v>
      </c>
      <c r="G19">
        <v>0</v>
      </c>
      <c r="H19">
        <v>0</v>
      </c>
      <c r="I19">
        <v>0</v>
      </c>
      <c r="J19">
        <v>0</v>
      </c>
      <c r="K19">
        <v>0</v>
      </c>
      <c r="L19">
        <v>0</v>
      </c>
      <c r="M19">
        <v>0</v>
      </c>
      <c r="N19">
        <v>0</v>
      </c>
      <c r="O19">
        <v>2.7325593388999998</v>
      </c>
      <c r="Q19" t="str">
        <f t="shared" si="0"/>
        <v>Connecticut</v>
      </c>
      <c r="R19" s="35">
        <f t="shared" si="1"/>
        <v>0.32183911171706064</v>
      </c>
      <c r="S19" s="35">
        <f t="shared" si="2"/>
        <v>0.35632177656587888</v>
      </c>
      <c r="T19" s="35">
        <f t="shared" si="3"/>
        <v>0</v>
      </c>
      <c r="U19" s="35">
        <f t="shared" si="4"/>
        <v>0</v>
      </c>
      <c r="V19" s="35">
        <f t="shared" si="5"/>
        <v>0</v>
      </c>
      <c r="W19" s="35">
        <f t="shared" si="6"/>
        <v>0</v>
      </c>
      <c r="X19" s="35">
        <f t="shared" si="7"/>
        <v>0</v>
      </c>
      <c r="Y19" s="35">
        <f t="shared" si="8"/>
        <v>0</v>
      </c>
      <c r="Z19" s="35">
        <f t="shared" si="9"/>
        <v>0</v>
      </c>
      <c r="AA19" s="35">
        <f t="shared" si="10"/>
        <v>0</v>
      </c>
      <c r="AB19" s="35">
        <f t="shared" si="11"/>
        <v>0</v>
      </c>
      <c r="AC19" s="35">
        <f t="shared" si="12"/>
        <v>0.32183911171706064</v>
      </c>
    </row>
    <row r="20" spans="1:29" x14ac:dyDescent="0.3">
      <c r="A20">
        <v>16</v>
      </c>
      <c r="B20" t="s">
        <v>244</v>
      </c>
      <c r="C20" t="s">
        <v>16</v>
      </c>
      <c r="D20">
        <v>87.413170728200001</v>
      </c>
      <c r="E20">
        <v>87.413194393499893</v>
      </c>
      <c r="F20">
        <v>0</v>
      </c>
      <c r="G20">
        <v>0</v>
      </c>
      <c r="H20">
        <v>0</v>
      </c>
      <c r="I20">
        <v>0</v>
      </c>
      <c r="J20">
        <v>0</v>
      </c>
      <c r="K20">
        <v>0</v>
      </c>
      <c r="L20">
        <v>0</v>
      </c>
      <c r="M20">
        <v>0</v>
      </c>
      <c r="N20">
        <v>0</v>
      </c>
      <c r="O20">
        <v>87.413170728200001</v>
      </c>
      <c r="Q20" t="str">
        <f t="shared" si="0"/>
        <v>Idaho</v>
      </c>
      <c r="R20" s="35">
        <f t="shared" si="1"/>
        <v>0.32183904941300784</v>
      </c>
      <c r="S20" s="35">
        <f t="shared" si="2"/>
        <v>0.35632190117398438</v>
      </c>
      <c r="T20" s="35">
        <f t="shared" si="3"/>
        <v>0</v>
      </c>
      <c r="U20" s="35">
        <f t="shared" si="4"/>
        <v>0</v>
      </c>
      <c r="V20" s="35">
        <f t="shared" si="5"/>
        <v>0</v>
      </c>
      <c r="W20" s="35">
        <f t="shared" si="6"/>
        <v>0</v>
      </c>
      <c r="X20" s="35">
        <f t="shared" si="7"/>
        <v>0</v>
      </c>
      <c r="Y20" s="35">
        <f t="shared" si="8"/>
        <v>0</v>
      </c>
      <c r="Z20" s="35">
        <f t="shared" si="9"/>
        <v>0</v>
      </c>
      <c r="AA20" s="35">
        <f t="shared" si="10"/>
        <v>0</v>
      </c>
      <c r="AB20" s="35">
        <f t="shared" si="11"/>
        <v>0</v>
      </c>
      <c r="AC20" s="35">
        <f t="shared" si="12"/>
        <v>0.32183904941300784</v>
      </c>
    </row>
    <row r="21" spans="1:29" x14ac:dyDescent="0.3">
      <c r="A21">
        <v>17</v>
      </c>
      <c r="B21" t="s">
        <v>212</v>
      </c>
      <c r="C21" t="s">
        <v>16</v>
      </c>
      <c r="D21">
        <v>121.763497355799</v>
      </c>
      <c r="E21">
        <v>121.7635065186</v>
      </c>
      <c r="F21">
        <v>0</v>
      </c>
      <c r="G21">
        <v>0</v>
      </c>
      <c r="H21">
        <v>0</v>
      </c>
      <c r="I21">
        <v>0</v>
      </c>
      <c r="J21">
        <v>0</v>
      </c>
      <c r="K21">
        <v>0</v>
      </c>
      <c r="L21">
        <v>0</v>
      </c>
      <c r="M21">
        <v>0</v>
      </c>
      <c r="N21">
        <v>0</v>
      </c>
      <c r="O21">
        <v>121.763497355799</v>
      </c>
      <c r="Q21" t="str">
        <f t="shared" si="0"/>
        <v>Illinois</v>
      </c>
      <c r="R21" s="35">
        <f t="shared" si="1"/>
        <v>0.32183907183013666</v>
      </c>
      <c r="S21" s="35">
        <f t="shared" si="2"/>
        <v>0.35632185633972663</v>
      </c>
      <c r="T21" s="35">
        <f t="shared" si="3"/>
        <v>0</v>
      </c>
      <c r="U21" s="35">
        <f t="shared" si="4"/>
        <v>0</v>
      </c>
      <c r="V21" s="35">
        <f t="shared" si="5"/>
        <v>0</v>
      </c>
      <c r="W21" s="35">
        <f t="shared" si="6"/>
        <v>0</v>
      </c>
      <c r="X21" s="35">
        <f t="shared" si="7"/>
        <v>0</v>
      </c>
      <c r="Y21" s="35">
        <f t="shared" si="8"/>
        <v>0</v>
      </c>
      <c r="Z21" s="35">
        <f t="shared" si="9"/>
        <v>0</v>
      </c>
      <c r="AA21" s="35">
        <f t="shared" si="10"/>
        <v>0</v>
      </c>
      <c r="AB21" s="35">
        <f t="shared" si="11"/>
        <v>0</v>
      </c>
      <c r="AC21" s="35">
        <f t="shared" si="12"/>
        <v>0.32183907183013666</v>
      </c>
    </row>
    <row r="22" spans="1:29" x14ac:dyDescent="0.3">
      <c r="A22">
        <v>18</v>
      </c>
      <c r="B22" t="s">
        <v>213</v>
      </c>
      <c r="C22" t="s">
        <v>16</v>
      </c>
      <c r="D22">
        <v>42.417268169699902</v>
      </c>
      <c r="E22">
        <v>42.417268569199997</v>
      </c>
      <c r="F22">
        <v>0</v>
      </c>
      <c r="G22">
        <v>0</v>
      </c>
      <c r="H22">
        <v>0</v>
      </c>
      <c r="I22">
        <v>0</v>
      </c>
      <c r="J22">
        <v>0</v>
      </c>
      <c r="K22">
        <v>0</v>
      </c>
      <c r="L22">
        <v>0</v>
      </c>
      <c r="M22">
        <v>0</v>
      </c>
      <c r="N22">
        <v>0</v>
      </c>
      <c r="O22">
        <v>42.417268169699902</v>
      </c>
      <c r="Q22" t="str">
        <f t="shared" si="0"/>
        <v>Indiana</v>
      </c>
      <c r="R22" s="35">
        <f t="shared" si="1"/>
        <v>0.32183907937969142</v>
      </c>
      <c r="S22" s="35">
        <f t="shared" si="2"/>
        <v>0.35632184124061722</v>
      </c>
      <c r="T22" s="35">
        <f t="shared" si="3"/>
        <v>0</v>
      </c>
      <c r="U22" s="35">
        <f t="shared" si="4"/>
        <v>0</v>
      </c>
      <c r="V22" s="35">
        <f t="shared" si="5"/>
        <v>0</v>
      </c>
      <c r="W22" s="35">
        <f t="shared" si="6"/>
        <v>0</v>
      </c>
      <c r="X22" s="35">
        <f t="shared" si="7"/>
        <v>0</v>
      </c>
      <c r="Y22" s="35">
        <f t="shared" si="8"/>
        <v>0</v>
      </c>
      <c r="Z22" s="35">
        <f t="shared" si="9"/>
        <v>0</v>
      </c>
      <c r="AA22" s="35">
        <f t="shared" si="10"/>
        <v>0</v>
      </c>
      <c r="AB22" s="35">
        <f t="shared" si="11"/>
        <v>0</v>
      </c>
      <c r="AC22" s="35">
        <f t="shared" si="12"/>
        <v>0.32183907937969142</v>
      </c>
    </row>
    <row r="23" spans="1:29" x14ac:dyDescent="0.3">
      <c r="A23">
        <v>19</v>
      </c>
      <c r="B23" t="s">
        <v>214</v>
      </c>
      <c r="C23" t="s">
        <v>16</v>
      </c>
      <c r="D23">
        <v>74.782683776200003</v>
      </c>
      <c r="E23">
        <v>74.782675081199997</v>
      </c>
      <c r="F23">
        <v>0</v>
      </c>
      <c r="G23">
        <v>0</v>
      </c>
      <c r="H23">
        <v>0</v>
      </c>
      <c r="I23">
        <v>0</v>
      </c>
      <c r="J23">
        <v>0</v>
      </c>
      <c r="K23">
        <v>0</v>
      </c>
      <c r="L23">
        <v>0</v>
      </c>
      <c r="M23">
        <v>0</v>
      </c>
      <c r="N23">
        <v>0</v>
      </c>
      <c r="O23">
        <v>74.782683776200003</v>
      </c>
      <c r="Q23" t="str">
        <f t="shared" si="0"/>
        <v>Iowa</v>
      </c>
      <c r="R23" s="35">
        <f t="shared" si="1"/>
        <v>0.32183909379344244</v>
      </c>
      <c r="S23" s="35">
        <f t="shared" si="2"/>
        <v>0.35632181241311517</v>
      </c>
      <c r="T23" s="35">
        <f t="shared" si="3"/>
        <v>0</v>
      </c>
      <c r="U23" s="35">
        <f t="shared" si="4"/>
        <v>0</v>
      </c>
      <c r="V23" s="35">
        <f t="shared" si="5"/>
        <v>0</v>
      </c>
      <c r="W23" s="35">
        <f t="shared" si="6"/>
        <v>0</v>
      </c>
      <c r="X23" s="35">
        <f t="shared" si="7"/>
        <v>0</v>
      </c>
      <c r="Y23" s="35">
        <f t="shared" si="8"/>
        <v>0</v>
      </c>
      <c r="Z23" s="35">
        <f t="shared" si="9"/>
        <v>0</v>
      </c>
      <c r="AA23" s="35">
        <f t="shared" si="10"/>
        <v>0</v>
      </c>
      <c r="AB23" s="35">
        <f t="shared" si="11"/>
        <v>0</v>
      </c>
      <c r="AC23" s="35">
        <f t="shared" si="12"/>
        <v>0.32183909379344244</v>
      </c>
    </row>
    <row r="24" spans="1:29" x14ac:dyDescent="0.3">
      <c r="A24">
        <v>23</v>
      </c>
      <c r="B24" t="s">
        <v>188</v>
      </c>
      <c r="C24" t="s">
        <v>16</v>
      </c>
      <c r="D24">
        <v>180.22627078420001</v>
      </c>
      <c r="E24">
        <v>180.22616459599999</v>
      </c>
      <c r="F24">
        <v>0</v>
      </c>
      <c r="G24">
        <v>0</v>
      </c>
      <c r="H24">
        <v>0</v>
      </c>
      <c r="I24">
        <v>0</v>
      </c>
      <c r="J24">
        <v>0</v>
      </c>
      <c r="K24">
        <v>0</v>
      </c>
      <c r="L24">
        <v>0</v>
      </c>
      <c r="M24">
        <v>0</v>
      </c>
      <c r="N24">
        <v>0</v>
      </c>
      <c r="O24">
        <v>180.22627078420001</v>
      </c>
      <c r="Q24" t="str">
        <f t="shared" si="0"/>
        <v>Maine</v>
      </c>
      <c r="R24" s="35">
        <f t="shared" si="1"/>
        <v>0.32183914802752273</v>
      </c>
      <c r="S24" s="35">
        <f t="shared" si="2"/>
        <v>0.3563217039449546</v>
      </c>
      <c r="T24" s="35">
        <f t="shared" si="3"/>
        <v>0</v>
      </c>
      <c r="U24" s="35">
        <f t="shared" si="4"/>
        <v>0</v>
      </c>
      <c r="V24" s="35">
        <f t="shared" si="5"/>
        <v>0</v>
      </c>
      <c r="W24" s="35">
        <f t="shared" si="6"/>
        <v>0</v>
      </c>
      <c r="X24" s="35">
        <f t="shared" si="7"/>
        <v>0</v>
      </c>
      <c r="Y24" s="35">
        <f t="shared" si="8"/>
        <v>0</v>
      </c>
      <c r="Z24" s="35">
        <f t="shared" si="9"/>
        <v>0</v>
      </c>
      <c r="AA24" s="35">
        <f t="shared" si="10"/>
        <v>0</v>
      </c>
      <c r="AB24" s="35">
        <f t="shared" si="11"/>
        <v>0</v>
      </c>
      <c r="AC24" s="35">
        <f t="shared" si="12"/>
        <v>0.32183914802752273</v>
      </c>
    </row>
    <row r="25" spans="1:29" x14ac:dyDescent="0.3">
      <c r="A25">
        <v>24</v>
      </c>
      <c r="B25" t="s">
        <v>208</v>
      </c>
      <c r="C25" t="s">
        <v>16</v>
      </c>
      <c r="D25">
        <v>0.55576709359999998</v>
      </c>
      <c r="E25">
        <v>0.55576762599999996</v>
      </c>
      <c r="F25">
        <v>0</v>
      </c>
      <c r="G25">
        <v>0</v>
      </c>
      <c r="H25">
        <v>0</v>
      </c>
      <c r="I25">
        <v>0</v>
      </c>
      <c r="J25">
        <v>0</v>
      </c>
      <c r="K25">
        <v>0</v>
      </c>
      <c r="L25">
        <v>0</v>
      </c>
      <c r="M25">
        <v>0</v>
      </c>
      <c r="N25">
        <v>0</v>
      </c>
      <c r="O25">
        <v>0.55576709359999998</v>
      </c>
      <c r="Q25" t="str">
        <f t="shared" si="0"/>
        <v>Maryland</v>
      </c>
      <c r="R25" s="35">
        <f t="shared" si="1"/>
        <v>0.32183897060313577</v>
      </c>
      <c r="S25" s="35">
        <f t="shared" si="2"/>
        <v>0.35632205879372841</v>
      </c>
      <c r="T25" s="35">
        <f t="shared" si="3"/>
        <v>0</v>
      </c>
      <c r="U25" s="35">
        <f t="shared" si="4"/>
        <v>0</v>
      </c>
      <c r="V25" s="35">
        <f t="shared" si="5"/>
        <v>0</v>
      </c>
      <c r="W25" s="35">
        <f t="shared" si="6"/>
        <v>0</v>
      </c>
      <c r="X25" s="35">
        <f t="shared" si="7"/>
        <v>0</v>
      </c>
      <c r="Y25" s="35">
        <f t="shared" si="8"/>
        <v>0</v>
      </c>
      <c r="Z25" s="35">
        <f t="shared" si="9"/>
        <v>0</v>
      </c>
      <c r="AA25" s="35">
        <f t="shared" si="10"/>
        <v>0</v>
      </c>
      <c r="AB25" s="35">
        <f t="shared" si="11"/>
        <v>0</v>
      </c>
      <c r="AC25" s="35">
        <f t="shared" si="12"/>
        <v>0.32183897060313577</v>
      </c>
    </row>
    <row r="26" spans="1:29" x14ac:dyDescent="0.3">
      <c r="A26">
        <v>25</v>
      </c>
      <c r="B26" t="s">
        <v>246</v>
      </c>
      <c r="C26" t="s">
        <v>16</v>
      </c>
      <c r="D26">
        <v>27.560626072999899</v>
      </c>
      <c r="E26">
        <v>27.560615125999998</v>
      </c>
      <c r="F26">
        <v>0</v>
      </c>
      <c r="G26">
        <v>0</v>
      </c>
      <c r="H26">
        <v>0</v>
      </c>
      <c r="I26">
        <v>0</v>
      </c>
      <c r="J26">
        <v>0</v>
      </c>
      <c r="K26">
        <v>0</v>
      </c>
      <c r="L26">
        <v>0</v>
      </c>
      <c r="M26">
        <v>0</v>
      </c>
      <c r="N26">
        <v>0</v>
      </c>
      <c r="O26">
        <v>27.560626072999899</v>
      </c>
      <c r="Q26" t="str">
        <f t="shared" si="0"/>
        <v>Massachusetts</v>
      </c>
      <c r="R26" s="35">
        <f t="shared" si="1"/>
        <v>0.32183912600965847</v>
      </c>
      <c r="S26" s="35">
        <f t="shared" si="2"/>
        <v>0.35632174798068306</v>
      </c>
      <c r="T26" s="35">
        <f t="shared" si="3"/>
        <v>0</v>
      </c>
      <c r="U26" s="35">
        <f t="shared" si="4"/>
        <v>0</v>
      </c>
      <c r="V26" s="35">
        <f t="shared" si="5"/>
        <v>0</v>
      </c>
      <c r="W26" s="35">
        <f t="shared" si="6"/>
        <v>0</v>
      </c>
      <c r="X26" s="35">
        <f t="shared" si="7"/>
        <v>0</v>
      </c>
      <c r="Y26" s="35">
        <f t="shared" si="8"/>
        <v>0</v>
      </c>
      <c r="Z26" s="35">
        <f t="shared" si="9"/>
        <v>0</v>
      </c>
      <c r="AA26" s="35">
        <f t="shared" si="10"/>
        <v>0</v>
      </c>
      <c r="AB26" s="35">
        <f t="shared" si="11"/>
        <v>0</v>
      </c>
      <c r="AC26" s="35">
        <f t="shared" si="12"/>
        <v>0.32183912600965847</v>
      </c>
    </row>
    <row r="27" spans="1:29" x14ac:dyDescent="0.3">
      <c r="A27">
        <v>26</v>
      </c>
      <c r="B27" t="s">
        <v>217</v>
      </c>
      <c r="C27" t="s">
        <v>16</v>
      </c>
      <c r="D27">
        <v>573.37760091569999</v>
      </c>
      <c r="E27">
        <v>573.377644308399</v>
      </c>
      <c r="F27">
        <v>0</v>
      </c>
      <c r="G27">
        <v>0</v>
      </c>
      <c r="H27">
        <v>0</v>
      </c>
      <c r="I27">
        <v>0</v>
      </c>
      <c r="J27">
        <v>0</v>
      </c>
      <c r="K27">
        <v>0</v>
      </c>
      <c r="L27">
        <v>0</v>
      </c>
      <c r="M27">
        <v>0</v>
      </c>
      <c r="N27">
        <v>0</v>
      </c>
      <c r="O27">
        <v>573.37760091569999</v>
      </c>
      <c r="Q27" t="str">
        <f t="shared" si="0"/>
        <v>Michigan</v>
      </c>
      <c r="R27" s="35">
        <f t="shared" si="1"/>
        <v>0.32183907178102067</v>
      </c>
      <c r="S27" s="35">
        <f t="shared" si="2"/>
        <v>0.35632185643795861</v>
      </c>
      <c r="T27" s="35">
        <f t="shared" si="3"/>
        <v>0</v>
      </c>
      <c r="U27" s="35">
        <f t="shared" si="4"/>
        <v>0</v>
      </c>
      <c r="V27" s="35">
        <f t="shared" si="5"/>
        <v>0</v>
      </c>
      <c r="W27" s="35">
        <f t="shared" si="6"/>
        <v>0</v>
      </c>
      <c r="X27" s="35">
        <f t="shared" si="7"/>
        <v>0</v>
      </c>
      <c r="Y27" s="35">
        <f t="shared" si="8"/>
        <v>0</v>
      </c>
      <c r="Z27" s="35">
        <f t="shared" si="9"/>
        <v>0</v>
      </c>
      <c r="AA27" s="35">
        <f t="shared" si="10"/>
        <v>0</v>
      </c>
      <c r="AB27" s="35">
        <f t="shared" si="11"/>
        <v>0</v>
      </c>
      <c r="AC27" s="35">
        <f t="shared" si="12"/>
        <v>0.32183907178102067</v>
      </c>
    </row>
    <row r="28" spans="1:29" x14ac:dyDescent="0.3">
      <c r="A28">
        <v>27</v>
      </c>
      <c r="B28" t="s">
        <v>218</v>
      </c>
      <c r="C28" t="s">
        <v>16</v>
      </c>
      <c r="D28">
        <v>634.72095729679995</v>
      </c>
      <c r="E28">
        <v>634.72123651959896</v>
      </c>
      <c r="F28">
        <v>0</v>
      </c>
      <c r="G28">
        <v>0</v>
      </c>
      <c r="H28">
        <v>0</v>
      </c>
      <c r="I28">
        <v>0</v>
      </c>
      <c r="J28">
        <v>0</v>
      </c>
      <c r="K28">
        <v>0</v>
      </c>
      <c r="L28">
        <v>0</v>
      </c>
      <c r="M28">
        <v>0</v>
      </c>
      <c r="N28">
        <v>0</v>
      </c>
      <c r="O28">
        <v>634.72095729679995</v>
      </c>
      <c r="Q28" t="str">
        <f t="shared" si="0"/>
        <v>Minnesota</v>
      </c>
      <c r="R28" s="35">
        <f t="shared" si="1"/>
        <v>0.32183903001116176</v>
      </c>
      <c r="S28" s="35">
        <f t="shared" si="2"/>
        <v>0.35632193997767631</v>
      </c>
      <c r="T28" s="35">
        <f t="shared" si="3"/>
        <v>0</v>
      </c>
      <c r="U28" s="35">
        <f t="shared" si="4"/>
        <v>0</v>
      </c>
      <c r="V28" s="35">
        <f t="shared" si="5"/>
        <v>0</v>
      </c>
      <c r="W28" s="35">
        <f t="shared" si="6"/>
        <v>0</v>
      </c>
      <c r="X28" s="35">
        <f t="shared" si="7"/>
        <v>0</v>
      </c>
      <c r="Y28" s="35">
        <f t="shared" si="8"/>
        <v>0</v>
      </c>
      <c r="Z28" s="35">
        <f t="shared" si="9"/>
        <v>0</v>
      </c>
      <c r="AA28" s="35">
        <f t="shared" si="10"/>
        <v>0</v>
      </c>
      <c r="AB28" s="35">
        <f t="shared" si="11"/>
        <v>0</v>
      </c>
      <c r="AC28" s="35">
        <f t="shared" si="12"/>
        <v>0.32183903001116176</v>
      </c>
    </row>
    <row r="29" spans="1:29" x14ac:dyDescent="0.3">
      <c r="A29">
        <v>30</v>
      </c>
      <c r="B29" t="s">
        <v>248</v>
      </c>
      <c r="C29" t="s">
        <v>16</v>
      </c>
      <c r="D29">
        <v>34.198428611899899</v>
      </c>
      <c r="E29">
        <v>34.198434952200003</v>
      </c>
      <c r="F29">
        <v>0</v>
      </c>
      <c r="G29">
        <v>0</v>
      </c>
      <c r="H29">
        <v>0</v>
      </c>
      <c r="I29">
        <v>0</v>
      </c>
      <c r="J29">
        <v>0</v>
      </c>
      <c r="K29">
        <v>0</v>
      </c>
      <c r="L29">
        <v>0</v>
      </c>
      <c r="M29">
        <v>0</v>
      </c>
      <c r="N29">
        <v>0</v>
      </c>
      <c r="O29">
        <v>34.198428611899899</v>
      </c>
      <c r="Q29" t="str">
        <f t="shared" si="0"/>
        <v>Montana</v>
      </c>
      <c r="R29" s="35">
        <f t="shared" si="1"/>
        <v>0.32183905919871292</v>
      </c>
      <c r="S29" s="35">
        <f t="shared" si="2"/>
        <v>0.35632188160257405</v>
      </c>
      <c r="T29" s="35">
        <f t="shared" si="3"/>
        <v>0</v>
      </c>
      <c r="U29" s="35">
        <f t="shared" si="4"/>
        <v>0</v>
      </c>
      <c r="V29" s="35">
        <f t="shared" si="5"/>
        <v>0</v>
      </c>
      <c r="W29" s="35">
        <f t="shared" si="6"/>
        <v>0</v>
      </c>
      <c r="X29" s="35">
        <f t="shared" si="7"/>
        <v>0</v>
      </c>
      <c r="Y29" s="35">
        <f t="shared" si="8"/>
        <v>0</v>
      </c>
      <c r="Z29" s="35">
        <f t="shared" si="9"/>
        <v>0</v>
      </c>
      <c r="AA29" s="35">
        <f t="shared" si="10"/>
        <v>0</v>
      </c>
      <c r="AB29" s="35">
        <f t="shared" si="11"/>
        <v>0</v>
      </c>
      <c r="AC29" s="35">
        <f t="shared" si="12"/>
        <v>0.32183905919871292</v>
      </c>
    </row>
    <row r="30" spans="1:29" x14ac:dyDescent="0.3">
      <c r="A30">
        <v>31</v>
      </c>
      <c r="B30" t="s">
        <v>220</v>
      </c>
      <c r="C30" t="s">
        <v>16</v>
      </c>
      <c r="D30">
        <v>3.1528394224</v>
      </c>
      <c r="E30">
        <v>3.1528414756999998</v>
      </c>
      <c r="F30">
        <v>0</v>
      </c>
      <c r="G30">
        <v>0</v>
      </c>
      <c r="H30">
        <v>0</v>
      </c>
      <c r="I30">
        <v>0</v>
      </c>
      <c r="J30">
        <v>0</v>
      </c>
      <c r="K30">
        <v>0</v>
      </c>
      <c r="L30">
        <v>0</v>
      </c>
      <c r="M30">
        <v>0</v>
      </c>
      <c r="N30">
        <v>0</v>
      </c>
      <c r="O30">
        <v>3.1528394224</v>
      </c>
      <c r="Q30" t="str">
        <f t="shared" si="0"/>
        <v>Nebraska</v>
      </c>
      <c r="R30" s="35">
        <f t="shared" si="1"/>
        <v>0.32183900577506441</v>
      </c>
      <c r="S30" s="35">
        <f t="shared" si="2"/>
        <v>0.35632198844987123</v>
      </c>
      <c r="T30" s="35">
        <f t="shared" si="3"/>
        <v>0</v>
      </c>
      <c r="U30" s="35">
        <f t="shared" si="4"/>
        <v>0</v>
      </c>
      <c r="V30" s="35">
        <f t="shared" si="5"/>
        <v>0</v>
      </c>
      <c r="W30" s="35">
        <f t="shared" si="6"/>
        <v>0</v>
      </c>
      <c r="X30" s="35">
        <f t="shared" si="7"/>
        <v>0</v>
      </c>
      <c r="Y30" s="35">
        <f t="shared" si="8"/>
        <v>0</v>
      </c>
      <c r="Z30" s="35">
        <f t="shared" si="9"/>
        <v>0</v>
      </c>
      <c r="AA30" s="35">
        <f t="shared" si="10"/>
        <v>0</v>
      </c>
      <c r="AB30" s="35">
        <f t="shared" si="11"/>
        <v>0</v>
      </c>
      <c r="AC30" s="35">
        <f t="shared" si="12"/>
        <v>0.32183900577506441</v>
      </c>
    </row>
    <row r="31" spans="1:29" x14ac:dyDescent="0.3">
      <c r="A31">
        <v>32</v>
      </c>
      <c r="B31" t="s">
        <v>249</v>
      </c>
      <c r="C31" t="s">
        <v>16</v>
      </c>
      <c r="D31">
        <v>0.2977220833</v>
      </c>
      <c r="E31">
        <v>0.29772195379999999</v>
      </c>
      <c r="F31">
        <v>0</v>
      </c>
      <c r="G31">
        <v>0</v>
      </c>
      <c r="H31">
        <v>0</v>
      </c>
      <c r="I31">
        <v>0</v>
      </c>
      <c r="J31">
        <v>0</v>
      </c>
      <c r="K31">
        <v>0</v>
      </c>
      <c r="L31">
        <v>0</v>
      </c>
      <c r="M31">
        <v>0</v>
      </c>
      <c r="N31">
        <v>0</v>
      </c>
      <c r="O31">
        <v>0.2977220833</v>
      </c>
      <c r="Q31" t="str">
        <f t="shared" si="0"/>
        <v>Nevada</v>
      </c>
      <c r="R31" s="35">
        <f t="shared" si="1"/>
        <v>0.32183913034132772</v>
      </c>
      <c r="S31" s="35">
        <f t="shared" si="2"/>
        <v>0.35632173931734457</v>
      </c>
      <c r="T31" s="35">
        <f t="shared" si="3"/>
        <v>0</v>
      </c>
      <c r="U31" s="35">
        <f t="shared" si="4"/>
        <v>0</v>
      </c>
      <c r="V31" s="35">
        <f t="shared" si="5"/>
        <v>0</v>
      </c>
      <c r="W31" s="35">
        <f t="shared" si="6"/>
        <v>0</v>
      </c>
      <c r="X31" s="35">
        <f t="shared" si="7"/>
        <v>0</v>
      </c>
      <c r="Y31" s="35">
        <f t="shared" si="8"/>
        <v>0</v>
      </c>
      <c r="Z31" s="35">
        <f t="shared" si="9"/>
        <v>0</v>
      </c>
      <c r="AA31" s="35">
        <f t="shared" si="10"/>
        <v>0</v>
      </c>
      <c r="AB31" s="35">
        <f t="shared" si="11"/>
        <v>0</v>
      </c>
      <c r="AC31" s="35">
        <f t="shared" si="12"/>
        <v>0.32183913034132772</v>
      </c>
    </row>
    <row r="32" spans="1:29" x14ac:dyDescent="0.3">
      <c r="A32">
        <v>33</v>
      </c>
      <c r="B32" t="s">
        <v>250</v>
      </c>
      <c r="C32" t="s">
        <v>16</v>
      </c>
      <c r="D32">
        <v>76.912527135700003</v>
      </c>
      <c r="E32">
        <v>76.912492490799906</v>
      </c>
      <c r="F32">
        <v>0</v>
      </c>
      <c r="G32">
        <v>0</v>
      </c>
      <c r="H32">
        <v>0</v>
      </c>
      <c r="I32">
        <v>0</v>
      </c>
      <c r="J32">
        <v>0</v>
      </c>
      <c r="K32">
        <v>0</v>
      </c>
      <c r="L32">
        <v>0</v>
      </c>
      <c r="M32">
        <v>0</v>
      </c>
      <c r="N32">
        <v>0</v>
      </c>
      <c r="O32">
        <v>76.912527135700003</v>
      </c>
      <c r="Q32" t="str">
        <f t="shared" si="0"/>
        <v>New Hampshire</v>
      </c>
      <c r="R32" s="35">
        <f t="shared" si="1"/>
        <v>0.32183913211609699</v>
      </c>
      <c r="S32" s="35">
        <f t="shared" si="2"/>
        <v>0.35632173576780596</v>
      </c>
      <c r="T32" s="35">
        <f t="shared" si="3"/>
        <v>0</v>
      </c>
      <c r="U32" s="35">
        <f t="shared" si="4"/>
        <v>0</v>
      </c>
      <c r="V32" s="35">
        <f t="shared" si="5"/>
        <v>0</v>
      </c>
      <c r="W32" s="35">
        <f t="shared" si="6"/>
        <v>0</v>
      </c>
      <c r="X32" s="35">
        <f t="shared" si="7"/>
        <v>0</v>
      </c>
      <c r="Y32" s="35">
        <f t="shared" si="8"/>
        <v>0</v>
      </c>
      <c r="Z32" s="35">
        <f t="shared" si="9"/>
        <v>0</v>
      </c>
      <c r="AA32" s="35">
        <f t="shared" si="10"/>
        <v>0</v>
      </c>
      <c r="AB32" s="35">
        <f t="shared" si="11"/>
        <v>0</v>
      </c>
      <c r="AC32" s="35">
        <f t="shared" si="12"/>
        <v>0.32183913211609699</v>
      </c>
    </row>
    <row r="33" spans="1:29" x14ac:dyDescent="0.3">
      <c r="A33">
        <v>35</v>
      </c>
      <c r="B33" t="s">
        <v>252</v>
      </c>
      <c r="C33" t="s">
        <v>16</v>
      </c>
      <c r="D33">
        <v>2.8843386659000001</v>
      </c>
      <c r="E33">
        <v>2.8843368951000001</v>
      </c>
      <c r="F33">
        <v>0</v>
      </c>
      <c r="G33">
        <v>0</v>
      </c>
      <c r="H33">
        <v>0</v>
      </c>
      <c r="I33">
        <v>0</v>
      </c>
      <c r="J33">
        <v>0</v>
      </c>
      <c r="K33">
        <v>0</v>
      </c>
      <c r="L33">
        <v>0</v>
      </c>
      <c r="M33">
        <v>0</v>
      </c>
      <c r="N33">
        <v>0</v>
      </c>
      <c r="O33">
        <v>2.8843386659000001</v>
      </c>
      <c r="Q33" t="str">
        <f t="shared" si="0"/>
        <v>New Mexico</v>
      </c>
      <c r="R33" s="35">
        <f t="shared" si="1"/>
        <v>0.32183915086494413</v>
      </c>
      <c r="S33" s="35">
        <f t="shared" si="2"/>
        <v>0.35632169827011168</v>
      </c>
      <c r="T33" s="35">
        <f t="shared" si="3"/>
        <v>0</v>
      </c>
      <c r="U33" s="35">
        <f t="shared" si="4"/>
        <v>0</v>
      </c>
      <c r="V33" s="35">
        <f t="shared" si="5"/>
        <v>0</v>
      </c>
      <c r="W33" s="35">
        <f t="shared" si="6"/>
        <v>0</v>
      </c>
      <c r="X33" s="35">
        <f t="shared" si="7"/>
        <v>0</v>
      </c>
      <c r="Y33" s="35">
        <f t="shared" si="8"/>
        <v>0</v>
      </c>
      <c r="Z33" s="35">
        <f t="shared" si="9"/>
        <v>0</v>
      </c>
      <c r="AA33" s="35">
        <f t="shared" si="10"/>
        <v>0</v>
      </c>
      <c r="AB33" s="35">
        <f t="shared" si="11"/>
        <v>0</v>
      </c>
      <c r="AC33" s="35">
        <f t="shared" si="12"/>
        <v>0.32183915086494413</v>
      </c>
    </row>
    <row r="34" spans="1:29" x14ac:dyDescent="0.3">
      <c r="A34">
        <v>36</v>
      </c>
      <c r="B34" t="s">
        <v>253</v>
      </c>
      <c r="C34" t="s">
        <v>16</v>
      </c>
      <c r="D34">
        <v>265.60243924119999</v>
      </c>
      <c r="E34">
        <v>265.60238934289998</v>
      </c>
      <c r="F34">
        <v>0</v>
      </c>
      <c r="G34">
        <v>0</v>
      </c>
      <c r="H34">
        <v>0</v>
      </c>
      <c r="I34">
        <v>0</v>
      </c>
      <c r="J34">
        <v>0</v>
      </c>
      <c r="K34">
        <v>0</v>
      </c>
      <c r="L34">
        <v>0</v>
      </c>
      <c r="M34">
        <v>0</v>
      </c>
      <c r="N34">
        <v>0</v>
      </c>
      <c r="O34">
        <v>265.60243924119999</v>
      </c>
      <c r="Q34" t="str">
        <f t="shared" si="0"/>
        <v>New York</v>
      </c>
      <c r="R34" s="35">
        <f t="shared" si="1"/>
        <v>0.32183910200419669</v>
      </c>
      <c r="S34" s="35">
        <f t="shared" si="2"/>
        <v>0.35632179599160657</v>
      </c>
      <c r="T34" s="35">
        <f t="shared" si="3"/>
        <v>0</v>
      </c>
      <c r="U34" s="35">
        <f t="shared" si="4"/>
        <v>0</v>
      </c>
      <c r="V34" s="35">
        <f t="shared" si="5"/>
        <v>0</v>
      </c>
      <c r="W34" s="35">
        <f t="shared" si="6"/>
        <v>0</v>
      </c>
      <c r="X34" s="35">
        <f t="shared" si="7"/>
        <v>0</v>
      </c>
      <c r="Y34" s="35">
        <f t="shared" si="8"/>
        <v>0</v>
      </c>
      <c r="Z34" s="35">
        <f t="shared" si="9"/>
        <v>0</v>
      </c>
      <c r="AA34" s="35">
        <f t="shared" si="10"/>
        <v>0</v>
      </c>
      <c r="AB34" s="35">
        <f t="shared" si="11"/>
        <v>0</v>
      </c>
      <c r="AC34" s="35">
        <f t="shared" si="12"/>
        <v>0.32183910200419669</v>
      </c>
    </row>
    <row r="35" spans="1:29" x14ac:dyDescent="0.3">
      <c r="A35">
        <v>38</v>
      </c>
      <c r="B35" t="s">
        <v>255</v>
      </c>
      <c r="C35" t="s">
        <v>16</v>
      </c>
      <c r="D35">
        <v>44.119485701499997</v>
      </c>
      <c r="E35">
        <v>44.119499502700002</v>
      </c>
      <c r="F35">
        <v>0</v>
      </c>
      <c r="G35">
        <v>0</v>
      </c>
      <c r="H35">
        <v>0</v>
      </c>
      <c r="I35">
        <v>0</v>
      </c>
      <c r="J35">
        <v>0</v>
      </c>
      <c r="K35">
        <v>0</v>
      </c>
      <c r="L35">
        <v>0</v>
      </c>
      <c r="M35">
        <v>0</v>
      </c>
      <c r="N35">
        <v>0</v>
      </c>
      <c r="O35">
        <v>44.119485701499997</v>
      </c>
      <c r="Q35" t="str">
        <f t="shared" si="0"/>
        <v>North Dakota</v>
      </c>
      <c r="R35" s="35">
        <f t="shared" si="1"/>
        <v>0.32183904458677981</v>
      </c>
      <c r="S35" s="35">
        <f t="shared" si="2"/>
        <v>0.35632191082644032</v>
      </c>
      <c r="T35" s="35">
        <f t="shared" si="3"/>
        <v>0</v>
      </c>
      <c r="U35" s="35">
        <f t="shared" si="4"/>
        <v>0</v>
      </c>
      <c r="V35" s="35">
        <f t="shared" si="5"/>
        <v>0</v>
      </c>
      <c r="W35" s="35">
        <f t="shared" si="6"/>
        <v>0</v>
      </c>
      <c r="X35" s="35">
        <f t="shared" si="7"/>
        <v>0</v>
      </c>
      <c r="Y35" s="35">
        <f t="shared" si="8"/>
        <v>0</v>
      </c>
      <c r="Z35" s="35">
        <f t="shared" si="9"/>
        <v>0</v>
      </c>
      <c r="AA35" s="35">
        <f t="shared" si="10"/>
        <v>0</v>
      </c>
      <c r="AB35" s="35">
        <f t="shared" si="11"/>
        <v>0</v>
      </c>
      <c r="AC35" s="35">
        <f t="shared" si="12"/>
        <v>0.32183904458677981</v>
      </c>
    </row>
    <row r="36" spans="1:29" x14ac:dyDescent="0.3">
      <c r="A36">
        <v>39</v>
      </c>
      <c r="B36" t="s">
        <v>236</v>
      </c>
      <c r="C36" t="s">
        <v>16</v>
      </c>
      <c r="D36">
        <v>46.211755694299903</v>
      </c>
      <c r="E36">
        <v>46.211765387299998</v>
      </c>
      <c r="F36">
        <v>0</v>
      </c>
      <c r="G36">
        <v>0</v>
      </c>
      <c r="H36">
        <v>0</v>
      </c>
      <c r="I36">
        <v>0</v>
      </c>
      <c r="J36">
        <v>0</v>
      </c>
      <c r="K36">
        <v>0</v>
      </c>
      <c r="L36">
        <v>0</v>
      </c>
      <c r="M36">
        <v>0</v>
      </c>
      <c r="N36">
        <v>0</v>
      </c>
      <c r="O36">
        <v>46.211755694299903</v>
      </c>
      <c r="Q36" t="str">
        <f t="shared" si="0"/>
        <v>Ohio</v>
      </c>
      <c r="R36" s="35">
        <f t="shared" si="1"/>
        <v>0.32183905640579069</v>
      </c>
      <c r="S36" s="35">
        <f t="shared" si="2"/>
        <v>0.35632188718841867</v>
      </c>
      <c r="T36" s="35">
        <f t="shared" si="3"/>
        <v>0</v>
      </c>
      <c r="U36" s="35">
        <f t="shared" si="4"/>
        <v>0</v>
      </c>
      <c r="V36" s="35">
        <f t="shared" si="5"/>
        <v>0</v>
      </c>
      <c r="W36" s="35">
        <f t="shared" si="6"/>
        <v>0</v>
      </c>
      <c r="X36" s="35">
        <f t="shared" si="7"/>
        <v>0</v>
      </c>
      <c r="Y36" s="35">
        <f t="shared" si="8"/>
        <v>0</v>
      </c>
      <c r="Z36" s="35">
        <f t="shared" si="9"/>
        <v>0</v>
      </c>
      <c r="AA36" s="35">
        <f t="shared" si="10"/>
        <v>0</v>
      </c>
      <c r="AB36" s="35">
        <f t="shared" si="11"/>
        <v>0</v>
      </c>
      <c r="AC36" s="35">
        <f t="shared" si="12"/>
        <v>0.32183905640579069</v>
      </c>
    </row>
    <row r="37" spans="1:29" x14ac:dyDescent="0.3">
      <c r="A37">
        <v>41</v>
      </c>
      <c r="B37" t="s">
        <v>195</v>
      </c>
      <c r="C37" t="s">
        <v>16</v>
      </c>
      <c r="D37">
        <v>33.220524364599903</v>
      </c>
      <c r="E37">
        <v>33.220514577299902</v>
      </c>
      <c r="F37">
        <v>0</v>
      </c>
      <c r="G37">
        <v>0</v>
      </c>
      <c r="H37">
        <v>0</v>
      </c>
      <c r="I37">
        <v>0</v>
      </c>
      <c r="J37">
        <v>0</v>
      </c>
      <c r="K37">
        <v>0</v>
      </c>
      <c r="L37">
        <v>0</v>
      </c>
      <c r="M37">
        <v>0</v>
      </c>
      <c r="N37">
        <v>0</v>
      </c>
      <c r="O37">
        <v>33.220524364599903</v>
      </c>
      <c r="Q37" t="str">
        <f t="shared" si="0"/>
        <v>Oregon</v>
      </c>
      <c r="R37" s="35">
        <f t="shared" si="1"/>
        <v>0.3218391142458405</v>
      </c>
      <c r="S37" s="35">
        <f t="shared" si="2"/>
        <v>0.3563217715083189</v>
      </c>
      <c r="T37" s="35">
        <f t="shared" si="3"/>
        <v>0</v>
      </c>
      <c r="U37" s="35">
        <f t="shared" si="4"/>
        <v>0</v>
      </c>
      <c r="V37" s="35">
        <f t="shared" si="5"/>
        <v>0</v>
      </c>
      <c r="W37" s="35">
        <f t="shared" si="6"/>
        <v>0</v>
      </c>
      <c r="X37" s="35">
        <f t="shared" si="7"/>
        <v>0</v>
      </c>
      <c r="Y37" s="35">
        <f t="shared" si="8"/>
        <v>0</v>
      </c>
      <c r="Z37" s="35">
        <f t="shared" si="9"/>
        <v>0</v>
      </c>
      <c r="AA37" s="35">
        <f t="shared" si="10"/>
        <v>0</v>
      </c>
      <c r="AB37" s="35">
        <f t="shared" si="11"/>
        <v>0</v>
      </c>
      <c r="AC37" s="35">
        <f t="shared" si="12"/>
        <v>0.3218391142458405</v>
      </c>
    </row>
    <row r="38" spans="1:29" x14ac:dyDescent="0.3">
      <c r="A38">
        <v>42</v>
      </c>
      <c r="B38" t="s">
        <v>191</v>
      </c>
      <c r="C38" t="s">
        <v>16</v>
      </c>
      <c r="D38">
        <v>88.255097926900007</v>
      </c>
      <c r="E38">
        <v>88.255128570399904</v>
      </c>
      <c r="F38">
        <v>0</v>
      </c>
      <c r="G38">
        <v>0</v>
      </c>
      <c r="H38">
        <v>0</v>
      </c>
      <c r="I38">
        <v>0</v>
      </c>
      <c r="J38">
        <v>0</v>
      </c>
      <c r="K38">
        <v>0</v>
      </c>
      <c r="L38">
        <v>0</v>
      </c>
      <c r="M38">
        <v>0</v>
      </c>
      <c r="N38">
        <v>0</v>
      </c>
      <c r="O38">
        <v>88.255097926900007</v>
      </c>
      <c r="Q38" t="str">
        <f t="shared" si="0"/>
        <v>Pennsylvania</v>
      </c>
      <c r="R38" s="35">
        <f t="shared" si="1"/>
        <v>0.32183904064174362</v>
      </c>
      <c r="S38" s="35">
        <f t="shared" si="2"/>
        <v>0.3563219187165127</v>
      </c>
      <c r="T38" s="35">
        <f t="shared" si="3"/>
        <v>0</v>
      </c>
      <c r="U38" s="35">
        <f t="shared" si="4"/>
        <v>0</v>
      </c>
      <c r="V38" s="35">
        <f t="shared" si="5"/>
        <v>0</v>
      </c>
      <c r="W38" s="35">
        <f t="shared" si="6"/>
        <v>0</v>
      </c>
      <c r="X38" s="35">
        <f t="shared" si="7"/>
        <v>0</v>
      </c>
      <c r="Y38" s="35">
        <f t="shared" si="8"/>
        <v>0</v>
      </c>
      <c r="Z38" s="35">
        <f t="shared" si="9"/>
        <v>0</v>
      </c>
      <c r="AA38" s="35">
        <f t="shared" si="10"/>
        <v>0</v>
      </c>
      <c r="AB38" s="35">
        <f t="shared" si="11"/>
        <v>0</v>
      </c>
      <c r="AC38" s="35">
        <f t="shared" si="12"/>
        <v>0.32183904064174362</v>
      </c>
    </row>
    <row r="39" spans="1:29" x14ac:dyDescent="0.3">
      <c r="A39">
        <v>46</v>
      </c>
      <c r="B39" t="s">
        <v>258</v>
      </c>
      <c r="C39" t="s">
        <v>16</v>
      </c>
      <c r="D39">
        <v>30.2824575526</v>
      </c>
      <c r="E39">
        <v>30.282455677000002</v>
      </c>
      <c r="F39">
        <v>0</v>
      </c>
      <c r="G39">
        <v>0</v>
      </c>
      <c r="H39">
        <v>0</v>
      </c>
      <c r="I39">
        <v>0</v>
      </c>
      <c r="J39">
        <v>0</v>
      </c>
      <c r="K39">
        <v>0</v>
      </c>
      <c r="L39">
        <v>0</v>
      </c>
      <c r="M39">
        <v>0</v>
      </c>
      <c r="N39">
        <v>0</v>
      </c>
      <c r="O39">
        <v>30.2824575526</v>
      </c>
      <c r="Q39" t="str">
        <f t="shared" si="0"/>
        <v>South Dakota</v>
      </c>
      <c r="R39" s="35">
        <f t="shared" si="1"/>
        <v>0.32183908756258239</v>
      </c>
      <c r="S39" s="35">
        <f t="shared" si="2"/>
        <v>0.35632182487483527</v>
      </c>
      <c r="T39" s="35">
        <f t="shared" si="3"/>
        <v>0</v>
      </c>
      <c r="U39" s="35">
        <f t="shared" si="4"/>
        <v>0</v>
      </c>
      <c r="V39" s="35">
        <f t="shared" si="5"/>
        <v>0</v>
      </c>
      <c r="W39" s="35">
        <f t="shared" si="6"/>
        <v>0</v>
      </c>
      <c r="X39" s="35">
        <f t="shared" si="7"/>
        <v>0</v>
      </c>
      <c r="Y39" s="35">
        <f t="shared" si="8"/>
        <v>0</v>
      </c>
      <c r="Z39" s="35">
        <f t="shared" si="9"/>
        <v>0</v>
      </c>
      <c r="AA39" s="35">
        <f t="shared" si="10"/>
        <v>0</v>
      </c>
      <c r="AB39" s="35">
        <f t="shared" si="11"/>
        <v>0</v>
      </c>
      <c r="AC39" s="35">
        <f t="shared" si="12"/>
        <v>0.32183908756258239</v>
      </c>
    </row>
    <row r="40" spans="1:29" x14ac:dyDescent="0.3">
      <c r="A40">
        <v>49</v>
      </c>
      <c r="B40" t="s">
        <v>259</v>
      </c>
      <c r="C40" t="s">
        <v>16</v>
      </c>
      <c r="D40">
        <v>13.114193438299999</v>
      </c>
      <c r="E40">
        <v>13.114200612699999</v>
      </c>
      <c r="F40">
        <v>13.114193438299999</v>
      </c>
      <c r="G40">
        <v>0</v>
      </c>
      <c r="H40">
        <v>0</v>
      </c>
      <c r="I40">
        <v>0</v>
      </c>
      <c r="J40">
        <v>0</v>
      </c>
      <c r="K40">
        <v>0</v>
      </c>
      <c r="L40">
        <v>0</v>
      </c>
      <c r="M40">
        <v>0</v>
      </c>
      <c r="N40">
        <v>13.1141928856999</v>
      </c>
      <c r="O40">
        <v>13.114193438299999</v>
      </c>
      <c r="Q40" t="str">
        <f t="shared" si="0"/>
        <v>Utah</v>
      </c>
      <c r="R40" s="35">
        <f t="shared" si="1"/>
        <v>0.19453448544247884</v>
      </c>
      <c r="S40" s="35">
        <f t="shared" si="2"/>
        <v>0.21537758385245073</v>
      </c>
      <c r="T40" s="35">
        <f t="shared" si="3"/>
        <v>0.19453448544247884</v>
      </c>
      <c r="U40" s="35">
        <f t="shared" si="4"/>
        <v>0</v>
      </c>
      <c r="V40" s="35">
        <f t="shared" si="5"/>
        <v>0</v>
      </c>
      <c r="W40" s="35">
        <f t="shared" si="6"/>
        <v>0</v>
      </c>
      <c r="X40" s="35">
        <f t="shared" si="7"/>
        <v>0</v>
      </c>
      <c r="Y40" s="35">
        <f t="shared" si="8"/>
        <v>0</v>
      </c>
      <c r="Z40" s="35">
        <f t="shared" si="9"/>
        <v>0</v>
      </c>
      <c r="AA40" s="35">
        <f t="shared" si="10"/>
        <v>0</v>
      </c>
      <c r="AB40" s="35">
        <f t="shared" si="11"/>
        <v>0.20101895982011284</v>
      </c>
      <c r="AC40" s="35">
        <f t="shared" si="12"/>
        <v>0.19453448544247884</v>
      </c>
    </row>
    <row r="41" spans="1:29" x14ac:dyDescent="0.3">
      <c r="A41">
        <v>50</v>
      </c>
      <c r="B41" t="s">
        <v>207</v>
      </c>
      <c r="C41" t="s">
        <v>16</v>
      </c>
      <c r="D41">
        <v>58.220701714099903</v>
      </c>
      <c r="E41">
        <v>58.220696679299898</v>
      </c>
      <c r="F41">
        <v>0</v>
      </c>
      <c r="G41">
        <v>0</v>
      </c>
      <c r="H41">
        <v>0</v>
      </c>
      <c r="I41">
        <v>0</v>
      </c>
      <c r="J41">
        <v>0</v>
      </c>
      <c r="K41">
        <v>0</v>
      </c>
      <c r="L41">
        <v>0</v>
      </c>
      <c r="M41">
        <v>0</v>
      </c>
      <c r="N41">
        <v>0</v>
      </c>
      <c r="O41">
        <v>58.220701714099903</v>
      </c>
      <c r="Q41" t="str">
        <f t="shared" si="0"/>
        <v>Vermont</v>
      </c>
      <c r="R41" s="35">
        <f t="shared" si="1"/>
        <v>0.32183909037690051</v>
      </c>
      <c r="S41" s="35">
        <f t="shared" si="2"/>
        <v>0.35632181924619905</v>
      </c>
      <c r="T41" s="35">
        <f t="shared" si="3"/>
        <v>0</v>
      </c>
      <c r="U41" s="35">
        <f t="shared" si="4"/>
        <v>0</v>
      </c>
      <c r="V41" s="35">
        <f t="shared" si="5"/>
        <v>0</v>
      </c>
      <c r="W41" s="35">
        <f t="shared" si="6"/>
        <v>0</v>
      </c>
      <c r="X41" s="35">
        <f t="shared" si="7"/>
        <v>0</v>
      </c>
      <c r="Y41" s="35">
        <f t="shared" si="8"/>
        <v>0</v>
      </c>
      <c r="Z41" s="35">
        <f t="shared" si="9"/>
        <v>0</v>
      </c>
      <c r="AA41" s="35">
        <f t="shared" si="10"/>
        <v>0</v>
      </c>
      <c r="AB41" s="35">
        <f t="shared" si="11"/>
        <v>0</v>
      </c>
      <c r="AC41" s="35">
        <f t="shared" si="12"/>
        <v>0.32183909037690051</v>
      </c>
    </row>
    <row r="42" spans="1:29" x14ac:dyDescent="0.3">
      <c r="A42">
        <v>53</v>
      </c>
      <c r="B42" t="s">
        <v>196</v>
      </c>
      <c r="C42" t="s">
        <v>16</v>
      </c>
      <c r="D42">
        <v>72.7610008292</v>
      </c>
      <c r="E42">
        <v>72.761015819799994</v>
      </c>
      <c r="F42">
        <v>0</v>
      </c>
      <c r="G42">
        <v>0</v>
      </c>
      <c r="H42">
        <v>0</v>
      </c>
      <c r="I42">
        <v>0</v>
      </c>
      <c r="J42">
        <v>0</v>
      </c>
      <c r="K42">
        <v>0</v>
      </c>
      <c r="L42">
        <v>0</v>
      </c>
      <c r="M42">
        <v>0</v>
      </c>
      <c r="N42">
        <v>0</v>
      </c>
      <c r="O42">
        <v>72.7610008292</v>
      </c>
      <c r="Q42" t="str">
        <f t="shared" si="0"/>
        <v>Washington</v>
      </c>
      <c r="R42" s="35">
        <f t="shared" si="1"/>
        <v>0.32183905683315323</v>
      </c>
      <c r="S42" s="35">
        <f t="shared" si="2"/>
        <v>0.3563218863336936</v>
      </c>
      <c r="T42" s="35">
        <f t="shared" si="3"/>
        <v>0</v>
      </c>
      <c r="U42" s="35">
        <f t="shared" si="4"/>
        <v>0</v>
      </c>
      <c r="V42" s="35">
        <f t="shared" si="5"/>
        <v>0</v>
      </c>
      <c r="W42" s="35">
        <f t="shared" si="6"/>
        <v>0</v>
      </c>
      <c r="X42" s="35">
        <f t="shared" si="7"/>
        <v>0</v>
      </c>
      <c r="Y42" s="35">
        <f t="shared" si="8"/>
        <v>0</v>
      </c>
      <c r="Z42" s="35">
        <f t="shared" si="9"/>
        <v>0</v>
      </c>
      <c r="AA42" s="35">
        <f t="shared" si="10"/>
        <v>0</v>
      </c>
      <c r="AB42" s="35">
        <f t="shared" si="11"/>
        <v>0</v>
      </c>
      <c r="AC42" s="35">
        <f t="shared" si="12"/>
        <v>0.32183905683315323</v>
      </c>
    </row>
    <row r="43" spans="1:29" x14ac:dyDescent="0.3">
      <c r="A43">
        <v>55</v>
      </c>
      <c r="B43" t="s">
        <v>198</v>
      </c>
      <c r="C43" t="s">
        <v>16</v>
      </c>
      <c r="D43">
        <v>420.41104007040002</v>
      </c>
      <c r="E43">
        <v>420.41109409329903</v>
      </c>
      <c r="F43">
        <v>0</v>
      </c>
      <c r="G43">
        <v>0</v>
      </c>
      <c r="H43">
        <v>0</v>
      </c>
      <c r="I43">
        <v>0</v>
      </c>
      <c r="J43">
        <v>0</v>
      </c>
      <c r="K43">
        <v>0</v>
      </c>
      <c r="L43">
        <v>0</v>
      </c>
      <c r="M43">
        <v>0</v>
      </c>
      <c r="N43">
        <v>0</v>
      </c>
      <c r="O43">
        <v>420.41104007040002</v>
      </c>
      <c r="Q43" t="str">
        <f t="shared" si="0"/>
        <v>Wisconsin</v>
      </c>
      <c r="R43" s="35">
        <f t="shared" si="1"/>
        <v>0.32183906572358822</v>
      </c>
      <c r="S43" s="35">
        <f t="shared" si="2"/>
        <v>0.35632186855282355</v>
      </c>
      <c r="T43" s="35">
        <f t="shared" si="3"/>
        <v>0</v>
      </c>
      <c r="U43" s="35">
        <f t="shared" si="4"/>
        <v>0</v>
      </c>
      <c r="V43" s="35">
        <f t="shared" si="5"/>
        <v>0</v>
      </c>
      <c r="W43" s="35">
        <f t="shared" si="6"/>
        <v>0</v>
      </c>
      <c r="X43" s="35">
        <f t="shared" si="7"/>
        <v>0</v>
      </c>
      <c r="Y43" s="35">
        <f t="shared" si="8"/>
        <v>0</v>
      </c>
      <c r="Z43" s="35">
        <f t="shared" si="9"/>
        <v>0</v>
      </c>
      <c r="AA43" s="35">
        <f t="shared" si="10"/>
        <v>0</v>
      </c>
      <c r="AB43" s="35">
        <f t="shared" si="11"/>
        <v>0</v>
      </c>
      <c r="AC43" s="35">
        <f t="shared" si="12"/>
        <v>0.32183906572358822</v>
      </c>
    </row>
    <row r="44" spans="1:29" x14ac:dyDescent="0.3">
      <c r="A44">
        <v>56</v>
      </c>
      <c r="B44" t="s">
        <v>261</v>
      </c>
      <c r="C44" t="s">
        <v>16</v>
      </c>
      <c r="D44">
        <v>46.6357674939999</v>
      </c>
      <c r="E44">
        <v>46.635783232999998</v>
      </c>
      <c r="F44">
        <v>0</v>
      </c>
      <c r="G44">
        <v>0</v>
      </c>
      <c r="H44">
        <v>0</v>
      </c>
      <c r="I44">
        <v>0</v>
      </c>
      <c r="J44">
        <v>0</v>
      </c>
      <c r="K44">
        <v>0</v>
      </c>
      <c r="L44">
        <v>0</v>
      </c>
      <c r="M44">
        <v>0</v>
      </c>
      <c r="N44">
        <v>0</v>
      </c>
      <c r="O44">
        <v>46.6357674939999</v>
      </c>
      <c r="Q44" t="str">
        <f t="shared" si="0"/>
        <v>Wyoming</v>
      </c>
      <c r="R44" s="35">
        <f t="shared" si="1"/>
        <v>0.32183904175725603</v>
      </c>
      <c r="S44" s="35">
        <f t="shared" si="2"/>
        <v>0.356321916485488</v>
      </c>
      <c r="T44" s="35">
        <f t="shared" si="3"/>
        <v>0</v>
      </c>
      <c r="U44" s="35">
        <f t="shared" si="4"/>
        <v>0</v>
      </c>
      <c r="V44" s="35">
        <f t="shared" si="5"/>
        <v>0</v>
      </c>
      <c r="W44" s="35">
        <f t="shared" si="6"/>
        <v>0</v>
      </c>
      <c r="X44" s="35">
        <f t="shared" si="7"/>
        <v>0</v>
      </c>
      <c r="Y44" s="35">
        <f t="shared" si="8"/>
        <v>0</v>
      </c>
      <c r="Z44" s="35">
        <f t="shared" si="9"/>
        <v>0</v>
      </c>
      <c r="AA44" s="35">
        <f t="shared" si="10"/>
        <v>0</v>
      </c>
      <c r="AB44" s="35">
        <f t="shared" si="11"/>
        <v>0</v>
      </c>
      <c r="AC44" s="35">
        <f t="shared" si="12"/>
        <v>0.32183904175725603</v>
      </c>
    </row>
    <row r="46" spans="1:29" x14ac:dyDescent="0.3">
      <c r="A46" t="s">
        <v>228</v>
      </c>
      <c r="D46">
        <v>31</v>
      </c>
      <c r="E46">
        <v>28</v>
      </c>
      <c r="F46">
        <v>31</v>
      </c>
      <c r="G46">
        <v>30</v>
      </c>
      <c r="H46">
        <v>31</v>
      </c>
      <c r="I46">
        <v>30</v>
      </c>
      <c r="J46">
        <v>31</v>
      </c>
      <c r="K46">
        <v>31</v>
      </c>
      <c r="L46">
        <v>30</v>
      </c>
      <c r="M46">
        <v>31</v>
      </c>
      <c r="N46">
        <v>30</v>
      </c>
      <c r="O46">
        <v>31</v>
      </c>
    </row>
    <row r="47" spans="1:29" x14ac:dyDescent="0.3">
      <c r="A47" t="s">
        <v>231</v>
      </c>
      <c r="B47" t="s">
        <v>233</v>
      </c>
      <c r="C47" t="s">
        <v>223</v>
      </c>
      <c r="D47" t="s">
        <v>172</v>
      </c>
      <c r="E47" t="s">
        <v>173</v>
      </c>
      <c r="F47" t="s">
        <v>174</v>
      </c>
      <c r="G47" t="s">
        <v>175</v>
      </c>
      <c r="H47" t="s">
        <v>176</v>
      </c>
      <c r="I47" t="s">
        <v>177</v>
      </c>
      <c r="J47" t="s">
        <v>178</v>
      </c>
      <c r="K47" t="s">
        <v>179</v>
      </c>
      <c r="L47" t="s">
        <v>180</v>
      </c>
      <c r="M47" t="s">
        <v>181</v>
      </c>
      <c r="N47" t="s">
        <v>182</v>
      </c>
      <c r="O47" t="s">
        <v>183</v>
      </c>
    </row>
    <row r="48" spans="1:29" x14ac:dyDescent="0.3">
      <c r="A48">
        <v>2</v>
      </c>
      <c r="B48" t="s">
        <v>239</v>
      </c>
      <c r="C48" t="s">
        <v>16</v>
      </c>
      <c r="D48">
        <f t="shared" ref="D48:O48" si="13">D15/D$46</f>
        <v>2.5772911879838709</v>
      </c>
      <c r="E48">
        <f t="shared" si="13"/>
        <v>2.8534302682285713</v>
      </c>
      <c r="F48">
        <f t="shared" si="13"/>
        <v>0</v>
      </c>
      <c r="G48">
        <f t="shared" si="13"/>
        <v>0</v>
      </c>
      <c r="H48">
        <f t="shared" si="13"/>
        <v>0</v>
      </c>
      <c r="I48">
        <f t="shared" si="13"/>
        <v>0</v>
      </c>
      <c r="J48">
        <f t="shared" si="13"/>
        <v>0</v>
      </c>
      <c r="K48">
        <f t="shared" si="13"/>
        <v>0</v>
      </c>
      <c r="L48">
        <f t="shared" si="13"/>
        <v>0</v>
      </c>
      <c r="M48">
        <f t="shared" si="13"/>
        <v>0</v>
      </c>
      <c r="N48">
        <f t="shared" si="13"/>
        <v>0</v>
      </c>
      <c r="O48">
        <f t="shared" si="13"/>
        <v>2.5772911879838709</v>
      </c>
    </row>
    <row r="49" spans="1:15" x14ac:dyDescent="0.3">
      <c r="A49">
        <v>4</v>
      </c>
      <c r="B49" t="s">
        <v>192</v>
      </c>
      <c r="C49" t="s">
        <v>237</v>
      </c>
      <c r="D49">
        <f t="shared" ref="D49:O49" si="14">D16/D$46</f>
        <v>0.82938593799031934</v>
      </c>
      <c r="E49">
        <f t="shared" si="14"/>
        <v>0.91824946817857145</v>
      </c>
      <c r="F49">
        <f t="shared" si="14"/>
        <v>0</v>
      </c>
      <c r="G49">
        <f t="shared" si="14"/>
        <v>0</v>
      </c>
      <c r="H49">
        <f t="shared" si="14"/>
        <v>0</v>
      </c>
      <c r="I49">
        <f t="shared" si="14"/>
        <v>0</v>
      </c>
      <c r="J49">
        <f t="shared" si="14"/>
        <v>0</v>
      </c>
      <c r="K49">
        <f t="shared" si="14"/>
        <v>0</v>
      </c>
      <c r="L49">
        <f t="shared" si="14"/>
        <v>0</v>
      </c>
      <c r="M49">
        <f t="shared" si="14"/>
        <v>0</v>
      </c>
      <c r="N49">
        <f t="shared" si="14"/>
        <v>0</v>
      </c>
      <c r="O49">
        <f t="shared" si="14"/>
        <v>0.82938593799031934</v>
      </c>
    </row>
    <row r="50" spans="1:15" x14ac:dyDescent="0.3">
      <c r="A50">
        <v>6</v>
      </c>
      <c r="B50" t="s">
        <v>186</v>
      </c>
      <c r="C50" t="s">
        <v>237</v>
      </c>
      <c r="D50">
        <f t="shared" ref="D50:O50" si="15">D17/D$46</f>
        <v>0.64447077072257741</v>
      </c>
      <c r="E50">
        <f t="shared" si="15"/>
        <v>0.71352186568928566</v>
      </c>
      <c r="F50">
        <f t="shared" si="15"/>
        <v>0.58002336806774191</v>
      </c>
      <c r="G50">
        <f t="shared" si="15"/>
        <v>0.19778147555999998</v>
      </c>
      <c r="H50">
        <f t="shared" si="15"/>
        <v>6.3153855238709353E-2</v>
      </c>
      <c r="I50">
        <f t="shared" si="15"/>
        <v>0</v>
      </c>
      <c r="J50">
        <f t="shared" si="15"/>
        <v>0</v>
      </c>
      <c r="K50">
        <f t="shared" si="15"/>
        <v>0</v>
      </c>
      <c r="L50">
        <f t="shared" si="15"/>
        <v>0</v>
      </c>
      <c r="M50">
        <f t="shared" si="15"/>
        <v>0</v>
      </c>
      <c r="N50">
        <f t="shared" si="15"/>
        <v>0.46616716366666666</v>
      </c>
      <c r="O50">
        <f t="shared" si="15"/>
        <v>0.64447077072257741</v>
      </c>
    </row>
    <row r="51" spans="1:15" x14ac:dyDescent="0.3">
      <c r="A51">
        <v>8</v>
      </c>
      <c r="B51" t="s">
        <v>197</v>
      </c>
      <c r="C51" t="s">
        <v>237</v>
      </c>
      <c r="D51">
        <f t="shared" ref="D51:O51" si="16">D18/D$46</f>
        <v>2.5526816567870969</v>
      </c>
      <c r="E51">
        <f t="shared" si="16"/>
        <v>2.8261828747750002</v>
      </c>
      <c r="F51">
        <f t="shared" si="16"/>
        <v>0</v>
      </c>
      <c r="G51">
        <f t="shared" si="16"/>
        <v>0</v>
      </c>
      <c r="H51">
        <f t="shared" si="16"/>
        <v>0</v>
      </c>
      <c r="I51">
        <f t="shared" si="16"/>
        <v>0</v>
      </c>
      <c r="J51">
        <f t="shared" si="16"/>
        <v>0</v>
      </c>
      <c r="K51">
        <f t="shared" si="16"/>
        <v>0</v>
      </c>
      <c r="L51">
        <f t="shared" si="16"/>
        <v>0</v>
      </c>
      <c r="M51">
        <f t="shared" si="16"/>
        <v>0</v>
      </c>
      <c r="N51">
        <f t="shared" si="16"/>
        <v>0</v>
      </c>
      <c r="O51">
        <f t="shared" si="16"/>
        <v>2.5526816567870969</v>
      </c>
    </row>
    <row r="52" spans="1:15" x14ac:dyDescent="0.3">
      <c r="A52">
        <v>9</v>
      </c>
      <c r="B52" t="s">
        <v>241</v>
      </c>
      <c r="C52" t="s">
        <v>237</v>
      </c>
      <c r="D52">
        <f t="shared" ref="D52:O52" si="17">D19/D$46</f>
        <v>8.8147075448387097E-2</v>
      </c>
      <c r="E52">
        <f t="shared" si="17"/>
        <v>9.7591378360714284E-2</v>
      </c>
      <c r="F52">
        <f t="shared" si="17"/>
        <v>0</v>
      </c>
      <c r="G52">
        <f t="shared" si="17"/>
        <v>0</v>
      </c>
      <c r="H52">
        <f t="shared" si="17"/>
        <v>0</v>
      </c>
      <c r="I52">
        <f t="shared" si="17"/>
        <v>0</v>
      </c>
      <c r="J52">
        <f t="shared" si="17"/>
        <v>0</v>
      </c>
      <c r="K52">
        <f t="shared" si="17"/>
        <v>0</v>
      </c>
      <c r="L52">
        <f t="shared" si="17"/>
        <v>0</v>
      </c>
      <c r="M52">
        <f t="shared" si="17"/>
        <v>0</v>
      </c>
      <c r="N52">
        <f t="shared" si="17"/>
        <v>0</v>
      </c>
      <c r="O52">
        <f t="shared" si="17"/>
        <v>8.8147075448387097E-2</v>
      </c>
    </row>
    <row r="53" spans="1:15" x14ac:dyDescent="0.3">
      <c r="A53">
        <v>16</v>
      </c>
      <c r="B53" t="s">
        <v>244</v>
      </c>
      <c r="C53" t="s">
        <v>237</v>
      </c>
      <c r="D53">
        <f t="shared" ref="D53:O53" si="18">D20/D$46</f>
        <v>2.8197797009096774</v>
      </c>
      <c r="E53">
        <f t="shared" si="18"/>
        <v>3.1218997997678533</v>
      </c>
      <c r="F53">
        <f t="shared" si="18"/>
        <v>0</v>
      </c>
      <c r="G53">
        <f t="shared" si="18"/>
        <v>0</v>
      </c>
      <c r="H53">
        <f t="shared" si="18"/>
        <v>0</v>
      </c>
      <c r="I53">
        <f t="shared" si="18"/>
        <v>0</v>
      </c>
      <c r="J53">
        <f t="shared" si="18"/>
        <v>0</v>
      </c>
      <c r="K53">
        <f t="shared" si="18"/>
        <v>0</v>
      </c>
      <c r="L53">
        <f t="shared" si="18"/>
        <v>0</v>
      </c>
      <c r="M53">
        <f t="shared" si="18"/>
        <v>0</v>
      </c>
      <c r="N53">
        <f t="shared" si="18"/>
        <v>0</v>
      </c>
      <c r="O53">
        <f t="shared" si="18"/>
        <v>2.8197797009096774</v>
      </c>
    </row>
    <row r="54" spans="1:15" x14ac:dyDescent="0.3">
      <c r="A54">
        <v>17</v>
      </c>
      <c r="B54" t="s">
        <v>212</v>
      </c>
      <c r="C54" t="s">
        <v>237</v>
      </c>
      <c r="D54">
        <f t="shared" ref="D54:O54" si="19">D21/D$46</f>
        <v>3.9278547534128712</v>
      </c>
      <c r="E54">
        <f t="shared" si="19"/>
        <v>4.3486966613785709</v>
      </c>
      <c r="F54">
        <f t="shared" si="19"/>
        <v>0</v>
      </c>
      <c r="G54">
        <f t="shared" si="19"/>
        <v>0</v>
      </c>
      <c r="H54">
        <f t="shared" si="19"/>
        <v>0</v>
      </c>
      <c r="I54">
        <f t="shared" si="19"/>
        <v>0</v>
      </c>
      <c r="J54">
        <f t="shared" si="19"/>
        <v>0</v>
      </c>
      <c r="K54">
        <f t="shared" si="19"/>
        <v>0</v>
      </c>
      <c r="L54">
        <f t="shared" si="19"/>
        <v>0</v>
      </c>
      <c r="M54">
        <f t="shared" si="19"/>
        <v>0</v>
      </c>
      <c r="N54">
        <f t="shared" si="19"/>
        <v>0</v>
      </c>
      <c r="O54">
        <f t="shared" si="19"/>
        <v>3.9278547534128712</v>
      </c>
    </row>
    <row r="55" spans="1:15" x14ac:dyDescent="0.3">
      <c r="A55">
        <v>18</v>
      </c>
      <c r="B55" t="s">
        <v>213</v>
      </c>
      <c r="C55" t="s">
        <v>237</v>
      </c>
      <c r="D55">
        <f t="shared" ref="D55:O55" si="20">D22/D$46</f>
        <v>1.3682989732161259</v>
      </c>
      <c r="E55">
        <f t="shared" si="20"/>
        <v>1.5149024488999998</v>
      </c>
      <c r="F55">
        <f t="shared" si="20"/>
        <v>0</v>
      </c>
      <c r="G55">
        <f t="shared" si="20"/>
        <v>0</v>
      </c>
      <c r="H55">
        <f t="shared" si="20"/>
        <v>0</v>
      </c>
      <c r="I55">
        <f t="shared" si="20"/>
        <v>0</v>
      </c>
      <c r="J55">
        <f t="shared" si="20"/>
        <v>0</v>
      </c>
      <c r="K55">
        <f t="shared" si="20"/>
        <v>0</v>
      </c>
      <c r="L55">
        <f t="shared" si="20"/>
        <v>0</v>
      </c>
      <c r="M55">
        <f t="shared" si="20"/>
        <v>0</v>
      </c>
      <c r="N55">
        <f t="shared" si="20"/>
        <v>0</v>
      </c>
      <c r="O55">
        <f t="shared" si="20"/>
        <v>1.3682989732161259</v>
      </c>
    </row>
    <row r="56" spans="1:15" x14ac:dyDescent="0.3">
      <c r="A56">
        <v>19</v>
      </c>
      <c r="B56" t="s">
        <v>214</v>
      </c>
      <c r="C56" t="s">
        <v>237</v>
      </c>
      <c r="D56">
        <f t="shared" ref="D56:O56" si="21">D23/D$46</f>
        <v>2.4123446379419358</v>
      </c>
      <c r="E56">
        <f t="shared" si="21"/>
        <v>2.6708098243285714</v>
      </c>
      <c r="F56">
        <f t="shared" si="21"/>
        <v>0</v>
      </c>
      <c r="G56">
        <f t="shared" si="21"/>
        <v>0</v>
      </c>
      <c r="H56">
        <f t="shared" si="21"/>
        <v>0</v>
      </c>
      <c r="I56">
        <f t="shared" si="21"/>
        <v>0</v>
      </c>
      <c r="J56">
        <f t="shared" si="21"/>
        <v>0</v>
      </c>
      <c r="K56">
        <f t="shared" si="21"/>
        <v>0</v>
      </c>
      <c r="L56">
        <f t="shared" si="21"/>
        <v>0</v>
      </c>
      <c r="M56">
        <f t="shared" si="21"/>
        <v>0</v>
      </c>
      <c r="N56">
        <f t="shared" si="21"/>
        <v>0</v>
      </c>
      <c r="O56">
        <f t="shared" si="21"/>
        <v>2.4123446379419358</v>
      </c>
    </row>
    <row r="57" spans="1:15" x14ac:dyDescent="0.3">
      <c r="A57">
        <v>23</v>
      </c>
      <c r="B57" t="s">
        <v>188</v>
      </c>
      <c r="C57" t="s">
        <v>237</v>
      </c>
      <c r="D57">
        <f t="shared" ref="D57:O57" si="22">D24/D$46</f>
        <v>5.8137506704580648</v>
      </c>
      <c r="E57">
        <f t="shared" si="22"/>
        <v>6.4366487355714286</v>
      </c>
      <c r="F57">
        <f t="shared" si="22"/>
        <v>0</v>
      </c>
      <c r="G57">
        <f t="shared" si="22"/>
        <v>0</v>
      </c>
      <c r="H57">
        <f t="shared" si="22"/>
        <v>0</v>
      </c>
      <c r="I57">
        <f t="shared" si="22"/>
        <v>0</v>
      </c>
      <c r="J57">
        <f t="shared" si="22"/>
        <v>0</v>
      </c>
      <c r="K57">
        <f t="shared" si="22"/>
        <v>0</v>
      </c>
      <c r="L57">
        <f t="shared" si="22"/>
        <v>0</v>
      </c>
      <c r="M57">
        <f t="shared" si="22"/>
        <v>0</v>
      </c>
      <c r="N57">
        <f t="shared" si="22"/>
        <v>0</v>
      </c>
      <c r="O57">
        <f t="shared" si="22"/>
        <v>5.8137506704580648</v>
      </c>
    </row>
    <row r="58" spans="1:15" x14ac:dyDescent="0.3">
      <c r="A58">
        <v>24</v>
      </c>
      <c r="B58" t="s">
        <v>208</v>
      </c>
      <c r="C58" t="s">
        <v>237</v>
      </c>
      <c r="D58">
        <f t="shared" ref="D58:O58" si="23">D25/D$46</f>
        <v>1.792797076129032E-2</v>
      </c>
      <c r="E58">
        <f t="shared" si="23"/>
        <v>1.9848843785714283E-2</v>
      </c>
      <c r="F58">
        <f t="shared" si="23"/>
        <v>0</v>
      </c>
      <c r="G58">
        <f t="shared" si="23"/>
        <v>0</v>
      </c>
      <c r="H58">
        <f t="shared" si="23"/>
        <v>0</v>
      </c>
      <c r="I58">
        <f t="shared" si="23"/>
        <v>0</v>
      </c>
      <c r="J58">
        <f t="shared" si="23"/>
        <v>0</v>
      </c>
      <c r="K58">
        <f t="shared" si="23"/>
        <v>0</v>
      </c>
      <c r="L58">
        <f t="shared" si="23"/>
        <v>0</v>
      </c>
      <c r="M58">
        <f t="shared" si="23"/>
        <v>0</v>
      </c>
      <c r="N58">
        <f t="shared" si="23"/>
        <v>0</v>
      </c>
      <c r="O58">
        <f t="shared" si="23"/>
        <v>1.792797076129032E-2</v>
      </c>
    </row>
    <row r="59" spans="1:15" x14ac:dyDescent="0.3">
      <c r="A59">
        <v>25</v>
      </c>
      <c r="B59" t="s">
        <v>246</v>
      </c>
      <c r="C59" t="s">
        <v>237</v>
      </c>
      <c r="D59">
        <f t="shared" ref="D59:O59" si="24">D26/D$46</f>
        <v>0.88905245396773869</v>
      </c>
      <c r="E59">
        <f t="shared" si="24"/>
        <v>0.98430768307142846</v>
      </c>
      <c r="F59">
        <f t="shared" si="24"/>
        <v>0</v>
      </c>
      <c r="G59">
        <f t="shared" si="24"/>
        <v>0</v>
      </c>
      <c r="H59">
        <f t="shared" si="24"/>
        <v>0</v>
      </c>
      <c r="I59">
        <f t="shared" si="24"/>
        <v>0</v>
      </c>
      <c r="J59">
        <f t="shared" si="24"/>
        <v>0</v>
      </c>
      <c r="K59">
        <f t="shared" si="24"/>
        <v>0</v>
      </c>
      <c r="L59">
        <f t="shared" si="24"/>
        <v>0</v>
      </c>
      <c r="M59">
        <f t="shared" si="24"/>
        <v>0</v>
      </c>
      <c r="N59">
        <f t="shared" si="24"/>
        <v>0</v>
      </c>
      <c r="O59">
        <f t="shared" si="24"/>
        <v>0.88905245396773869</v>
      </c>
    </row>
    <row r="60" spans="1:15" x14ac:dyDescent="0.3">
      <c r="A60">
        <v>26</v>
      </c>
      <c r="B60" t="s">
        <v>217</v>
      </c>
      <c r="C60" t="s">
        <v>237</v>
      </c>
      <c r="D60">
        <f t="shared" ref="D60:O60" si="25">D27/D$46</f>
        <v>18.496051642441934</v>
      </c>
      <c r="E60">
        <f t="shared" si="25"/>
        <v>20.47777301101425</v>
      </c>
      <c r="F60">
        <f t="shared" si="25"/>
        <v>0</v>
      </c>
      <c r="G60">
        <f t="shared" si="25"/>
        <v>0</v>
      </c>
      <c r="H60">
        <f t="shared" si="25"/>
        <v>0</v>
      </c>
      <c r="I60">
        <f t="shared" si="25"/>
        <v>0</v>
      </c>
      <c r="J60">
        <f t="shared" si="25"/>
        <v>0</v>
      </c>
      <c r="K60">
        <f t="shared" si="25"/>
        <v>0</v>
      </c>
      <c r="L60">
        <f t="shared" si="25"/>
        <v>0</v>
      </c>
      <c r="M60">
        <f t="shared" si="25"/>
        <v>0</v>
      </c>
      <c r="N60">
        <f t="shared" si="25"/>
        <v>0</v>
      </c>
      <c r="O60">
        <f t="shared" si="25"/>
        <v>18.496051642441934</v>
      </c>
    </row>
    <row r="61" spans="1:15" x14ac:dyDescent="0.3">
      <c r="A61">
        <v>27</v>
      </c>
      <c r="B61" t="s">
        <v>218</v>
      </c>
      <c r="C61" t="s">
        <v>237</v>
      </c>
      <c r="D61">
        <f t="shared" ref="D61:O61" si="26">D28/D$46</f>
        <v>20.474869590219352</v>
      </c>
      <c r="E61">
        <f t="shared" si="26"/>
        <v>22.668615589985677</v>
      </c>
      <c r="F61">
        <f t="shared" si="26"/>
        <v>0</v>
      </c>
      <c r="G61">
        <f t="shared" si="26"/>
        <v>0</v>
      </c>
      <c r="H61">
        <f t="shared" si="26"/>
        <v>0</v>
      </c>
      <c r="I61">
        <f t="shared" si="26"/>
        <v>0</v>
      </c>
      <c r="J61">
        <f t="shared" si="26"/>
        <v>0</v>
      </c>
      <c r="K61">
        <f t="shared" si="26"/>
        <v>0</v>
      </c>
      <c r="L61">
        <f t="shared" si="26"/>
        <v>0</v>
      </c>
      <c r="M61">
        <f t="shared" si="26"/>
        <v>0</v>
      </c>
      <c r="N61">
        <f t="shared" si="26"/>
        <v>0</v>
      </c>
      <c r="O61">
        <f t="shared" si="26"/>
        <v>20.474869590219352</v>
      </c>
    </row>
    <row r="62" spans="1:15" x14ac:dyDescent="0.3">
      <c r="A62">
        <v>30</v>
      </c>
      <c r="B62" t="s">
        <v>248</v>
      </c>
      <c r="C62" t="s">
        <v>237</v>
      </c>
      <c r="D62">
        <f t="shared" ref="D62:O62" si="27">D29/D$46</f>
        <v>1.1031751165129</v>
      </c>
      <c r="E62">
        <f t="shared" si="27"/>
        <v>1.2213726768642859</v>
      </c>
      <c r="F62">
        <f t="shared" si="27"/>
        <v>0</v>
      </c>
      <c r="G62">
        <f t="shared" si="27"/>
        <v>0</v>
      </c>
      <c r="H62">
        <f t="shared" si="27"/>
        <v>0</v>
      </c>
      <c r="I62">
        <f t="shared" si="27"/>
        <v>0</v>
      </c>
      <c r="J62">
        <f t="shared" si="27"/>
        <v>0</v>
      </c>
      <c r="K62">
        <f t="shared" si="27"/>
        <v>0</v>
      </c>
      <c r="L62">
        <f t="shared" si="27"/>
        <v>0</v>
      </c>
      <c r="M62">
        <f t="shared" si="27"/>
        <v>0</v>
      </c>
      <c r="N62">
        <f t="shared" si="27"/>
        <v>0</v>
      </c>
      <c r="O62">
        <f t="shared" si="27"/>
        <v>1.1031751165129</v>
      </c>
    </row>
    <row r="63" spans="1:15" x14ac:dyDescent="0.3">
      <c r="A63">
        <v>31</v>
      </c>
      <c r="B63" t="s">
        <v>220</v>
      </c>
      <c r="C63" t="s">
        <v>237</v>
      </c>
      <c r="D63">
        <f t="shared" ref="D63:O63" si="28">D30/D$46</f>
        <v>0.1017044974967742</v>
      </c>
      <c r="E63">
        <f t="shared" si="28"/>
        <v>0.112601481275</v>
      </c>
      <c r="F63">
        <f t="shared" si="28"/>
        <v>0</v>
      </c>
      <c r="G63">
        <f t="shared" si="28"/>
        <v>0</v>
      </c>
      <c r="H63">
        <f t="shared" si="28"/>
        <v>0</v>
      </c>
      <c r="I63">
        <f t="shared" si="28"/>
        <v>0</v>
      </c>
      <c r="J63">
        <f t="shared" si="28"/>
        <v>0</v>
      </c>
      <c r="K63">
        <f t="shared" si="28"/>
        <v>0</v>
      </c>
      <c r="L63">
        <f t="shared" si="28"/>
        <v>0</v>
      </c>
      <c r="M63">
        <f t="shared" si="28"/>
        <v>0</v>
      </c>
      <c r="N63">
        <f t="shared" si="28"/>
        <v>0</v>
      </c>
      <c r="O63">
        <f t="shared" si="28"/>
        <v>0.1017044974967742</v>
      </c>
    </row>
    <row r="64" spans="1:15" x14ac:dyDescent="0.3">
      <c r="A64">
        <v>32</v>
      </c>
      <c r="B64" t="s">
        <v>249</v>
      </c>
      <c r="C64" t="s">
        <v>237</v>
      </c>
      <c r="D64">
        <f t="shared" ref="D64:O64" si="29">D31/D$46</f>
        <v>9.6039381709677411E-3</v>
      </c>
      <c r="E64">
        <f t="shared" si="29"/>
        <v>1.0632926921428571E-2</v>
      </c>
      <c r="F64">
        <f t="shared" si="29"/>
        <v>0</v>
      </c>
      <c r="G64">
        <f t="shared" si="29"/>
        <v>0</v>
      </c>
      <c r="H64">
        <f t="shared" si="29"/>
        <v>0</v>
      </c>
      <c r="I64">
        <f t="shared" si="29"/>
        <v>0</v>
      </c>
      <c r="J64">
        <f t="shared" si="29"/>
        <v>0</v>
      </c>
      <c r="K64">
        <f t="shared" si="29"/>
        <v>0</v>
      </c>
      <c r="L64">
        <f t="shared" si="29"/>
        <v>0</v>
      </c>
      <c r="M64">
        <f t="shared" si="29"/>
        <v>0</v>
      </c>
      <c r="N64">
        <f t="shared" si="29"/>
        <v>0</v>
      </c>
      <c r="O64">
        <f t="shared" si="29"/>
        <v>9.6039381709677411E-3</v>
      </c>
    </row>
    <row r="65" spans="1:15" x14ac:dyDescent="0.3">
      <c r="A65">
        <v>33</v>
      </c>
      <c r="B65" t="s">
        <v>250</v>
      </c>
      <c r="C65" t="s">
        <v>237</v>
      </c>
      <c r="D65">
        <f t="shared" ref="D65:O65" si="30">D32/D$46</f>
        <v>2.4810492624419358</v>
      </c>
      <c r="E65">
        <f t="shared" si="30"/>
        <v>2.7468747318142825</v>
      </c>
      <c r="F65">
        <f t="shared" si="30"/>
        <v>0</v>
      </c>
      <c r="G65">
        <f t="shared" si="30"/>
        <v>0</v>
      </c>
      <c r="H65">
        <f t="shared" si="30"/>
        <v>0</v>
      </c>
      <c r="I65">
        <f t="shared" si="30"/>
        <v>0</v>
      </c>
      <c r="J65">
        <f t="shared" si="30"/>
        <v>0</v>
      </c>
      <c r="K65">
        <f t="shared" si="30"/>
        <v>0</v>
      </c>
      <c r="L65">
        <f t="shared" si="30"/>
        <v>0</v>
      </c>
      <c r="M65">
        <f t="shared" si="30"/>
        <v>0</v>
      </c>
      <c r="N65">
        <f t="shared" si="30"/>
        <v>0</v>
      </c>
      <c r="O65">
        <f t="shared" si="30"/>
        <v>2.4810492624419358</v>
      </c>
    </row>
    <row r="66" spans="1:15" x14ac:dyDescent="0.3">
      <c r="A66">
        <v>35</v>
      </c>
      <c r="B66" t="s">
        <v>252</v>
      </c>
      <c r="C66" t="s">
        <v>237</v>
      </c>
      <c r="D66">
        <f t="shared" ref="D66:O66" si="31">D33/D$46</f>
        <v>9.304318277096775E-2</v>
      </c>
      <c r="E66">
        <f t="shared" si="31"/>
        <v>0.10301203196785715</v>
      </c>
      <c r="F66">
        <f t="shared" si="31"/>
        <v>0</v>
      </c>
      <c r="G66">
        <f t="shared" si="31"/>
        <v>0</v>
      </c>
      <c r="H66">
        <f t="shared" si="31"/>
        <v>0</v>
      </c>
      <c r="I66">
        <f t="shared" si="31"/>
        <v>0</v>
      </c>
      <c r="J66">
        <f t="shared" si="31"/>
        <v>0</v>
      </c>
      <c r="K66">
        <f t="shared" si="31"/>
        <v>0</v>
      </c>
      <c r="L66">
        <f t="shared" si="31"/>
        <v>0</v>
      </c>
      <c r="M66">
        <f t="shared" si="31"/>
        <v>0</v>
      </c>
      <c r="N66">
        <f t="shared" si="31"/>
        <v>0</v>
      </c>
      <c r="O66">
        <f t="shared" si="31"/>
        <v>9.304318277096775E-2</v>
      </c>
    </row>
    <row r="67" spans="1:15" x14ac:dyDescent="0.3">
      <c r="A67">
        <v>36</v>
      </c>
      <c r="B67" t="s">
        <v>253</v>
      </c>
      <c r="C67" t="s">
        <v>237</v>
      </c>
      <c r="D67">
        <f t="shared" ref="D67:O67" si="32">D34/D$46</f>
        <v>8.5678206206838698</v>
      </c>
      <c r="E67">
        <f t="shared" si="32"/>
        <v>9.4857996193892848</v>
      </c>
      <c r="F67">
        <f t="shared" si="32"/>
        <v>0</v>
      </c>
      <c r="G67">
        <f t="shared" si="32"/>
        <v>0</v>
      </c>
      <c r="H67">
        <f t="shared" si="32"/>
        <v>0</v>
      </c>
      <c r="I67">
        <f t="shared" si="32"/>
        <v>0</v>
      </c>
      <c r="J67">
        <f t="shared" si="32"/>
        <v>0</v>
      </c>
      <c r="K67">
        <f t="shared" si="32"/>
        <v>0</v>
      </c>
      <c r="L67">
        <f t="shared" si="32"/>
        <v>0</v>
      </c>
      <c r="M67">
        <f t="shared" si="32"/>
        <v>0</v>
      </c>
      <c r="N67">
        <f t="shared" si="32"/>
        <v>0</v>
      </c>
      <c r="O67">
        <f t="shared" si="32"/>
        <v>8.5678206206838698</v>
      </c>
    </row>
    <row r="68" spans="1:15" x14ac:dyDescent="0.3">
      <c r="A68">
        <v>38</v>
      </c>
      <c r="B68" t="s">
        <v>255</v>
      </c>
      <c r="C68" t="s">
        <v>237</v>
      </c>
      <c r="D68">
        <f t="shared" ref="D68:O68" si="33">D35/D$46</f>
        <v>1.4232092161774192</v>
      </c>
      <c r="E68">
        <f t="shared" si="33"/>
        <v>1.5756964108107143</v>
      </c>
      <c r="F68">
        <f t="shared" si="33"/>
        <v>0</v>
      </c>
      <c r="G68">
        <f t="shared" si="33"/>
        <v>0</v>
      </c>
      <c r="H68">
        <f t="shared" si="33"/>
        <v>0</v>
      </c>
      <c r="I68">
        <f t="shared" si="33"/>
        <v>0</v>
      </c>
      <c r="J68">
        <f t="shared" si="33"/>
        <v>0</v>
      </c>
      <c r="K68">
        <f t="shared" si="33"/>
        <v>0</v>
      </c>
      <c r="L68">
        <f t="shared" si="33"/>
        <v>0</v>
      </c>
      <c r="M68">
        <f t="shared" si="33"/>
        <v>0</v>
      </c>
      <c r="N68">
        <f t="shared" si="33"/>
        <v>0</v>
      </c>
      <c r="O68">
        <f t="shared" si="33"/>
        <v>1.4232092161774192</v>
      </c>
    </row>
    <row r="69" spans="1:15" x14ac:dyDescent="0.3">
      <c r="A69">
        <v>39</v>
      </c>
      <c r="B69" t="s">
        <v>236</v>
      </c>
      <c r="C69" t="s">
        <v>237</v>
      </c>
      <c r="D69">
        <f t="shared" ref="D69:O69" si="34">D36/D$46</f>
        <v>1.4907017965903195</v>
      </c>
      <c r="E69">
        <f t="shared" si="34"/>
        <v>1.6504201924035713</v>
      </c>
      <c r="F69">
        <f t="shared" si="34"/>
        <v>0</v>
      </c>
      <c r="G69">
        <f t="shared" si="34"/>
        <v>0</v>
      </c>
      <c r="H69">
        <f t="shared" si="34"/>
        <v>0</v>
      </c>
      <c r="I69">
        <f t="shared" si="34"/>
        <v>0</v>
      </c>
      <c r="J69">
        <f t="shared" si="34"/>
        <v>0</v>
      </c>
      <c r="K69">
        <f t="shared" si="34"/>
        <v>0</v>
      </c>
      <c r="L69">
        <f t="shared" si="34"/>
        <v>0</v>
      </c>
      <c r="M69">
        <f t="shared" si="34"/>
        <v>0</v>
      </c>
      <c r="N69">
        <f t="shared" si="34"/>
        <v>0</v>
      </c>
      <c r="O69">
        <f t="shared" si="34"/>
        <v>1.4907017965903195</v>
      </c>
    </row>
    <row r="70" spans="1:15" x14ac:dyDescent="0.3">
      <c r="A70">
        <v>41</v>
      </c>
      <c r="B70" t="s">
        <v>195</v>
      </c>
      <c r="C70" t="s">
        <v>237</v>
      </c>
      <c r="D70">
        <f t="shared" ref="D70:O70" si="35">D37/D$46</f>
        <v>1.0716298182129</v>
      </c>
      <c r="E70">
        <f t="shared" si="35"/>
        <v>1.1864469491892822</v>
      </c>
      <c r="F70">
        <f t="shared" si="35"/>
        <v>0</v>
      </c>
      <c r="G70">
        <f t="shared" si="35"/>
        <v>0</v>
      </c>
      <c r="H70">
        <f t="shared" si="35"/>
        <v>0</v>
      </c>
      <c r="I70">
        <f t="shared" si="35"/>
        <v>0</v>
      </c>
      <c r="J70">
        <f t="shared" si="35"/>
        <v>0</v>
      </c>
      <c r="K70">
        <f t="shared" si="35"/>
        <v>0</v>
      </c>
      <c r="L70">
        <f t="shared" si="35"/>
        <v>0</v>
      </c>
      <c r="M70">
        <f t="shared" si="35"/>
        <v>0</v>
      </c>
      <c r="N70">
        <f t="shared" si="35"/>
        <v>0</v>
      </c>
      <c r="O70">
        <f t="shared" si="35"/>
        <v>1.0716298182129</v>
      </c>
    </row>
    <row r="71" spans="1:15" x14ac:dyDescent="0.3">
      <c r="A71">
        <v>42</v>
      </c>
      <c r="B71" t="s">
        <v>191</v>
      </c>
      <c r="C71" t="s">
        <v>237</v>
      </c>
      <c r="D71">
        <f t="shared" ref="D71:O71" si="36">D38/D$46</f>
        <v>2.8469386428032259</v>
      </c>
      <c r="E71">
        <f t="shared" si="36"/>
        <v>3.1519688775142822</v>
      </c>
      <c r="F71">
        <f t="shared" si="36"/>
        <v>0</v>
      </c>
      <c r="G71">
        <f t="shared" si="36"/>
        <v>0</v>
      </c>
      <c r="H71">
        <f t="shared" si="36"/>
        <v>0</v>
      </c>
      <c r="I71">
        <f t="shared" si="36"/>
        <v>0</v>
      </c>
      <c r="J71">
        <f t="shared" si="36"/>
        <v>0</v>
      </c>
      <c r="K71">
        <f t="shared" si="36"/>
        <v>0</v>
      </c>
      <c r="L71">
        <f t="shared" si="36"/>
        <v>0</v>
      </c>
      <c r="M71">
        <f t="shared" si="36"/>
        <v>0</v>
      </c>
      <c r="N71">
        <f t="shared" si="36"/>
        <v>0</v>
      </c>
      <c r="O71">
        <f t="shared" si="36"/>
        <v>2.8469386428032259</v>
      </c>
    </row>
    <row r="72" spans="1:15" x14ac:dyDescent="0.3">
      <c r="A72">
        <v>46</v>
      </c>
      <c r="B72" t="s">
        <v>258</v>
      </c>
      <c r="C72" t="s">
        <v>237</v>
      </c>
      <c r="D72">
        <f t="shared" ref="D72:O72" si="37">D39/D$46</f>
        <v>0.97685346943870965</v>
      </c>
      <c r="E72">
        <f t="shared" si="37"/>
        <v>1.0815162741785715</v>
      </c>
      <c r="F72">
        <f t="shared" si="37"/>
        <v>0</v>
      </c>
      <c r="G72">
        <f t="shared" si="37"/>
        <v>0</v>
      </c>
      <c r="H72">
        <f t="shared" si="37"/>
        <v>0</v>
      </c>
      <c r="I72">
        <f t="shared" si="37"/>
        <v>0</v>
      </c>
      <c r="J72">
        <f t="shared" si="37"/>
        <v>0</v>
      </c>
      <c r="K72">
        <f t="shared" si="37"/>
        <v>0</v>
      </c>
      <c r="L72">
        <f t="shared" si="37"/>
        <v>0</v>
      </c>
      <c r="M72">
        <f t="shared" si="37"/>
        <v>0</v>
      </c>
      <c r="N72">
        <f t="shared" si="37"/>
        <v>0</v>
      </c>
      <c r="O72">
        <f t="shared" si="37"/>
        <v>0.97685346943870965</v>
      </c>
    </row>
    <row r="73" spans="1:15" x14ac:dyDescent="0.3">
      <c r="A73">
        <v>49</v>
      </c>
      <c r="B73" t="s">
        <v>259</v>
      </c>
      <c r="C73" t="s">
        <v>237</v>
      </c>
      <c r="D73">
        <f t="shared" ref="D73:O73" si="38">D40/D$46</f>
        <v>0.42303849800967741</v>
      </c>
      <c r="E73">
        <f t="shared" si="38"/>
        <v>0.46836430759642855</v>
      </c>
      <c r="F73">
        <f t="shared" si="38"/>
        <v>0.42303849800967741</v>
      </c>
      <c r="G73">
        <f t="shared" si="38"/>
        <v>0</v>
      </c>
      <c r="H73">
        <f t="shared" si="38"/>
        <v>0</v>
      </c>
      <c r="I73">
        <f t="shared" si="38"/>
        <v>0</v>
      </c>
      <c r="J73">
        <f t="shared" si="38"/>
        <v>0</v>
      </c>
      <c r="K73">
        <f t="shared" si="38"/>
        <v>0</v>
      </c>
      <c r="L73">
        <f t="shared" si="38"/>
        <v>0</v>
      </c>
      <c r="M73">
        <f t="shared" si="38"/>
        <v>0</v>
      </c>
      <c r="N73">
        <f t="shared" si="38"/>
        <v>0.43713976285666334</v>
      </c>
      <c r="O73">
        <f t="shared" si="38"/>
        <v>0.42303849800967741</v>
      </c>
    </row>
    <row r="74" spans="1:15" x14ac:dyDescent="0.3">
      <c r="A74">
        <v>50</v>
      </c>
      <c r="B74" t="s">
        <v>207</v>
      </c>
      <c r="C74" t="s">
        <v>237</v>
      </c>
      <c r="D74">
        <f t="shared" ref="D74:O74" si="39">D41/D$46</f>
        <v>1.8780871520677389</v>
      </c>
      <c r="E74">
        <f t="shared" si="39"/>
        <v>2.0793105956892819</v>
      </c>
      <c r="F74">
        <f t="shared" si="39"/>
        <v>0</v>
      </c>
      <c r="G74">
        <f t="shared" si="39"/>
        <v>0</v>
      </c>
      <c r="H74">
        <f t="shared" si="39"/>
        <v>0</v>
      </c>
      <c r="I74">
        <f t="shared" si="39"/>
        <v>0</v>
      </c>
      <c r="J74">
        <f t="shared" si="39"/>
        <v>0</v>
      </c>
      <c r="K74">
        <f t="shared" si="39"/>
        <v>0</v>
      </c>
      <c r="L74">
        <f t="shared" si="39"/>
        <v>0</v>
      </c>
      <c r="M74">
        <f t="shared" si="39"/>
        <v>0</v>
      </c>
      <c r="N74">
        <f t="shared" si="39"/>
        <v>0</v>
      </c>
      <c r="O74">
        <f t="shared" si="39"/>
        <v>1.8780871520677389</v>
      </c>
    </row>
    <row r="75" spans="1:15" x14ac:dyDescent="0.3">
      <c r="A75">
        <v>53</v>
      </c>
      <c r="B75" t="s">
        <v>196</v>
      </c>
      <c r="C75" t="s">
        <v>237</v>
      </c>
      <c r="D75">
        <f t="shared" ref="D75:O75" si="40">D42/D$46</f>
        <v>2.3471290590064515</v>
      </c>
      <c r="E75">
        <f t="shared" si="40"/>
        <v>2.5986077078499998</v>
      </c>
      <c r="F75">
        <f t="shared" si="40"/>
        <v>0</v>
      </c>
      <c r="G75">
        <f t="shared" si="40"/>
        <v>0</v>
      </c>
      <c r="H75">
        <f t="shared" si="40"/>
        <v>0</v>
      </c>
      <c r="I75">
        <f t="shared" si="40"/>
        <v>0</v>
      </c>
      <c r="J75">
        <f t="shared" si="40"/>
        <v>0</v>
      </c>
      <c r="K75">
        <f t="shared" si="40"/>
        <v>0</v>
      </c>
      <c r="L75">
        <f t="shared" si="40"/>
        <v>0</v>
      </c>
      <c r="M75">
        <f t="shared" si="40"/>
        <v>0</v>
      </c>
      <c r="N75">
        <f t="shared" si="40"/>
        <v>0</v>
      </c>
      <c r="O75">
        <f t="shared" si="40"/>
        <v>2.3471290590064515</v>
      </c>
    </row>
    <row r="76" spans="1:15" x14ac:dyDescent="0.3">
      <c r="A76">
        <v>55</v>
      </c>
      <c r="B76" t="s">
        <v>198</v>
      </c>
      <c r="C76" t="s">
        <v>237</v>
      </c>
      <c r="D76">
        <f t="shared" ref="D76:O76" si="41">D43/D$46</f>
        <v>13.561646453883872</v>
      </c>
      <c r="E76">
        <f t="shared" si="41"/>
        <v>15.014681931903537</v>
      </c>
      <c r="F76">
        <f t="shared" si="41"/>
        <v>0</v>
      </c>
      <c r="G76">
        <f t="shared" si="41"/>
        <v>0</v>
      </c>
      <c r="H76">
        <f t="shared" si="41"/>
        <v>0</v>
      </c>
      <c r="I76">
        <f t="shared" si="41"/>
        <v>0</v>
      </c>
      <c r="J76">
        <f t="shared" si="41"/>
        <v>0</v>
      </c>
      <c r="K76">
        <f t="shared" si="41"/>
        <v>0</v>
      </c>
      <c r="L76">
        <f t="shared" si="41"/>
        <v>0</v>
      </c>
      <c r="M76">
        <f t="shared" si="41"/>
        <v>0</v>
      </c>
      <c r="N76">
        <f t="shared" si="41"/>
        <v>0</v>
      </c>
      <c r="O76">
        <f t="shared" si="41"/>
        <v>13.561646453883872</v>
      </c>
    </row>
    <row r="77" spans="1:15" x14ac:dyDescent="0.3">
      <c r="A77">
        <v>56</v>
      </c>
      <c r="B77" t="s">
        <v>261</v>
      </c>
      <c r="C77" t="s">
        <v>237</v>
      </c>
      <c r="D77">
        <f t="shared" ref="D77:O77" si="42">D44/D$46</f>
        <v>1.5043795965806419</v>
      </c>
      <c r="E77">
        <f t="shared" si="42"/>
        <v>1.6655636868928572</v>
      </c>
      <c r="F77">
        <f t="shared" si="42"/>
        <v>0</v>
      </c>
      <c r="G77">
        <f t="shared" si="42"/>
        <v>0</v>
      </c>
      <c r="H77">
        <f t="shared" si="42"/>
        <v>0</v>
      </c>
      <c r="I77">
        <f t="shared" si="42"/>
        <v>0</v>
      </c>
      <c r="J77">
        <f t="shared" si="42"/>
        <v>0</v>
      </c>
      <c r="K77">
        <f t="shared" si="42"/>
        <v>0</v>
      </c>
      <c r="L77">
        <f t="shared" si="42"/>
        <v>0</v>
      </c>
      <c r="M77">
        <f t="shared" si="42"/>
        <v>0</v>
      </c>
      <c r="N77">
        <f t="shared" si="42"/>
        <v>0</v>
      </c>
      <c r="O77">
        <f t="shared" si="42"/>
        <v>1.5043795965806419</v>
      </c>
    </row>
    <row r="86" spans="1:15" x14ac:dyDescent="0.3">
      <c r="A86" t="s">
        <v>231</v>
      </c>
      <c r="C86" t="s">
        <v>223</v>
      </c>
      <c r="D86" t="s">
        <v>116</v>
      </c>
      <c r="E86" t="s">
        <v>117</v>
      </c>
      <c r="F86" t="s">
        <v>118</v>
      </c>
      <c r="G86" t="s">
        <v>119</v>
      </c>
      <c r="H86" t="s">
        <v>120</v>
      </c>
      <c r="I86" t="s">
        <v>121</v>
      </c>
      <c r="J86" t="s">
        <v>122</v>
      </c>
      <c r="K86" t="s">
        <v>123</v>
      </c>
      <c r="L86" t="s">
        <v>124</v>
      </c>
      <c r="M86" t="s">
        <v>125</v>
      </c>
      <c r="N86" t="s">
        <v>126</v>
      </c>
      <c r="O86" t="s">
        <v>127</v>
      </c>
    </row>
    <row r="87" spans="1:15" x14ac:dyDescent="0.3">
      <c r="A87">
        <v>2</v>
      </c>
      <c r="C87" t="s">
        <v>16</v>
      </c>
      <c r="D87">
        <v>79.896026827499995</v>
      </c>
      <c r="E87">
        <v>79.896047510399995</v>
      </c>
      <c r="F87">
        <v>0</v>
      </c>
      <c r="G87">
        <v>0</v>
      </c>
      <c r="H87">
        <v>0</v>
      </c>
      <c r="I87">
        <v>0</v>
      </c>
      <c r="J87">
        <v>0</v>
      </c>
      <c r="K87">
        <v>0</v>
      </c>
      <c r="L87">
        <v>0</v>
      </c>
      <c r="M87">
        <v>0</v>
      </c>
      <c r="N87">
        <v>0</v>
      </c>
      <c r="O87">
        <v>79.896026827499995</v>
      </c>
    </row>
    <row r="88" spans="1:15" x14ac:dyDescent="0.3">
      <c r="A88">
        <v>4</v>
      </c>
      <c r="C88" t="s">
        <v>16</v>
      </c>
      <c r="D88">
        <v>25.710964077699899</v>
      </c>
      <c r="E88">
        <v>25.710985108999999</v>
      </c>
      <c r="F88">
        <v>0</v>
      </c>
      <c r="G88">
        <v>0</v>
      </c>
      <c r="H88">
        <v>0</v>
      </c>
      <c r="I88">
        <v>0</v>
      </c>
      <c r="J88">
        <v>0</v>
      </c>
      <c r="K88">
        <v>0</v>
      </c>
      <c r="L88">
        <v>0</v>
      </c>
      <c r="M88">
        <v>0</v>
      </c>
      <c r="N88">
        <v>0</v>
      </c>
      <c r="O88">
        <v>25.710964077699899</v>
      </c>
    </row>
    <row r="89" spans="1:15" x14ac:dyDescent="0.3">
      <c r="A89">
        <v>6</v>
      </c>
      <c r="C89" t="s">
        <v>16</v>
      </c>
      <c r="D89">
        <v>19.9785938923999</v>
      </c>
      <c r="E89">
        <v>19.978612239299999</v>
      </c>
      <c r="F89">
        <v>17.980724410099999</v>
      </c>
      <c r="G89">
        <v>5.9334442667999996</v>
      </c>
      <c r="H89">
        <v>1.9577695123999901</v>
      </c>
      <c r="I89">
        <v>0</v>
      </c>
      <c r="J89">
        <v>0</v>
      </c>
      <c r="K89">
        <v>0</v>
      </c>
      <c r="L89">
        <v>0</v>
      </c>
      <c r="M89">
        <v>0</v>
      </c>
      <c r="N89">
        <v>13.98501491</v>
      </c>
      <c r="O89">
        <v>19.9785938923999</v>
      </c>
    </row>
    <row r="90" spans="1:15" x14ac:dyDescent="0.3">
      <c r="A90">
        <v>8</v>
      </c>
      <c r="C90" t="s">
        <v>16</v>
      </c>
      <c r="D90">
        <v>79.1331313604</v>
      </c>
      <c r="E90">
        <v>79.133120493700005</v>
      </c>
      <c r="F90">
        <v>0</v>
      </c>
      <c r="G90">
        <v>0</v>
      </c>
      <c r="H90">
        <v>0</v>
      </c>
      <c r="I90">
        <v>0</v>
      </c>
      <c r="J90">
        <v>0</v>
      </c>
      <c r="K90">
        <v>0</v>
      </c>
      <c r="L90">
        <v>0</v>
      </c>
      <c r="M90">
        <v>0</v>
      </c>
      <c r="N90">
        <v>0</v>
      </c>
      <c r="O90">
        <v>79.1331313604</v>
      </c>
    </row>
    <row r="91" spans="1:15" x14ac:dyDescent="0.3">
      <c r="A91">
        <v>9</v>
      </c>
      <c r="C91" t="s">
        <v>16</v>
      </c>
      <c r="D91">
        <v>2.7325593388999998</v>
      </c>
      <c r="E91">
        <v>2.7325585940999999</v>
      </c>
      <c r="F91">
        <v>0</v>
      </c>
      <c r="G91">
        <v>0</v>
      </c>
      <c r="H91">
        <v>0</v>
      </c>
      <c r="I91">
        <v>0</v>
      </c>
      <c r="J91">
        <v>0</v>
      </c>
      <c r="K91">
        <v>0</v>
      </c>
      <c r="L91">
        <v>0</v>
      </c>
      <c r="M91">
        <v>0</v>
      </c>
      <c r="N91">
        <v>0</v>
      </c>
      <c r="O91">
        <v>2.7325593388999998</v>
      </c>
    </row>
    <row r="92" spans="1:15" x14ac:dyDescent="0.3">
      <c r="A92">
        <v>16</v>
      </c>
      <c r="C92" t="s">
        <v>16</v>
      </c>
      <c r="D92">
        <v>87.413170728200001</v>
      </c>
      <c r="E92">
        <v>87.413194393499893</v>
      </c>
      <c r="F92">
        <v>0</v>
      </c>
      <c r="G92">
        <v>0</v>
      </c>
      <c r="H92">
        <v>0</v>
      </c>
      <c r="I92">
        <v>0</v>
      </c>
      <c r="J92">
        <v>0</v>
      </c>
      <c r="K92">
        <v>0</v>
      </c>
      <c r="L92">
        <v>0</v>
      </c>
      <c r="M92">
        <v>0</v>
      </c>
      <c r="N92">
        <v>0</v>
      </c>
      <c r="O92">
        <v>87.413170728200001</v>
      </c>
    </row>
    <row r="93" spans="1:15" x14ac:dyDescent="0.3">
      <c r="A93">
        <v>17</v>
      </c>
      <c r="C93" t="s">
        <v>16</v>
      </c>
      <c r="D93">
        <v>121.763497355799</v>
      </c>
      <c r="E93">
        <v>121.7635065186</v>
      </c>
      <c r="F93">
        <v>0</v>
      </c>
      <c r="G93">
        <v>0</v>
      </c>
      <c r="H93">
        <v>0</v>
      </c>
      <c r="I93">
        <v>0</v>
      </c>
      <c r="J93">
        <v>0</v>
      </c>
      <c r="K93">
        <v>0</v>
      </c>
      <c r="L93">
        <v>0</v>
      </c>
      <c r="M93">
        <v>0</v>
      </c>
      <c r="N93">
        <v>0</v>
      </c>
      <c r="O93">
        <v>121.763497355799</v>
      </c>
    </row>
    <row r="94" spans="1:15" x14ac:dyDescent="0.3">
      <c r="A94">
        <v>18</v>
      </c>
      <c r="C94" t="s">
        <v>16</v>
      </c>
      <c r="D94">
        <v>42.417268169699902</v>
      </c>
      <c r="E94">
        <v>42.417268569199997</v>
      </c>
      <c r="F94">
        <v>0</v>
      </c>
      <c r="G94">
        <v>0</v>
      </c>
      <c r="H94">
        <v>0</v>
      </c>
      <c r="I94">
        <v>0</v>
      </c>
      <c r="J94">
        <v>0</v>
      </c>
      <c r="K94">
        <v>0</v>
      </c>
      <c r="L94">
        <v>0</v>
      </c>
      <c r="M94">
        <v>0</v>
      </c>
      <c r="N94">
        <v>0</v>
      </c>
      <c r="O94">
        <v>42.417268169699902</v>
      </c>
    </row>
    <row r="95" spans="1:15" x14ac:dyDescent="0.3">
      <c r="A95">
        <v>19</v>
      </c>
      <c r="C95" t="s">
        <v>16</v>
      </c>
      <c r="D95">
        <v>74.782683776200003</v>
      </c>
      <c r="E95">
        <v>74.782675081199997</v>
      </c>
      <c r="F95">
        <v>0</v>
      </c>
      <c r="G95">
        <v>0</v>
      </c>
      <c r="H95">
        <v>0</v>
      </c>
      <c r="I95">
        <v>0</v>
      </c>
      <c r="J95">
        <v>0</v>
      </c>
      <c r="K95">
        <v>0</v>
      </c>
      <c r="L95">
        <v>0</v>
      </c>
      <c r="M95">
        <v>0</v>
      </c>
      <c r="N95">
        <v>0</v>
      </c>
      <c r="O95">
        <v>74.782683776200003</v>
      </c>
    </row>
    <row r="96" spans="1:15" x14ac:dyDescent="0.3">
      <c r="A96">
        <v>23</v>
      </c>
      <c r="C96" t="s">
        <v>16</v>
      </c>
      <c r="D96">
        <v>180.22627078420001</v>
      </c>
      <c r="E96">
        <v>180.22616459599999</v>
      </c>
      <c r="F96">
        <v>0</v>
      </c>
      <c r="G96">
        <v>0</v>
      </c>
      <c r="H96">
        <v>0</v>
      </c>
      <c r="I96">
        <v>0</v>
      </c>
      <c r="J96">
        <v>0</v>
      </c>
      <c r="K96">
        <v>0</v>
      </c>
      <c r="L96">
        <v>0</v>
      </c>
      <c r="M96">
        <v>0</v>
      </c>
      <c r="N96">
        <v>0</v>
      </c>
      <c r="O96">
        <v>180.22627078420001</v>
      </c>
    </row>
    <row r="97" spans="1:15" x14ac:dyDescent="0.3">
      <c r="A97">
        <v>24</v>
      </c>
      <c r="C97" t="s">
        <v>16</v>
      </c>
      <c r="D97">
        <v>0.55576709359999998</v>
      </c>
      <c r="E97">
        <v>0.55576762599999996</v>
      </c>
      <c r="F97">
        <v>0</v>
      </c>
      <c r="G97">
        <v>0</v>
      </c>
      <c r="H97">
        <v>0</v>
      </c>
      <c r="I97">
        <v>0</v>
      </c>
      <c r="J97">
        <v>0</v>
      </c>
      <c r="K97">
        <v>0</v>
      </c>
      <c r="L97">
        <v>0</v>
      </c>
      <c r="M97">
        <v>0</v>
      </c>
      <c r="N97">
        <v>0</v>
      </c>
      <c r="O97">
        <v>0.55576709359999998</v>
      </c>
    </row>
    <row r="98" spans="1:15" x14ac:dyDescent="0.3">
      <c r="A98">
        <v>25</v>
      </c>
      <c r="C98" t="s">
        <v>16</v>
      </c>
      <c r="D98">
        <v>27.560626072999899</v>
      </c>
      <c r="E98">
        <v>27.560615125999998</v>
      </c>
      <c r="F98">
        <v>0</v>
      </c>
      <c r="G98">
        <v>0</v>
      </c>
      <c r="H98">
        <v>0</v>
      </c>
      <c r="I98">
        <v>0</v>
      </c>
      <c r="J98">
        <v>0</v>
      </c>
      <c r="K98">
        <v>0</v>
      </c>
      <c r="L98">
        <v>0</v>
      </c>
      <c r="M98">
        <v>0</v>
      </c>
      <c r="N98">
        <v>0</v>
      </c>
      <c r="O98">
        <v>27.560626072999899</v>
      </c>
    </row>
    <row r="99" spans="1:15" x14ac:dyDescent="0.3">
      <c r="A99">
        <v>26</v>
      </c>
      <c r="C99" t="s">
        <v>16</v>
      </c>
      <c r="D99">
        <v>573.37760091569999</v>
      </c>
      <c r="E99">
        <v>573.377644308399</v>
      </c>
      <c r="F99">
        <v>0</v>
      </c>
      <c r="G99">
        <v>0</v>
      </c>
      <c r="H99">
        <v>0</v>
      </c>
      <c r="I99">
        <v>0</v>
      </c>
      <c r="J99">
        <v>0</v>
      </c>
      <c r="K99">
        <v>0</v>
      </c>
      <c r="L99">
        <v>0</v>
      </c>
      <c r="M99">
        <v>0</v>
      </c>
      <c r="N99">
        <v>0</v>
      </c>
      <c r="O99">
        <v>573.37760091569999</v>
      </c>
    </row>
    <row r="100" spans="1:15" x14ac:dyDescent="0.3">
      <c r="A100">
        <v>27</v>
      </c>
      <c r="C100" t="s">
        <v>16</v>
      </c>
      <c r="D100">
        <v>634.72095729679995</v>
      </c>
      <c r="E100">
        <v>634.72123651959896</v>
      </c>
      <c r="F100">
        <v>0</v>
      </c>
      <c r="G100">
        <v>0</v>
      </c>
      <c r="H100">
        <v>0</v>
      </c>
      <c r="I100">
        <v>0</v>
      </c>
      <c r="J100">
        <v>0</v>
      </c>
      <c r="K100">
        <v>0</v>
      </c>
      <c r="L100">
        <v>0</v>
      </c>
      <c r="M100">
        <v>0</v>
      </c>
      <c r="N100">
        <v>0</v>
      </c>
      <c r="O100">
        <v>634.72095729679995</v>
      </c>
    </row>
    <row r="101" spans="1:15" x14ac:dyDescent="0.3">
      <c r="A101">
        <v>30</v>
      </c>
      <c r="C101" t="s">
        <v>16</v>
      </c>
      <c r="D101">
        <v>34.198428611899899</v>
      </c>
      <c r="E101">
        <v>34.198434952200003</v>
      </c>
      <c r="F101">
        <v>0</v>
      </c>
      <c r="G101">
        <v>0</v>
      </c>
      <c r="H101">
        <v>0</v>
      </c>
      <c r="I101">
        <v>0</v>
      </c>
      <c r="J101">
        <v>0</v>
      </c>
      <c r="K101">
        <v>0</v>
      </c>
      <c r="L101">
        <v>0</v>
      </c>
      <c r="M101">
        <v>0</v>
      </c>
      <c r="N101">
        <v>0</v>
      </c>
      <c r="O101">
        <v>34.198428611899899</v>
      </c>
    </row>
    <row r="102" spans="1:15" x14ac:dyDescent="0.3">
      <c r="A102">
        <v>31</v>
      </c>
      <c r="C102" t="s">
        <v>16</v>
      </c>
      <c r="D102">
        <v>3.1528394224</v>
      </c>
      <c r="E102">
        <v>3.1528414756999998</v>
      </c>
      <c r="F102">
        <v>0</v>
      </c>
      <c r="G102">
        <v>0</v>
      </c>
      <c r="H102">
        <v>0</v>
      </c>
      <c r="I102">
        <v>0</v>
      </c>
      <c r="J102">
        <v>0</v>
      </c>
      <c r="K102">
        <v>0</v>
      </c>
      <c r="L102">
        <v>0</v>
      </c>
      <c r="M102">
        <v>0</v>
      </c>
      <c r="N102">
        <v>0</v>
      </c>
      <c r="O102">
        <v>3.1528394224</v>
      </c>
    </row>
    <row r="103" spans="1:15" x14ac:dyDescent="0.3">
      <c r="A103">
        <v>32</v>
      </c>
      <c r="C103" t="s">
        <v>16</v>
      </c>
      <c r="D103">
        <v>0.2977220833</v>
      </c>
      <c r="E103">
        <v>0.29772195379999999</v>
      </c>
      <c r="F103">
        <v>0</v>
      </c>
      <c r="G103">
        <v>0</v>
      </c>
      <c r="H103">
        <v>0</v>
      </c>
      <c r="I103">
        <v>0</v>
      </c>
      <c r="J103">
        <v>0</v>
      </c>
      <c r="K103">
        <v>0</v>
      </c>
      <c r="L103">
        <v>0</v>
      </c>
      <c r="M103">
        <v>0</v>
      </c>
      <c r="N103">
        <v>0</v>
      </c>
      <c r="O103">
        <v>0.2977220833</v>
      </c>
    </row>
    <row r="104" spans="1:15" x14ac:dyDescent="0.3">
      <c r="A104">
        <v>33</v>
      </c>
      <c r="C104" t="s">
        <v>16</v>
      </c>
      <c r="D104">
        <v>76.912527135700003</v>
      </c>
      <c r="E104">
        <v>76.912492490799906</v>
      </c>
      <c r="F104">
        <v>0</v>
      </c>
      <c r="G104">
        <v>0</v>
      </c>
      <c r="H104">
        <v>0</v>
      </c>
      <c r="I104">
        <v>0</v>
      </c>
      <c r="J104">
        <v>0</v>
      </c>
      <c r="K104">
        <v>0</v>
      </c>
      <c r="L104">
        <v>0</v>
      </c>
      <c r="M104">
        <v>0</v>
      </c>
      <c r="N104">
        <v>0</v>
      </c>
      <c r="O104">
        <v>76.912527135700003</v>
      </c>
    </row>
    <row r="105" spans="1:15" x14ac:dyDescent="0.3">
      <c r="A105">
        <v>35</v>
      </c>
      <c r="C105" t="s">
        <v>16</v>
      </c>
      <c r="D105">
        <v>2.8843386659000001</v>
      </c>
      <c r="E105">
        <v>2.8843368951000001</v>
      </c>
      <c r="F105">
        <v>0</v>
      </c>
      <c r="G105">
        <v>0</v>
      </c>
      <c r="H105">
        <v>0</v>
      </c>
      <c r="I105">
        <v>0</v>
      </c>
      <c r="J105">
        <v>0</v>
      </c>
      <c r="K105">
        <v>0</v>
      </c>
      <c r="L105">
        <v>0</v>
      </c>
      <c r="M105">
        <v>0</v>
      </c>
      <c r="N105">
        <v>0</v>
      </c>
      <c r="O105">
        <v>2.8843386659000001</v>
      </c>
    </row>
    <row r="106" spans="1:15" x14ac:dyDescent="0.3">
      <c r="A106">
        <v>36</v>
      </c>
      <c r="C106" t="s">
        <v>16</v>
      </c>
      <c r="D106">
        <v>265.60243924119999</v>
      </c>
      <c r="E106">
        <v>265.60238934289998</v>
      </c>
      <c r="F106">
        <v>0</v>
      </c>
      <c r="G106">
        <v>0</v>
      </c>
      <c r="H106">
        <v>0</v>
      </c>
      <c r="I106">
        <v>0</v>
      </c>
      <c r="J106">
        <v>0</v>
      </c>
      <c r="K106">
        <v>0</v>
      </c>
      <c r="L106">
        <v>0</v>
      </c>
      <c r="M106">
        <v>0</v>
      </c>
      <c r="N106">
        <v>0</v>
      </c>
      <c r="O106">
        <v>265.60243924119999</v>
      </c>
    </row>
    <row r="107" spans="1:15" x14ac:dyDescent="0.3">
      <c r="A107">
        <v>38</v>
      </c>
      <c r="C107" t="s">
        <v>16</v>
      </c>
      <c r="D107">
        <v>44.119485701499997</v>
      </c>
      <c r="E107">
        <v>44.119499502700002</v>
      </c>
      <c r="F107">
        <v>0</v>
      </c>
      <c r="G107">
        <v>0</v>
      </c>
      <c r="H107">
        <v>0</v>
      </c>
      <c r="I107">
        <v>0</v>
      </c>
      <c r="J107">
        <v>0</v>
      </c>
      <c r="K107">
        <v>0</v>
      </c>
      <c r="L107">
        <v>0</v>
      </c>
      <c r="M107">
        <v>0</v>
      </c>
      <c r="N107">
        <v>0</v>
      </c>
      <c r="O107">
        <v>44.119485701499997</v>
      </c>
    </row>
    <row r="108" spans="1:15" x14ac:dyDescent="0.3">
      <c r="A108">
        <v>39</v>
      </c>
      <c r="C108" t="s">
        <v>16</v>
      </c>
      <c r="D108">
        <v>46.211755694299903</v>
      </c>
      <c r="E108">
        <v>46.211765387299998</v>
      </c>
      <c r="F108">
        <v>0</v>
      </c>
      <c r="G108">
        <v>0</v>
      </c>
      <c r="H108">
        <v>0</v>
      </c>
      <c r="I108">
        <v>0</v>
      </c>
      <c r="J108">
        <v>0</v>
      </c>
      <c r="K108">
        <v>0</v>
      </c>
      <c r="L108">
        <v>0</v>
      </c>
      <c r="M108">
        <v>0</v>
      </c>
      <c r="N108">
        <v>0</v>
      </c>
      <c r="O108">
        <v>46.211755694299903</v>
      </c>
    </row>
    <row r="109" spans="1:15" x14ac:dyDescent="0.3">
      <c r="A109">
        <v>41</v>
      </c>
      <c r="C109" t="s">
        <v>16</v>
      </c>
      <c r="D109">
        <v>33.220524364599903</v>
      </c>
      <c r="E109">
        <v>33.220514577299902</v>
      </c>
      <c r="F109">
        <v>0</v>
      </c>
      <c r="G109">
        <v>0</v>
      </c>
      <c r="H109">
        <v>0</v>
      </c>
      <c r="I109">
        <v>0</v>
      </c>
      <c r="J109">
        <v>0</v>
      </c>
      <c r="K109">
        <v>0</v>
      </c>
      <c r="L109">
        <v>0</v>
      </c>
      <c r="M109">
        <v>0</v>
      </c>
      <c r="N109">
        <v>0</v>
      </c>
      <c r="O109">
        <v>33.220524364599903</v>
      </c>
    </row>
    <row r="110" spans="1:15" x14ac:dyDescent="0.3">
      <c r="A110">
        <v>42</v>
      </c>
      <c r="C110" t="s">
        <v>16</v>
      </c>
      <c r="D110">
        <v>88.255097926900007</v>
      </c>
      <c r="E110">
        <v>88.255128570399904</v>
      </c>
      <c r="F110">
        <v>0</v>
      </c>
      <c r="G110">
        <v>0</v>
      </c>
      <c r="H110">
        <v>0</v>
      </c>
      <c r="I110">
        <v>0</v>
      </c>
      <c r="J110">
        <v>0</v>
      </c>
      <c r="K110">
        <v>0</v>
      </c>
      <c r="L110">
        <v>0</v>
      </c>
      <c r="M110">
        <v>0</v>
      </c>
      <c r="N110">
        <v>0</v>
      </c>
      <c r="O110">
        <v>88.255097926900007</v>
      </c>
    </row>
    <row r="111" spans="1:15" x14ac:dyDescent="0.3">
      <c r="A111">
        <v>46</v>
      </c>
      <c r="C111" t="s">
        <v>16</v>
      </c>
      <c r="D111">
        <v>30.2824575526</v>
      </c>
      <c r="E111">
        <v>30.282455677000002</v>
      </c>
      <c r="F111">
        <v>0</v>
      </c>
      <c r="G111">
        <v>0</v>
      </c>
      <c r="H111">
        <v>0</v>
      </c>
      <c r="I111">
        <v>0</v>
      </c>
      <c r="J111">
        <v>0</v>
      </c>
      <c r="K111">
        <v>0</v>
      </c>
      <c r="L111">
        <v>0</v>
      </c>
      <c r="M111">
        <v>0</v>
      </c>
      <c r="N111">
        <v>0</v>
      </c>
      <c r="O111">
        <v>30.2824575526</v>
      </c>
    </row>
    <row r="112" spans="1:15" x14ac:dyDescent="0.3">
      <c r="A112">
        <v>49</v>
      </c>
      <c r="C112" t="s">
        <v>16</v>
      </c>
      <c r="D112">
        <v>13.114193438299999</v>
      </c>
      <c r="E112">
        <v>13.114200612699999</v>
      </c>
      <c r="F112">
        <v>13.114193438299999</v>
      </c>
      <c r="G112">
        <v>0</v>
      </c>
      <c r="H112">
        <v>0</v>
      </c>
      <c r="I112">
        <v>0</v>
      </c>
      <c r="J112">
        <v>0</v>
      </c>
      <c r="K112">
        <v>0</v>
      </c>
      <c r="L112">
        <v>0</v>
      </c>
      <c r="M112">
        <v>0</v>
      </c>
      <c r="N112">
        <v>13.1141928856999</v>
      </c>
      <c r="O112">
        <v>13.114193438299999</v>
      </c>
    </row>
    <row r="113" spans="1:15" x14ac:dyDescent="0.3">
      <c r="A113">
        <v>50</v>
      </c>
      <c r="C113" t="s">
        <v>16</v>
      </c>
      <c r="D113">
        <v>58.220701714099903</v>
      </c>
      <c r="E113">
        <v>58.220696679299898</v>
      </c>
      <c r="F113">
        <v>0</v>
      </c>
      <c r="G113">
        <v>0</v>
      </c>
      <c r="H113">
        <v>0</v>
      </c>
      <c r="I113">
        <v>0</v>
      </c>
      <c r="J113">
        <v>0</v>
      </c>
      <c r="K113">
        <v>0</v>
      </c>
      <c r="L113">
        <v>0</v>
      </c>
      <c r="M113">
        <v>0</v>
      </c>
      <c r="N113">
        <v>0</v>
      </c>
      <c r="O113">
        <v>58.220701714099903</v>
      </c>
    </row>
    <row r="114" spans="1:15" x14ac:dyDescent="0.3">
      <c r="A114">
        <v>53</v>
      </c>
      <c r="C114" t="s">
        <v>16</v>
      </c>
      <c r="D114">
        <v>72.7610008292</v>
      </c>
      <c r="E114">
        <v>72.761015819799994</v>
      </c>
      <c r="F114">
        <v>0</v>
      </c>
      <c r="G114">
        <v>0</v>
      </c>
      <c r="H114">
        <v>0</v>
      </c>
      <c r="I114">
        <v>0</v>
      </c>
      <c r="J114">
        <v>0</v>
      </c>
      <c r="K114">
        <v>0</v>
      </c>
      <c r="L114">
        <v>0</v>
      </c>
      <c r="M114">
        <v>0</v>
      </c>
      <c r="N114">
        <v>0</v>
      </c>
      <c r="O114">
        <v>72.7610008292</v>
      </c>
    </row>
    <row r="115" spans="1:15" x14ac:dyDescent="0.3">
      <c r="A115">
        <v>55</v>
      </c>
      <c r="C115" t="s">
        <v>16</v>
      </c>
      <c r="D115">
        <v>420.41104007040002</v>
      </c>
      <c r="E115">
        <v>420.41109409329903</v>
      </c>
      <c r="F115">
        <v>0</v>
      </c>
      <c r="G115">
        <v>0</v>
      </c>
      <c r="H115">
        <v>0</v>
      </c>
      <c r="I115">
        <v>0</v>
      </c>
      <c r="J115">
        <v>0</v>
      </c>
      <c r="K115">
        <v>0</v>
      </c>
      <c r="L115">
        <v>0</v>
      </c>
      <c r="M115">
        <v>0</v>
      </c>
      <c r="N115">
        <v>0</v>
      </c>
      <c r="O115">
        <v>420.41104007040002</v>
      </c>
    </row>
    <row r="116" spans="1:15" x14ac:dyDescent="0.3">
      <c r="A116">
        <v>56</v>
      </c>
      <c r="C116" t="s">
        <v>16</v>
      </c>
      <c r="D116">
        <v>46.6357674939999</v>
      </c>
      <c r="E116">
        <v>46.635783232999998</v>
      </c>
      <c r="F116">
        <v>0</v>
      </c>
      <c r="G116">
        <v>0</v>
      </c>
      <c r="H116">
        <v>0</v>
      </c>
      <c r="I116">
        <v>0</v>
      </c>
      <c r="J116">
        <v>0</v>
      </c>
      <c r="K116">
        <v>0</v>
      </c>
      <c r="L116">
        <v>0</v>
      </c>
      <c r="M116">
        <v>0</v>
      </c>
      <c r="N116">
        <v>0</v>
      </c>
      <c r="O116">
        <v>46.6357674939999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workbookViewId="0">
      <pane xSplit="5" ySplit="1" topLeftCell="K35" activePane="bottomRight" state="frozen"/>
      <selection pane="topRight" activeCell="F1" sqref="F1"/>
      <selection pane="bottomLeft" activeCell="A2" sqref="A2"/>
      <selection pane="bottomRight" activeCell="L38" sqref="L38"/>
    </sheetView>
  </sheetViews>
  <sheetFormatPr defaultRowHeight="14.4" x14ac:dyDescent="0.3"/>
  <cols>
    <col min="1" max="1" width="11.6640625" bestFit="1" customWidth="1"/>
    <col min="2" max="2" width="13.44140625" customWidth="1"/>
    <col min="3" max="3" width="8.88671875" customWidth="1"/>
    <col min="4" max="4" width="12" customWidth="1"/>
    <col min="5" max="5" width="19.5546875" style="25" customWidth="1"/>
    <col min="6" max="6" width="49.5546875" style="2" customWidth="1"/>
    <col min="7" max="7" width="36.6640625" style="2" customWidth="1"/>
    <col min="8" max="8" width="59.44140625" style="2" customWidth="1"/>
    <col min="9" max="9" width="42.109375" style="28" customWidth="1"/>
    <col min="10" max="10" width="36.6640625" style="28" customWidth="1"/>
    <col min="11" max="11" width="54.109375" style="21" customWidth="1"/>
    <col min="12" max="12" width="48" style="25" customWidth="1"/>
    <col min="13" max="13" width="139.33203125" customWidth="1"/>
  </cols>
  <sheetData>
    <row r="1" spans="1:13" ht="45" customHeight="1" x14ac:dyDescent="0.3">
      <c r="A1" s="3" t="s">
        <v>5</v>
      </c>
      <c r="B1" s="3" t="s">
        <v>6</v>
      </c>
      <c r="C1" s="8" t="s">
        <v>7</v>
      </c>
      <c r="D1" s="4" t="s">
        <v>8</v>
      </c>
      <c r="E1" s="4" t="s">
        <v>83</v>
      </c>
      <c r="F1" s="3" t="s">
        <v>9</v>
      </c>
      <c r="G1" s="3" t="s">
        <v>10</v>
      </c>
      <c r="H1" s="3" t="s">
        <v>11</v>
      </c>
      <c r="I1" s="27" t="s">
        <v>12</v>
      </c>
      <c r="J1" s="37" t="s">
        <v>13</v>
      </c>
      <c r="K1" s="19" t="s">
        <v>385</v>
      </c>
      <c r="L1" s="22" t="s">
        <v>14</v>
      </c>
      <c r="M1" s="5" t="s">
        <v>267</v>
      </c>
    </row>
    <row r="2" spans="1:13" ht="28.8" x14ac:dyDescent="0.3">
      <c r="A2" s="11" t="s">
        <v>15</v>
      </c>
      <c r="B2" s="11">
        <v>40202501</v>
      </c>
      <c r="C2" s="11"/>
      <c r="D2" s="11"/>
      <c r="E2" s="26" t="s">
        <v>84</v>
      </c>
      <c r="F2" s="14"/>
      <c r="G2" s="14"/>
      <c r="H2" s="14" t="s">
        <v>268</v>
      </c>
      <c r="I2" s="16"/>
      <c r="J2" s="38"/>
      <c r="K2" s="45" t="s">
        <v>359</v>
      </c>
      <c r="L2" s="23"/>
      <c r="M2" s="11"/>
    </row>
    <row r="3" spans="1:13" ht="115.2" customHeight="1" x14ac:dyDescent="0.3">
      <c r="A3" s="11" t="s">
        <v>15</v>
      </c>
      <c r="B3" s="11">
        <v>2104006000</v>
      </c>
      <c r="C3" s="11" t="s">
        <v>16</v>
      </c>
      <c r="D3" s="11">
        <v>18595</v>
      </c>
      <c r="E3" s="26" t="s">
        <v>87</v>
      </c>
      <c r="F3" s="14" t="s">
        <v>17</v>
      </c>
      <c r="G3" s="14"/>
      <c r="H3" s="14"/>
      <c r="I3" s="16"/>
      <c r="J3" s="39" t="s">
        <v>18</v>
      </c>
      <c r="K3" s="54" t="s">
        <v>344</v>
      </c>
      <c r="L3" s="23" t="s">
        <v>383</v>
      </c>
      <c r="M3" s="13" t="s">
        <v>19</v>
      </c>
    </row>
    <row r="4" spans="1:13" ht="43.2" x14ac:dyDescent="0.3">
      <c r="A4" s="11" t="s">
        <v>20</v>
      </c>
      <c r="B4" s="11">
        <v>2104006000</v>
      </c>
      <c r="C4" s="11" t="s">
        <v>16</v>
      </c>
      <c r="D4" s="11">
        <v>3017</v>
      </c>
      <c r="E4" s="26" t="s">
        <v>87</v>
      </c>
      <c r="F4" s="14" t="s">
        <v>21</v>
      </c>
      <c r="G4" s="14"/>
      <c r="H4" s="14"/>
      <c r="I4" s="16" t="s">
        <v>22</v>
      </c>
      <c r="J4" s="39" t="s">
        <v>23</v>
      </c>
      <c r="K4" s="54"/>
      <c r="L4" s="23" t="s">
        <v>85</v>
      </c>
      <c r="M4" s="13" t="s">
        <v>24</v>
      </c>
    </row>
    <row r="5" spans="1:13" ht="43.2" x14ac:dyDescent="0.3">
      <c r="A5" s="11" t="s">
        <v>3</v>
      </c>
      <c r="B5" s="11">
        <v>2104006000</v>
      </c>
      <c r="C5" s="11" t="s">
        <v>16</v>
      </c>
      <c r="D5" s="11">
        <v>623</v>
      </c>
      <c r="E5" s="26" t="s">
        <v>87</v>
      </c>
      <c r="F5" s="14" t="s">
        <v>25</v>
      </c>
      <c r="G5" s="14"/>
      <c r="H5" s="14" t="s">
        <v>25</v>
      </c>
      <c r="I5" s="16"/>
      <c r="J5" s="38"/>
      <c r="K5" s="54"/>
      <c r="L5" s="23" t="s">
        <v>85</v>
      </c>
      <c r="M5" s="11" t="s">
        <v>26</v>
      </c>
    </row>
    <row r="6" spans="1:13" ht="47.4" customHeight="1" x14ac:dyDescent="0.3">
      <c r="A6" s="11" t="s">
        <v>15</v>
      </c>
      <c r="B6" s="11">
        <v>2104008100</v>
      </c>
      <c r="C6" s="11" t="s">
        <v>27</v>
      </c>
      <c r="D6" s="11">
        <v>108</v>
      </c>
      <c r="E6" s="26" t="s">
        <v>269</v>
      </c>
      <c r="F6" s="14"/>
      <c r="G6" s="14"/>
      <c r="H6" s="14" t="s">
        <v>378</v>
      </c>
      <c r="I6" s="16"/>
      <c r="J6" s="38"/>
      <c r="K6" s="20" t="s">
        <v>346</v>
      </c>
      <c r="L6" s="23" t="s">
        <v>86</v>
      </c>
      <c r="M6" s="11"/>
    </row>
    <row r="7" spans="1:13" ht="43.2" x14ac:dyDescent="0.3">
      <c r="A7" s="11" t="s">
        <v>15</v>
      </c>
      <c r="B7" s="11">
        <v>2260001020</v>
      </c>
      <c r="C7" s="11" t="s">
        <v>27</v>
      </c>
      <c r="D7" s="11">
        <v>72171</v>
      </c>
      <c r="E7" s="26" t="s">
        <v>88</v>
      </c>
      <c r="F7" s="14" t="s">
        <v>28</v>
      </c>
      <c r="G7" s="14"/>
      <c r="H7" s="14"/>
      <c r="I7" s="16" t="s">
        <v>29</v>
      </c>
      <c r="J7" s="38"/>
      <c r="K7" s="20" t="s">
        <v>372</v>
      </c>
      <c r="L7" s="23" t="s">
        <v>379</v>
      </c>
      <c r="M7" s="11"/>
    </row>
    <row r="8" spans="1:13" ht="43.2" x14ac:dyDescent="0.3">
      <c r="A8" s="11" t="s">
        <v>15</v>
      </c>
      <c r="B8" s="11">
        <v>2260004035</v>
      </c>
      <c r="C8" s="11" t="s">
        <v>27</v>
      </c>
      <c r="D8" s="11">
        <v>1706</v>
      </c>
      <c r="E8" s="26" t="s">
        <v>89</v>
      </c>
      <c r="F8" s="14"/>
      <c r="G8" s="14" t="s">
        <v>30</v>
      </c>
      <c r="H8" s="14"/>
      <c r="I8" s="16"/>
      <c r="J8" s="38"/>
      <c r="K8" s="45" t="s">
        <v>282</v>
      </c>
      <c r="L8" s="23" t="s">
        <v>270</v>
      </c>
      <c r="M8" s="11"/>
    </row>
    <row r="9" spans="1:13" x14ac:dyDescent="0.3">
      <c r="A9" s="11" t="s">
        <v>15</v>
      </c>
      <c r="B9" s="11">
        <v>2275020000</v>
      </c>
      <c r="C9" s="11" t="s">
        <v>16</v>
      </c>
      <c r="D9" s="11">
        <v>284</v>
      </c>
      <c r="E9" s="26" t="s">
        <v>74</v>
      </c>
      <c r="F9" s="14" t="s">
        <v>31</v>
      </c>
      <c r="G9" s="14"/>
      <c r="H9" s="14" t="s">
        <v>32</v>
      </c>
      <c r="I9" s="16"/>
      <c r="J9" s="38"/>
      <c r="K9" s="51" t="s">
        <v>33</v>
      </c>
      <c r="L9" s="23" t="s">
        <v>90</v>
      </c>
      <c r="M9" s="11"/>
    </row>
    <row r="10" spans="1:13" ht="144" x14ac:dyDescent="0.3">
      <c r="A10" s="11" t="s">
        <v>3</v>
      </c>
      <c r="B10" s="11">
        <v>2275020000</v>
      </c>
      <c r="C10" s="11" t="s">
        <v>16</v>
      </c>
      <c r="D10" s="11">
        <v>3272</v>
      </c>
      <c r="E10" s="26" t="s">
        <v>74</v>
      </c>
      <c r="F10" s="14" t="s">
        <v>34</v>
      </c>
      <c r="G10" s="14"/>
      <c r="H10" s="14" t="s">
        <v>34</v>
      </c>
      <c r="I10" s="16"/>
      <c r="J10" s="38"/>
      <c r="K10" s="52"/>
      <c r="L10" s="23" t="s">
        <v>90</v>
      </c>
      <c r="M10" s="11" t="s">
        <v>35</v>
      </c>
    </row>
    <row r="11" spans="1:13" ht="144" x14ac:dyDescent="0.3">
      <c r="A11" s="11" t="s">
        <v>3</v>
      </c>
      <c r="B11" s="11">
        <v>2275020000</v>
      </c>
      <c r="C11" s="11" t="s">
        <v>16</v>
      </c>
      <c r="D11" s="11">
        <v>76.099999999999994</v>
      </c>
      <c r="E11" s="26" t="s">
        <v>74</v>
      </c>
      <c r="F11" s="14" t="s">
        <v>34</v>
      </c>
      <c r="G11" s="14"/>
      <c r="H11" s="14" t="s">
        <v>34</v>
      </c>
      <c r="I11" s="16"/>
      <c r="J11" s="38"/>
      <c r="K11" s="53"/>
      <c r="L11" s="23" t="s">
        <v>90</v>
      </c>
      <c r="M11" s="11" t="s">
        <v>36</v>
      </c>
    </row>
    <row r="12" spans="1:13" ht="144" x14ac:dyDescent="0.3">
      <c r="A12" s="11" t="s">
        <v>3</v>
      </c>
      <c r="B12" s="11">
        <v>2275020010</v>
      </c>
      <c r="C12" s="11" t="s">
        <v>16</v>
      </c>
      <c r="D12" s="11">
        <v>1564</v>
      </c>
      <c r="E12" s="26" t="s">
        <v>74</v>
      </c>
      <c r="F12" s="14" t="s">
        <v>34</v>
      </c>
      <c r="G12" s="14"/>
      <c r="H12" s="14" t="s">
        <v>34</v>
      </c>
      <c r="I12" s="16"/>
      <c r="J12" s="38"/>
      <c r="K12" s="55" t="s">
        <v>374</v>
      </c>
      <c r="L12" s="23" t="s">
        <v>90</v>
      </c>
      <c r="M12" s="11" t="s">
        <v>37</v>
      </c>
    </row>
    <row r="13" spans="1:13" ht="144" x14ac:dyDescent="0.3">
      <c r="A13" s="11" t="s">
        <v>3</v>
      </c>
      <c r="B13" s="11">
        <v>2275050012</v>
      </c>
      <c r="C13" s="11" t="s">
        <v>16</v>
      </c>
      <c r="D13" s="11">
        <v>66</v>
      </c>
      <c r="E13" s="26" t="s">
        <v>74</v>
      </c>
      <c r="F13" s="14" t="s">
        <v>34</v>
      </c>
      <c r="G13" s="14"/>
      <c r="H13" s="14" t="s">
        <v>34</v>
      </c>
      <c r="I13" s="16"/>
      <c r="J13" s="38"/>
      <c r="K13" s="56"/>
      <c r="L13" s="23" t="s">
        <v>384</v>
      </c>
      <c r="M13" s="11" t="s">
        <v>38</v>
      </c>
    </row>
    <row r="14" spans="1:13" ht="144" x14ac:dyDescent="0.3">
      <c r="A14" s="11" t="s">
        <v>3</v>
      </c>
      <c r="B14" s="11">
        <v>2275070000</v>
      </c>
      <c r="C14" s="11" t="s">
        <v>16</v>
      </c>
      <c r="D14" s="11">
        <v>216</v>
      </c>
      <c r="E14" s="26" t="s">
        <v>74</v>
      </c>
      <c r="F14" s="14" t="s">
        <v>34</v>
      </c>
      <c r="G14" s="14"/>
      <c r="H14" s="14" t="s">
        <v>34</v>
      </c>
      <c r="I14" s="16"/>
      <c r="J14" s="38"/>
      <c r="K14" s="57"/>
      <c r="L14" s="23" t="s">
        <v>90</v>
      </c>
      <c r="M14" s="11" t="s">
        <v>39</v>
      </c>
    </row>
    <row r="15" spans="1:13" ht="100.8" x14ac:dyDescent="0.3">
      <c r="A15" s="11" t="s">
        <v>20</v>
      </c>
      <c r="B15" s="11">
        <v>2282005022</v>
      </c>
      <c r="C15" s="11" t="s">
        <v>16</v>
      </c>
      <c r="D15" s="11">
        <v>95.6</v>
      </c>
      <c r="E15" s="26" t="s">
        <v>91</v>
      </c>
      <c r="F15" s="14"/>
      <c r="G15" s="14"/>
      <c r="H15" s="14"/>
      <c r="I15" s="16" t="s">
        <v>380</v>
      </c>
      <c r="J15" s="39" t="s">
        <v>40</v>
      </c>
      <c r="K15" s="20" t="s">
        <v>387</v>
      </c>
      <c r="L15" s="23" t="s">
        <v>386</v>
      </c>
      <c r="M15" s="13" t="s">
        <v>41</v>
      </c>
    </row>
    <row r="16" spans="1:13" ht="43.2" x14ac:dyDescent="0.3">
      <c r="A16" s="11" t="s">
        <v>15</v>
      </c>
      <c r="B16" s="11">
        <v>2294000000</v>
      </c>
      <c r="C16" s="11" t="s">
        <v>42</v>
      </c>
      <c r="D16" s="11">
        <v>8680</v>
      </c>
      <c r="E16" s="26" t="s">
        <v>92</v>
      </c>
      <c r="F16" s="14" t="s">
        <v>43</v>
      </c>
      <c r="G16" s="14" t="s">
        <v>44</v>
      </c>
      <c r="H16" s="14"/>
      <c r="I16" s="16"/>
      <c r="J16" s="38"/>
      <c r="K16" s="55" t="s">
        <v>354</v>
      </c>
      <c r="L16" s="23" t="s">
        <v>94</v>
      </c>
      <c r="M16" s="13" t="s">
        <v>45</v>
      </c>
    </row>
    <row r="17" spans="1:13" ht="86.4" x14ac:dyDescent="0.3">
      <c r="A17" s="6" t="s">
        <v>3</v>
      </c>
      <c r="B17" s="7">
        <v>2296000000</v>
      </c>
      <c r="C17" s="8" t="s">
        <v>42</v>
      </c>
      <c r="D17" s="8">
        <v>17435</v>
      </c>
      <c r="E17" s="8" t="s">
        <v>93</v>
      </c>
      <c r="F17" s="9" t="s">
        <v>46</v>
      </c>
      <c r="G17" s="9" t="s">
        <v>381</v>
      </c>
      <c r="H17" s="9" t="s">
        <v>47</v>
      </c>
      <c r="I17" s="15"/>
      <c r="J17" s="18"/>
      <c r="K17" s="56"/>
      <c r="L17" s="23" t="s">
        <v>388</v>
      </c>
      <c r="M17" s="10" t="s">
        <v>48</v>
      </c>
    </row>
    <row r="18" spans="1:13" ht="100.8" x14ac:dyDescent="0.3">
      <c r="A18" s="11" t="s">
        <v>3</v>
      </c>
      <c r="B18" s="11">
        <v>2296000000</v>
      </c>
      <c r="C18" s="11" t="s">
        <v>42</v>
      </c>
      <c r="D18" s="11">
        <v>17435</v>
      </c>
      <c r="E18" s="8" t="s">
        <v>93</v>
      </c>
      <c r="F18" s="14" t="s">
        <v>46</v>
      </c>
      <c r="G18" s="14" t="s">
        <v>382</v>
      </c>
      <c r="H18" s="14"/>
      <c r="I18" s="16"/>
      <c r="J18" s="38"/>
      <c r="K18" s="57"/>
      <c r="L18" s="23" t="s">
        <v>388</v>
      </c>
      <c r="M18" s="11" t="s">
        <v>49</v>
      </c>
    </row>
    <row r="19" spans="1:13" ht="28.8" x14ac:dyDescent="0.3">
      <c r="A19" s="11" t="s">
        <v>15</v>
      </c>
      <c r="B19" s="11">
        <v>2325000000</v>
      </c>
      <c r="C19" s="11" t="s">
        <v>42</v>
      </c>
      <c r="D19" s="11">
        <v>1161</v>
      </c>
      <c r="E19" s="26" t="s">
        <v>95</v>
      </c>
      <c r="F19" s="14" t="s">
        <v>50</v>
      </c>
      <c r="G19" s="14"/>
      <c r="H19" s="14"/>
      <c r="I19" s="16"/>
      <c r="J19" s="38"/>
      <c r="K19" s="20" t="s">
        <v>389</v>
      </c>
      <c r="L19" s="23" t="s">
        <v>271</v>
      </c>
      <c r="M19" s="11"/>
    </row>
    <row r="20" spans="1:13" ht="115.2" x14ac:dyDescent="0.3">
      <c r="A20" s="11" t="s">
        <v>3</v>
      </c>
      <c r="B20" s="11">
        <v>2401001000</v>
      </c>
      <c r="C20" s="11" t="s">
        <v>27</v>
      </c>
      <c r="D20" s="11">
        <v>9049</v>
      </c>
      <c r="E20" s="26" t="s">
        <v>96</v>
      </c>
      <c r="F20" s="14" t="s">
        <v>51</v>
      </c>
      <c r="G20" s="14" t="s">
        <v>52</v>
      </c>
      <c r="H20" s="14" t="s">
        <v>53</v>
      </c>
      <c r="I20" s="16"/>
      <c r="J20" s="38"/>
      <c r="K20" s="45" t="s">
        <v>358</v>
      </c>
      <c r="L20" s="23" t="s">
        <v>97</v>
      </c>
      <c r="M20" s="13" t="s">
        <v>54</v>
      </c>
    </row>
    <row r="21" spans="1:13" x14ac:dyDescent="0.3">
      <c r="A21" s="11" t="s">
        <v>15</v>
      </c>
      <c r="B21" s="11">
        <v>2460200000</v>
      </c>
      <c r="C21" s="11" t="s">
        <v>27</v>
      </c>
      <c r="D21" s="11">
        <v>11813</v>
      </c>
      <c r="E21" s="26" t="s">
        <v>100</v>
      </c>
      <c r="F21" s="14"/>
      <c r="G21" s="14"/>
      <c r="H21" s="14" t="s">
        <v>55</v>
      </c>
      <c r="I21" s="16"/>
      <c r="J21" s="38"/>
      <c r="K21" s="51" t="s">
        <v>389</v>
      </c>
      <c r="L21" s="23" t="s">
        <v>98</v>
      </c>
      <c r="M21" s="11"/>
    </row>
    <row r="22" spans="1:13" x14ac:dyDescent="0.3">
      <c r="A22" s="11" t="s">
        <v>15</v>
      </c>
      <c r="B22" s="11">
        <v>2460600000</v>
      </c>
      <c r="C22" s="11" t="s">
        <v>27</v>
      </c>
      <c r="D22" s="11">
        <v>13646</v>
      </c>
      <c r="E22" s="26" t="s">
        <v>99</v>
      </c>
      <c r="F22" s="14"/>
      <c r="G22" s="14"/>
      <c r="H22" s="14" t="s">
        <v>55</v>
      </c>
      <c r="I22" s="16"/>
      <c r="J22" s="38"/>
      <c r="K22" s="53"/>
      <c r="L22" s="23" t="s">
        <v>98</v>
      </c>
      <c r="M22" s="11"/>
    </row>
    <row r="23" spans="1:13" ht="57.6" x14ac:dyDescent="0.3">
      <c r="A23" s="11" t="s">
        <v>15</v>
      </c>
      <c r="B23" s="11">
        <v>2461022000</v>
      </c>
      <c r="C23" s="11" t="s">
        <v>27</v>
      </c>
      <c r="D23" s="11">
        <v>9313</v>
      </c>
      <c r="E23" s="26" t="s">
        <v>101</v>
      </c>
      <c r="F23" s="14" t="s">
        <v>56</v>
      </c>
      <c r="G23" s="14"/>
      <c r="H23" s="14"/>
      <c r="I23" s="16"/>
      <c r="J23" s="38"/>
      <c r="K23" s="45" t="s">
        <v>356</v>
      </c>
      <c r="L23" s="23" t="s">
        <v>272</v>
      </c>
      <c r="M23" s="11"/>
    </row>
    <row r="24" spans="1:13" ht="72" x14ac:dyDescent="0.3">
      <c r="A24" s="11" t="s">
        <v>15</v>
      </c>
      <c r="B24" s="11">
        <v>2461850000</v>
      </c>
      <c r="C24" s="11" t="s">
        <v>27</v>
      </c>
      <c r="D24" s="11">
        <v>10335</v>
      </c>
      <c r="E24" s="26" t="s">
        <v>102</v>
      </c>
      <c r="F24" s="14" t="s">
        <v>57</v>
      </c>
      <c r="G24" s="14"/>
      <c r="H24" s="14"/>
      <c r="I24" s="16"/>
      <c r="J24" s="38"/>
      <c r="K24" s="45" t="s">
        <v>360</v>
      </c>
      <c r="L24" s="23" t="s">
        <v>273</v>
      </c>
      <c r="M24" s="11"/>
    </row>
    <row r="25" spans="1:13" ht="57.6" x14ac:dyDescent="0.3">
      <c r="A25" s="11" t="s">
        <v>3</v>
      </c>
      <c r="B25" s="11">
        <v>2501050120</v>
      </c>
      <c r="C25" s="11" t="s">
        <v>27</v>
      </c>
      <c r="D25" s="11">
        <v>2486</v>
      </c>
      <c r="E25" s="26" t="s">
        <v>103</v>
      </c>
      <c r="F25" s="14" t="s">
        <v>58</v>
      </c>
      <c r="G25" s="14"/>
      <c r="H25" s="14" t="s">
        <v>58</v>
      </c>
      <c r="I25" s="16"/>
      <c r="J25" s="38"/>
      <c r="K25" s="55" t="s">
        <v>281</v>
      </c>
      <c r="L25" s="23" t="s">
        <v>274</v>
      </c>
      <c r="M25" s="11" t="s">
        <v>59</v>
      </c>
    </row>
    <row r="26" spans="1:13" ht="60" customHeight="1" x14ac:dyDescent="0.3">
      <c r="A26" s="11" t="s">
        <v>3</v>
      </c>
      <c r="B26" s="11">
        <v>2501060051</v>
      </c>
      <c r="C26" s="11" t="s">
        <v>27</v>
      </c>
      <c r="D26" s="11">
        <v>5475</v>
      </c>
      <c r="E26" s="26" t="s">
        <v>104</v>
      </c>
      <c r="F26" s="14" t="s">
        <v>58</v>
      </c>
      <c r="G26" s="14"/>
      <c r="H26" s="14" t="s">
        <v>58</v>
      </c>
      <c r="I26" s="16"/>
      <c r="J26" s="38"/>
      <c r="K26" s="56"/>
      <c r="L26" s="23" t="s">
        <v>275</v>
      </c>
      <c r="M26" s="11" t="s">
        <v>60</v>
      </c>
    </row>
    <row r="27" spans="1:13" ht="28.8" x14ac:dyDescent="0.3">
      <c r="A27" s="11" t="s">
        <v>15</v>
      </c>
      <c r="B27" s="11">
        <v>2501060053</v>
      </c>
      <c r="C27" s="11" t="s">
        <v>27</v>
      </c>
      <c r="D27" s="11">
        <v>1521</v>
      </c>
      <c r="E27" s="26" t="s">
        <v>105</v>
      </c>
      <c r="F27" s="14" t="s">
        <v>61</v>
      </c>
      <c r="G27" s="14"/>
      <c r="H27" s="14"/>
      <c r="I27" s="16"/>
      <c r="J27" s="38"/>
      <c r="K27" s="56"/>
      <c r="L27" s="23" t="s">
        <v>275</v>
      </c>
      <c r="M27" s="11"/>
    </row>
    <row r="28" spans="1:13" ht="57.6" x14ac:dyDescent="0.3">
      <c r="A28" s="11" t="s">
        <v>3</v>
      </c>
      <c r="B28" s="11">
        <v>2501060201</v>
      </c>
      <c r="C28" s="11" t="s">
        <v>27</v>
      </c>
      <c r="D28" s="11">
        <v>2284</v>
      </c>
      <c r="E28" s="26" t="s">
        <v>106</v>
      </c>
      <c r="F28" s="14" t="s">
        <v>58</v>
      </c>
      <c r="G28" s="14"/>
      <c r="H28" s="14" t="s">
        <v>58</v>
      </c>
      <c r="I28" s="16"/>
      <c r="J28" s="38"/>
      <c r="K28" s="57"/>
      <c r="L28" s="23" t="s">
        <v>275</v>
      </c>
      <c r="M28" s="11" t="s">
        <v>62</v>
      </c>
    </row>
    <row r="29" spans="1:13" ht="100.8" x14ac:dyDescent="0.3">
      <c r="A29" s="11" t="s">
        <v>15</v>
      </c>
      <c r="B29" s="11">
        <v>2610000500</v>
      </c>
      <c r="C29" s="11" t="s">
        <v>27</v>
      </c>
      <c r="D29" s="11">
        <v>1112</v>
      </c>
      <c r="E29" s="26" t="s">
        <v>107</v>
      </c>
      <c r="F29" s="14" t="s">
        <v>63</v>
      </c>
      <c r="G29" s="14"/>
      <c r="H29" s="14"/>
      <c r="I29" s="16"/>
      <c r="J29" s="38"/>
      <c r="K29" s="20" t="s">
        <v>389</v>
      </c>
      <c r="L29" s="23" t="s">
        <v>276</v>
      </c>
      <c r="M29" s="11"/>
    </row>
    <row r="30" spans="1:13" ht="86.4" x14ac:dyDescent="0.3">
      <c r="A30" s="11" t="s">
        <v>15</v>
      </c>
      <c r="B30" s="11">
        <v>2610030000</v>
      </c>
      <c r="C30" s="11" t="s">
        <v>27</v>
      </c>
      <c r="D30" s="11">
        <v>734</v>
      </c>
      <c r="E30" s="26" t="s">
        <v>108</v>
      </c>
      <c r="F30" s="14" t="s">
        <v>64</v>
      </c>
      <c r="G30" s="14"/>
      <c r="H30" s="14"/>
      <c r="I30" s="16"/>
      <c r="J30" s="38"/>
      <c r="K30" s="20" t="s">
        <v>375</v>
      </c>
      <c r="L30" s="23" t="s">
        <v>390</v>
      </c>
      <c r="M30" s="11"/>
    </row>
    <row r="31" spans="1:13" ht="60" customHeight="1" x14ac:dyDescent="0.3">
      <c r="A31" s="11" t="s">
        <v>15</v>
      </c>
      <c r="B31" s="11">
        <v>2680003000</v>
      </c>
      <c r="C31" s="11" t="s">
        <v>27</v>
      </c>
      <c r="D31" s="11">
        <v>1914</v>
      </c>
      <c r="E31" s="26" t="s">
        <v>109</v>
      </c>
      <c r="F31" s="14" t="s">
        <v>65</v>
      </c>
      <c r="G31" s="14"/>
      <c r="H31" s="14"/>
      <c r="I31" s="16"/>
      <c r="J31" s="38"/>
      <c r="K31" s="51" t="s">
        <v>357</v>
      </c>
      <c r="L31" s="23" t="s">
        <v>277</v>
      </c>
      <c r="M31" s="11"/>
    </row>
    <row r="32" spans="1:13" ht="28.8" x14ac:dyDescent="0.3">
      <c r="A32" s="11" t="s">
        <v>20</v>
      </c>
      <c r="B32" s="11">
        <v>2680003000</v>
      </c>
      <c r="C32" s="11" t="s">
        <v>27</v>
      </c>
      <c r="D32" s="11">
        <v>502</v>
      </c>
      <c r="E32" s="26" t="s">
        <v>109</v>
      </c>
      <c r="F32" s="14" t="s">
        <v>66</v>
      </c>
      <c r="G32" s="14"/>
      <c r="H32" s="14"/>
      <c r="I32" s="16"/>
      <c r="J32" s="38"/>
      <c r="K32" s="52"/>
      <c r="L32" s="23" t="s">
        <v>111</v>
      </c>
      <c r="M32" s="13" t="s">
        <v>67</v>
      </c>
    </row>
    <row r="33" spans="1:13" ht="43.2" x14ac:dyDescent="0.3">
      <c r="A33" s="11" t="s">
        <v>3</v>
      </c>
      <c r="B33" s="11">
        <v>2680003000</v>
      </c>
      <c r="C33" s="11" t="s">
        <v>27</v>
      </c>
      <c r="D33" s="11">
        <v>1578</v>
      </c>
      <c r="E33" s="26" t="s">
        <v>109</v>
      </c>
      <c r="F33" s="14" t="s">
        <v>68</v>
      </c>
      <c r="G33" s="14"/>
      <c r="H33" s="14" t="s">
        <v>68</v>
      </c>
      <c r="I33" s="16"/>
      <c r="J33" s="38"/>
      <c r="K33" s="53"/>
      <c r="L33" s="23" t="s">
        <v>111</v>
      </c>
      <c r="M33" s="11" t="s">
        <v>69</v>
      </c>
    </row>
    <row r="34" spans="1:13" ht="43.2" x14ac:dyDescent="0.3">
      <c r="A34" s="11" t="s">
        <v>15</v>
      </c>
      <c r="B34" s="11">
        <v>2801000003</v>
      </c>
      <c r="C34" s="11" t="s">
        <v>42</v>
      </c>
      <c r="D34" s="11">
        <v>29500</v>
      </c>
      <c r="E34" s="26" t="s">
        <v>110</v>
      </c>
      <c r="F34" s="14" t="s">
        <v>70</v>
      </c>
      <c r="G34" s="14" t="s">
        <v>71</v>
      </c>
      <c r="H34" s="14"/>
      <c r="I34" s="16"/>
      <c r="J34" s="38"/>
      <c r="K34" s="45" t="s">
        <v>353</v>
      </c>
      <c r="L34" s="23" t="s">
        <v>278</v>
      </c>
      <c r="M34" s="11"/>
    </row>
    <row r="35" spans="1:13" ht="180" customHeight="1" x14ac:dyDescent="0.3">
      <c r="A35" s="11" t="s">
        <v>15</v>
      </c>
      <c r="B35" s="11">
        <v>2802004003</v>
      </c>
      <c r="C35" s="11" t="s">
        <v>27</v>
      </c>
      <c r="D35" s="11">
        <v>584</v>
      </c>
      <c r="E35" s="26" t="s">
        <v>112</v>
      </c>
      <c r="F35" s="14" t="s">
        <v>72</v>
      </c>
      <c r="G35" s="14"/>
      <c r="H35" s="14"/>
      <c r="I35" s="16" t="s">
        <v>73</v>
      </c>
      <c r="J35" s="38"/>
      <c r="K35" s="50" t="s">
        <v>376</v>
      </c>
      <c r="L35" s="23" t="s">
        <v>279</v>
      </c>
      <c r="M35" s="11"/>
    </row>
    <row r="36" spans="1:13" ht="28.8" x14ac:dyDescent="0.3">
      <c r="A36" s="11" t="s">
        <v>20</v>
      </c>
      <c r="B36" s="11" t="s">
        <v>74</v>
      </c>
      <c r="C36" s="11" t="s">
        <v>75</v>
      </c>
      <c r="D36" s="11"/>
      <c r="E36" s="26" t="s">
        <v>74</v>
      </c>
      <c r="F36" s="14" t="s">
        <v>76</v>
      </c>
      <c r="G36" s="14"/>
      <c r="H36" s="14"/>
      <c r="I36" s="16"/>
      <c r="J36" s="38"/>
      <c r="K36" s="20" t="s">
        <v>377</v>
      </c>
      <c r="L36" s="23" t="s">
        <v>113</v>
      </c>
      <c r="M36" s="13" t="s">
        <v>77</v>
      </c>
    </row>
    <row r="37" spans="1:13" ht="28.8" x14ac:dyDescent="0.3">
      <c r="A37" s="11" t="s">
        <v>78</v>
      </c>
      <c r="B37" s="11">
        <v>2805100010</v>
      </c>
      <c r="C37" s="11" t="s">
        <v>42</v>
      </c>
      <c r="D37" s="11">
        <v>50.6</v>
      </c>
      <c r="E37" s="26" t="s">
        <v>114</v>
      </c>
      <c r="F37" s="14" t="s">
        <v>79</v>
      </c>
      <c r="G37" s="14"/>
      <c r="H37" s="14"/>
      <c r="I37" s="16"/>
      <c r="J37" s="40" t="s">
        <v>80</v>
      </c>
      <c r="K37" s="45" t="s">
        <v>355</v>
      </c>
      <c r="L37" s="24" t="s">
        <v>115</v>
      </c>
      <c r="M37" s="11"/>
    </row>
    <row r="38" spans="1:13" ht="87.6" customHeight="1" x14ac:dyDescent="0.3">
      <c r="A38" s="11" t="s">
        <v>78</v>
      </c>
      <c r="B38" s="11">
        <v>2260001020</v>
      </c>
      <c r="C38" s="11" t="s">
        <v>27</v>
      </c>
      <c r="D38" s="11">
        <v>5390</v>
      </c>
      <c r="E38" s="26" t="s">
        <v>88</v>
      </c>
      <c r="F38" s="14" t="s">
        <v>81</v>
      </c>
      <c r="G38" s="14"/>
      <c r="H38" s="14"/>
      <c r="I38" s="16" t="s">
        <v>82</v>
      </c>
      <c r="J38" s="16"/>
      <c r="K38" s="17" t="s">
        <v>345</v>
      </c>
      <c r="L38" s="24" t="s">
        <v>280</v>
      </c>
      <c r="M38" s="11"/>
    </row>
    <row r="39" spans="1:13" x14ac:dyDescent="0.3">
      <c r="A39" s="11"/>
      <c r="B39" s="11"/>
      <c r="C39" s="11"/>
      <c r="D39" s="11"/>
      <c r="E39" s="26"/>
      <c r="F39" s="14"/>
      <c r="G39" s="14"/>
      <c r="H39" s="14"/>
      <c r="I39" s="16"/>
      <c r="J39" s="16"/>
      <c r="K39" s="17"/>
      <c r="L39" s="24"/>
      <c r="M39" s="11"/>
    </row>
    <row r="40" spans="1:13" x14ac:dyDescent="0.3">
      <c r="A40" s="11"/>
      <c r="B40" s="11"/>
      <c r="C40" s="11"/>
      <c r="D40" s="11"/>
      <c r="E40" s="26"/>
      <c r="F40" s="14"/>
      <c r="G40" s="14"/>
      <c r="H40" s="14"/>
      <c r="I40" s="16"/>
      <c r="J40" s="16"/>
      <c r="K40" s="17"/>
      <c r="L40" s="24"/>
      <c r="M40" s="11"/>
    </row>
    <row r="41" spans="1:13" x14ac:dyDescent="0.3">
      <c r="A41" s="11"/>
      <c r="B41" s="11"/>
      <c r="C41" s="11"/>
      <c r="D41" s="11"/>
      <c r="E41" s="26"/>
      <c r="F41" s="14"/>
      <c r="G41" s="14"/>
      <c r="H41" s="14"/>
      <c r="I41" s="16"/>
      <c r="J41" s="16"/>
      <c r="K41" s="17"/>
      <c r="L41" s="24"/>
      <c r="M41" s="11"/>
    </row>
    <row r="42" spans="1:13" x14ac:dyDescent="0.3">
      <c r="A42" s="11"/>
      <c r="B42" s="11"/>
      <c r="C42" s="11"/>
      <c r="D42" s="11"/>
      <c r="E42" s="26"/>
      <c r="F42" s="14"/>
      <c r="G42" s="14"/>
      <c r="H42" s="14"/>
      <c r="I42" s="16"/>
      <c r="J42" s="16"/>
      <c r="K42" s="17"/>
      <c r="L42" s="24"/>
      <c r="M42" s="11"/>
    </row>
    <row r="43" spans="1:13" x14ac:dyDescent="0.3">
      <c r="A43" s="11"/>
      <c r="B43" s="11"/>
      <c r="C43" s="11"/>
      <c r="D43" s="11"/>
      <c r="E43" s="26"/>
      <c r="F43" s="14"/>
      <c r="G43" s="14"/>
      <c r="H43" s="14"/>
      <c r="I43" s="16"/>
      <c r="J43" s="16"/>
      <c r="K43" s="17"/>
      <c r="L43" s="24"/>
      <c r="M43" s="11"/>
    </row>
    <row r="44" spans="1:13" x14ac:dyDescent="0.3">
      <c r="A44" s="11"/>
      <c r="B44" s="11"/>
      <c r="C44" s="11"/>
      <c r="D44" s="11"/>
      <c r="E44" s="26"/>
      <c r="F44" s="14"/>
      <c r="G44" s="14"/>
      <c r="H44" s="14"/>
      <c r="I44" s="16"/>
      <c r="J44" s="16"/>
      <c r="K44" s="17"/>
      <c r="L44" s="24"/>
      <c r="M44" s="11"/>
    </row>
    <row r="45" spans="1:13" x14ac:dyDescent="0.3">
      <c r="A45" s="11"/>
      <c r="B45" s="11"/>
      <c r="C45" s="11"/>
      <c r="D45" s="11"/>
      <c r="E45" s="26"/>
      <c r="F45" s="14"/>
      <c r="G45" s="14"/>
      <c r="H45" s="14"/>
      <c r="I45" s="16"/>
      <c r="J45" s="16"/>
      <c r="K45" s="17"/>
      <c r="L45" s="24"/>
      <c r="M45" s="11"/>
    </row>
    <row r="46" spans="1:13" x14ac:dyDescent="0.3">
      <c r="A46" s="11"/>
      <c r="B46" s="11"/>
      <c r="C46" s="11"/>
      <c r="D46" s="11"/>
      <c r="E46" s="26"/>
      <c r="F46" s="14"/>
      <c r="G46" s="14"/>
      <c r="H46" s="14"/>
      <c r="I46" s="16"/>
      <c r="J46" s="16"/>
      <c r="K46" s="17"/>
      <c r="L46" s="24"/>
      <c r="M46" s="11"/>
    </row>
    <row r="47" spans="1:13" x14ac:dyDescent="0.3">
      <c r="A47" s="11"/>
      <c r="B47" s="11"/>
      <c r="C47" s="11"/>
      <c r="D47" s="11"/>
      <c r="E47" s="26"/>
      <c r="F47" s="14"/>
      <c r="G47" s="14"/>
      <c r="H47" s="14"/>
      <c r="I47" s="16"/>
      <c r="J47" s="16"/>
      <c r="K47" s="17"/>
      <c r="L47" s="24"/>
      <c r="M47" s="11"/>
    </row>
    <row r="48" spans="1:13" x14ac:dyDescent="0.3">
      <c r="A48" s="11"/>
      <c r="B48" s="11"/>
      <c r="C48" s="11"/>
      <c r="D48" s="11"/>
      <c r="E48" s="26"/>
      <c r="F48" s="14"/>
      <c r="G48" s="14"/>
      <c r="H48" s="14"/>
      <c r="I48" s="16"/>
      <c r="J48" s="16"/>
      <c r="K48" s="17"/>
      <c r="L48" s="24"/>
      <c r="M48" s="11"/>
    </row>
    <row r="49" spans="1:13" x14ac:dyDescent="0.3">
      <c r="A49" s="11"/>
      <c r="B49" s="11"/>
      <c r="C49" s="11"/>
      <c r="D49" s="11"/>
      <c r="E49" s="26"/>
      <c r="F49" s="14"/>
      <c r="G49" s="14"/>
      <c r="H49" s="14"/>
      <c r="I49" s="16"/>
      <c r="J49" s="16"/>
      <c r="K49" s="17"/>
      <c r="L49" s="24"/>
      <c r="M49" s="11"/>
    </row>
    <row r="50" spans="1:13" x14ac:dyDescent="0.3">
      <c r="A50" s="11"/>
      <c r="B50" s="11"/>
      <c r="C50" s="11"/>
      <c r="D50" s="11"/>
      <c r="E50" s="26"/>
      <c r="F50" s="14"/>
      <c r="G50" s="14"/>
      <c r="H50" s="14"/>
      <c r="I50" s="16"/>
      <c r="J50" s="16"/>
      <c r="K50" s="17"/>
      <c r="L50" s="24"/>
      <c r="M50" s="11"/>
    </row>
    <row r="51" spans="1:13" x14ac:dyDescent="0.3">
      <c r="A51" s="11"/>
      <c r="B51" s="11"/>
      <c r="C51" s="11"/>
      <c r="D51" s="11"/>
      <c r="E51" s="26"/>
      <c r="F51" s="14"/>
      <c r="G51" s="14"/>
      <c r="H51" s="14"/>
      <c r="I51" s="16"/>
      <c r="J51" s="16"/>
      <c r="K51" s="17"/>
      <c r="L51" s="24"/>
      <c r="M51" s="11"/>
    </row>
    <row r="52" spans="1:13" x14ac:dyDescent="0.3">
      <c r="A52" s="11"/>
      <c r="B52" s="11"/>
      <c r="C52" s="11"/>
      <c r="D52" s="11"/>
      <c r="E52" s="26"/>
      <c r="F52" s="14"/>
      <c r="G52" s="14"/>
      <c r="H52" s="14"/>
      <c r="I52" s="16"/>
      <c r="J52" s="16"/>
      <c r="K52" s="17"/>
      <c r="L52" s="24"/>
      <c r="M52" s="11"/>
    </row>
    <row r="53" spans="1:13" x14ac:dyDescent="0.3">
      <c r="A53" s="11"/>
      <c r="B53" s="11"/>
      <c r="C53" s="11"/>
      <c r="D53" s="11"/>
      <c r="E53" s="26"/>
      <c r="F53" s="14"/>
      <c r="G53" s="14"/>
      <c r="H53" s="14"/>
      <c r="I53" s="16"/>
      <c r="J53" s="16"/>
      <c r="K53" s="17"/>
      <c r="L53" s="24"/>
      <c r="M53" s="11"/>
    </row>
    <row r="54" spans="1:13" x14ac:dyDescent="0.3">
      <c r="A54" s="11"/>
      <c r="B54" s="11"/>
      <c r="C54" s="11"/>
      <c r="D54" s="11"/>
      <c r="E54" s="26"/>
      <c r="F54" s="14"/>
      <c r="G54" s="14"/>
      <c r="H54" s="14"/>
      <c r="I54" s="16"/>
      <c r="J54" s="16"/>
      <c r="K54" s="17"/>
      <c r="L54" s="24"/>
      <c r="M54" s="11"/>
    </row>
    <row r="55" spans="1:13" x14ac:dyDescent="0.3">
      <c r="A55" s="11"/>
      <c r="B55" s="11"/>
      <c r="C55" s="11"/>
      <c r="D55" s="11"/>
      <c r="E55" s="26"/>
      <c r="F55" s="14"/>
      <c r="G55" s="14"/>
      <c r="H55" s="14"/>
      <c r="I55" s="16"/>
      <c r="J55" s="16"/>
      <c r="K55" s="17"/>
      <c r="L55" s="24"/>
      <c r="M55" s="11"/>
    </row>
    <row r="56" spans="1:13" x14ac:dyDescent="0.3">
      <c r="A56" s="11"/>
      <c r="B56" s="11"/>
      <c r="C56" s="11"/>
      <c r="D56" s="11"/>
      <c r="E56" s="26"/>
      <c r="F56" s="14"/>
      <c r="G56" s="14"/>
      <c r="H56" s="14"/>
      <c r="I56" s="16"/>
      <c r="J56" s="16"/>
      <c r="K56" s="17"/>
      <c r="L56" s="24"/>
      <c r="M56" s="11"/>
    </row>
    <row r="57" spans="1:13" x14ac:dyDescent="0.3">
      <c r="A57" s="11"/>
      <c r="B57" s="11"/>
      <c r="C57" s="11"/>
      <c r="D57" s="11"/>
      <c r="E57" s="26"/>
      <c r="F57" s="14"/>
      <c r="G57" s="14"/>
      <c r="H57" s="14"/>
      <c r="I57" s="16"/>
      <c r="J57" s="16"/>
      <c r="K57" s="17"/>
      <c r="L57" s="24"/>
      <c r="M57" s="11"/>
    </row>
    <row r="58" spans="1:13" x14ac:dyDescent="0.3">
      <c r="A58" s="11"/>
      <c r="B58" s="11"/>
      <c r="C58" s="11"/>
      <c r="D58" s="11"/>
      <c r="E58" s="26"/>
      <c r="F58" s="14"/>
      <c r="G58" s="14"/>
      <c r="H58" s="14"/>
      <c r="I58" s="16"/>
      <c r="J58" s="16"/>
      <c r="K58" s="17"/>
      <c r="L58" s="24"/>
      <c r="M58" s="11"/>
    </row>
    <row r="59" spans="1:13" x14ac:dyDescent="0.3">
      <c r="A59" s="11"/>
      <c r="B59" s="11"/>
      <c r="C59" s="11"/>
      <c r="D59" s="11"/>
      <c r="E59" s="26"/>
      <c r="F59" s="14"/>
      <c r="G59" s="14"/>
      <c r="H59" s="14"/>
      <c r="I59" s="16"/>
      <c r="J59" s="16"/>
      <c r="K59" s="17"/>
      <c r="L59" s="24"/>
      <c r="M59" s="11"/>
    </row>
    <row r="60" spans="1:13" x14ac:dyDescent="0.3">
      <c r="A60" s="11"/>
      <c r="B60" s="11"/>
      <c r="C60" s="11"/>
      <c r="D60" s="11"/>
      <c r="E60" s="26"/>
      <c r="F60" s="14"/>
      <c r="G60" s="14"/>
      <c r="H60" s="14"/>
      <c r="I60" s="16"/>
      <c r="J60" s="16"/>
      <c r="K60" s="17"/>
      <c r="L60" s="24"/>
      <c r="M60" s="11"/>
    </row>
    <row r="61" spans="1:13" x14ac:dyDescent="0.3">
      <c r="A61" s="11"/>
      <c r="B61" s="11"/>
      <c r="C61" s="11"/>
      <c r="D61" s="11"/>
      <c r="E61" s="26"/>
      <c r="F61" s="14"/>
      <c r="G61" s="14"/>
      <c r="H61" s="14"/>
      <c r="I61" s="16"/>
      <c r="J61" s="16"/>
      <c r="K61" s="17"/>
      <c r="L61" s="24"/>
      <c r="M61" s="11"/>
    </row>
    <row r="62" spans="1:13" x14ac:dyDescent="0.3">
      <c r="A62" s="11"/>
      <c r="B62" s="11"/>
      <c r="C62" s="11"/>
      <c r="D62" s="11"/>
      <c r="E62" s="26"/>
      <c r="F62" s="14"/>
      <c r="G62" s="14"/>
      <c r="H62" s="14"/>
      <c r="I62" s="16"/>
      <c r="J62" s="16"/>
      <c r="K62" s="17"/>
      <c r="L62" s="24"/>
      <c r="M62" s="11"/>
    </row>
    <row r="63" spans="1:13" x14ac:dyDescent="0.3">
      <c r="A63" s="11"/>
      <c r="B63" s="11"/>
      <c r="C63" s="11"/>
      <c r="D63" s="11"/>
      <c r="E63" s="26"/>
      <c r="F63" s="14"/>
      <c r="G63" s="14"/>
      <c r="H63" s="14"/>
      <c r="I63" s="16"/>
      <c r="J63" s="16"/>
      <c r="K63" s="17"/>
      <c r="L63" s="24"/>
      <c r="M63" s="11"/>
    </row>
    <row r="64" spans="1:13" x14ac:dyDescent="0.3">
      <c r="A64" s="11"/>
      <c r="B64" s="11"/>
      <c r="C64" s="11"/>
      <c r="D64" s="11"/>
      <c r="E64" s="26"/>
      <c r="F64" s="14"/>
      <c r="G64" s="14"/>
      <c r="H64" s="14"/>
      <c r="I64" s="16"/>
      <c r="J64" s="16"/>
      <c r="K64" s="17"/>
      <c r="L64" s="24"/>
      <c r="M64" s="11"/>
    </row>
    <row r="65" spans="1:13" x14ac:dyDescent="0.3">
      <c r="A65" s="11"/>
      <c r="B65" s="11"/>
      <c r="C65" s="11"/>
      <c r="D65" s="11"/>
      <c r="E65" s="26"/>
      <c r="F65" s="14"/>
      <c r="G65" s="14"/>
      <c r="H65" s="14"/>
      <c r="I65" s="16"/>
      <c r="J65" s="16"/>
      <c r="K65" s="17"/>
      <c r="L65" s="24"/>
      <c r="M65" s="11"/>
    </row>
  </sheetData>
  <autoFilter ref="A1:M38" xr:uid="{00000000-0001-0000-0000-000000000000}"/>
  <sortState xmlns:xlrd2="http://schemas.microsoft.com/office/spreadsheetml/2017/richdata2" ref="A2:M65">
    <sortCondition ref="B2:B65"/>
  </sortState>
  <mergeCells count="7">
    <mergeCell ref="K31:K33"/>
    <mergeCell ref="K3:K5"/>
    <mergeCell ref="K12:K14"/>
    <mergeCell ref="K9:K11"/>
    <mergeCell ref="K21:K22"/>
    <mergeCell ref="K25:K28"/>
    <mergeCell ref="K16:K18"/>
  </mergeCells>
  <hyperlinks>
    <hyperlink ref="M17" r:id="rId1" display="https://www.ladco.org/image-viewer/raw/2022_Inventory_Collaborative/Reviews/Profile_Review/Georgia/Georgia.afdust.2016v1_profile_plot.PM25.rank.1.png" xr:uid="{5D9638BA-766D-48E0-AEEC-AC6BBDCD0A82}"/>
    <hyperlink ref="M3" r:id="rId2" xr:uid="{BB72C9B9-19AD-4254-869A-5D673235BBB7}"/>
    <hyperlink ref="J3" r:id="rId3" xr:uid="{BB034AFA-7587-4231-B055-7ECFFFACE2FD}"/>
    <hyperlink ref="J4" r:id="rId4" location="toggle-id-4" xr:uid="{DD46A070-4512-4EB7-8110-E474392B9DBD}"/>
    <hyperlink ref="M36" r:id="rId5" xr:uid="{9112AFCB-1899-4786-A5C0-3A44A7DFA4A8}"/>
    <hyperlink ref="M4" r:id="rId6" xr:uid="{AF5905F7-C015-4212-B2C2-9F2BF2135C90}"/>
    <hyperlink ref="M32" r:id="rId7" xr:uid="{9AFB4A53-56AF-4B79-824F-9CBD82888B70}"/>
    <hyperlink ref="M15" r:id="rId8" xr:uid="{AC0DF736-43F0-43EC-B60E-3F07F72AF3EE}"/>
    <hyperlink ref="J15" r:id="rId9" xr:uid="{BDF926C9-462D-4074-A3E6-74E21CEF2273}"/>
    <hyperlink ref="M16" r:id="rId10" xr:uid="{B5010744-341B-43FC-AB12-8657A9E8210C}"/>
    <hyperlink ref="J37" r:id="rId11" xr:uid="{274A870A-DB90-49B7-BB5F-6E01F097BF39}"/>
    <hyperlink ref="M20" r:id="rId12" xr:uid="{463B59BA-BA59-4BEE-835C-EE4D111F36A4}"/>
  </hyperlinks>
  <pageMargins left="0.7" right="0.7" top="0.75" bottom="0.75" header="0.3" footer="0.3"/>
  <pageSetup orientation="portrait"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95D2D-EC94-4AB4-A1D2-197AF9C200A6}">
  <dimension ref="A1:C4"/>
  <sheetViews>
    <sheetView workbookViewId="0">
      <selection activeCell="C2" sqref="C2"/>
    </sheetView>
  </sheetViews>
  <sheetFormatPr defaultRowHeight="14.4" x14ac:dyDescent="0.3"/>
  <cols>
    <col min="1" max="1" width="11.5546875" bestFit="1" customWidth="1"/>
    <col min="2" max="2" width="106" customWidth="1"/>
    <col min="3" max="3" width="38.88671875" customWidth="1"/>
  </cols>
  <sheetData>
    <row r="1" spans="1:3" x14ac:dyDescent="0.3">
      <c r="A1" s="12" t="s">
        <v>0</v>
      </c>
      <c r="B1" s="1" t="s">
        <v>1</v>
      </c>
      <c r="C1" s="12" t="s">
        <v>2</v>
      </c>
    </row>
    <row r="2" spans="1:3" ht="86.4" x14ac:dyDescent="0.3">
      <c r="A2" s="12" t="s">
        <v>3</v>
      </c>
      <c r="B2" s="1" t="s">
        <v>4</v>
      </c>
      <c r="C2" s="1" t="s">
        <v>391</v>
      </c>
    </row>
    <row r="3" spans="1:3" x14ac:dyDescent="0.3">
      <c r="A3" s="12"/>
    </row>
    <row r="4" spans="1:3" x14ac:dyDescent="0.3">
      <c r="A4"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4B554-5C1A-4A2D-BCF7-B53667F15D64}">
  <dimension ref="A1:AC20"/>
  <sheetViews>
    <sheetView workbookViewId="0">
      <selection activeCell="V43" sqref="V43"/>
    </sheetView>
  </sheetViews>
  <sheetFormatPr defaultRowHeight="14.4" x14ac:dyDescent="0.3"/>
  <cols>
    <col min="1" max="1" width="13.44140625" customWidth="1"/>
  </cols>
  <sheetData>
    <row r="1" spans="1:29" x14ac:dyDescent="0.3">
      <c r="A1" t="s">
        <v>128</v>
      </c>
      <c r="R1">
        <v>31</v>
      </c>
      <c r="S1">
        <v>28</v>
      </c>
      <c r="T1">
        <v>31</v>
      </c>
      <c r="U1">
        <v>30</v>
      </c>
      <c r="V1">
        <v>31</v>
      </c>
      <c r="W1">
        <v>30</v>
      </c>
      <c r="X1">
        <v>31</v>
      </c>
      <c r="Y1">
        <v>31</v>
      </c>
      <c r="Z1">
        <v>30</v>
      </c>
      <c r="AA1">
        <v>31</v>
      </c>
      <c r="AB1">
        <v>30</v>
      </c>
      <c r="AC1">
        <v>31</v>
      </c>
    </row>
    <row r="2" spans="1:29" x14ac:dyDescent="0.3">
      <c r="B2" t="s">
        <v>116</v>
      </c>
      <c r="C2" t="s">
        <v>117</v>
      </c>
      <c r="D2" t="s">
        <v>118</v>
      </c>
      <c r="E2" t="s">
        <v>119</v>
      </c>
      <c r="F2" t="s">
        <v>120</v>
      </c>
      <c r="G2" t="s">
        <v>121</v>
      </c>
      <c r="H2" t="s">
        <v>122</v>
      </c>
      <c r="I2" t="s">
        <v>123</v>
      </c>
      <c r="J2" t="s">
        <v>124</v>
      </c>
      <c r="K2" t="s">
        <v>125</v>
      </c>
      <c r="L2" t="s">
        <v>126</v>
      </c>
      <c r="M2" t="s">
        <v>127</v>
      </c>
    </row>
    <row r="3" spans="1:29" x14ac:dyDescent="0.3">
      <c r="B3">
        <v>7.2700899207300301E-2</v>
      </c>
      <c r="C3">
        <v>7.7980157730131519E-2</v>
      </c>
      <c r="D3">
        <v>8.4001710645251651E-2</v>
      </c>
      <c r="E3">
        <v>8.4095956455289E-2</v>
      </c>
      <c r="F3">
        <v>8.5332305486115978E-2</v>
      </c>
      <c r="G3">
        <v>8.852779896378811E-2</v>
      </c>
      <c r="H3">
        <v>8.5590210236090494E-2</v>
      </c>
      <c r="I3">
        <v>8.81726924552899E-2</v>
      </c>
      <c r="J3">
        <v>8.6754572958156417E-2</v>
      </c>
      <c r="K3">
        <v>8.6535907555984753E-2</v>
      </c>
      <c r="L3">
        <v>8.1523663499705745E-2</v>
      </c>
      <c r="M3">
        <v>7.87841248068962E-2</v>
      </c>
    </row>
    <row r="5" spans="1:29" x14ac:dyDescent="0.3">
      <c r="A5" t="s">
        <v>129</v>
      </c>
    </row>
    <row r="6" spans="1:29" x14ac:dyDescent="0.3">
      <c r="B6" t="s">
        <v>116</v>
      </c>
      <c r="C6" t="s">
        <v>117</v>
      </c>
      <c r="D6" t="s">
        <v>118</v>
      </c>
      <c r="E6" t="s">
        <v>119</v>
      </c>
      <c r="F6" t="s">
        <v>120</v>
      </c>
      <c r="G6" t="s">
        <v>121</v>
      </c>
      <c r="H6" t="s">
        <v>122</v>
      </c>
      <c r="I6" t="s">
        <v>123</v>
      </c>
      <c r="J6" t="s">
        <v>124</v>
      </c>
      <c r="K6" t="s">
        <v>125</v>
      </c>
      <c r="L6" t="s">
        <v>126</v>
      </c>
      <c r="M6" t="s">
        <v>127</v>
      </c>
    </row>
    <row r="7" spans="1:29" x14ac:dyDescent="0.3">
      <c r="B7">
        <v>7.324965512042142E-2</v>
      </c>
      <c r="C7">
        <v>7.7634425112633867E-2</v>
      </c>
      <c r="D7">
        <v>8.2561002381289023E-2</v>
      </c>
      <c r="E7">
        <v>8.3469066072771991E-2</v>
      </c>
      <c r="F7">
        <v>8.5133346122842249E-2</v>
      </c>
      <c r="G7">
        <v>8.7828236319459241E-2</v>
      </c>
      <c r="H7">
        <v>8.5454125194718553E-2</v>
      </c>
      <c r="I7">
        <v>8.8174311912727552E-2</v>
      </c>
      <c r="J7">
        <v>8.7247764280877951E-2</v>
      </c>
      <c r="K7">
        <v>8.6972773385622801E-2</v>
      </c>
      <c r="L7">
        <v>8.2366360670514463E-2</v>
      </c>
      <c r="M7">
        <v>7.990893342612107E-2</v>
      </c>
    </row>
    <row r="9" spans="1:29" x14ac:dyDescent="0.3">
      <c r="A9" t="s">
        <v>141</v>
      </c>
    </row>
    <row r="10" spans="1:29" x14ac:dyDescent="0.3">
      <c r="B10" t="s">
        <v>130</v>
      </c>
      <c r="C10" t="s">
        <v>131</v>
      </c>
      <c r="D10" t="s">
        <v>132</v>
      </c>
      <c r="E10" t="s">
        <v>133</v>
      </c>
      <c r="F10" t="s">
        <v>134</v>
      </c>
      <c r="G10" t="s">
        <v>135</v>
      </c>
      <c r="H10" t="s">
        <v>136</v>
      </c>
    </row>
    <row r="11" spans="1:29" x14ac:dyDescent="0.3">
      <c r="A11" t="s">
        <v>137</v>
      </c>
      <c r="B11">
        <v>0.14461171152007446</v>
      </c>
      <c r="C11">
        <v>0.1509834955914629</v>
      </c>
      <c r="D11">
        <v>0.153725787825152</v>
      </c>
      <c r="E11">
        <v>0.15704812536694696</v>
      </c>
      <c r="F11">
        <v>0.16290667088691752</v>
      </c>
      <c r="G11">
        <v>0.12486595460431603</v>
      </c>
      <c r="H11">
        <v>0.10585825420513024</v>
      </c>
      <c r="I11" t="s">
        <v>139</v>
      </c>
    </row>
    <row r="12" spans="1:29" x14ac:dyDescent="0.3">
      <c r="A12" t="s">
        <v>138</v>
      </c>
      <c r="B12">
        <v>0.13882215868345968</v>
      </c>
      <c r="C12">
        <v>0.13952996626971037</v>
      </c>
      <c r="D12">
        <v>0.141855068029971</v>
      </c>
      <c r="E12">
        <v>0.14634356324865716</v>
      </c>
      <c r="F12">
        <v>0.16008088699110604</v>
      </c>
      <c r="G12">
        <v>0.14355907776212892</v>
      </c>
      <c r="H12">
        <v>0.12980927901496681</v>
      </c>
      <c r="I12" t="s">
        <v>140</v>
      </c>
    </row>
    <row r="14" spans="1:29" x14ac:dyDescent="0.3">
      <c r="A14" t="s">
        <v>142</v>
      </c>
    </row>
    <row r="15" spans="1:29" x14ac:dyDescent="0.3">
      <c r="B15" t="s">
        <v>143</v>
      </c>
      <c r="C15" t="s">
        <v>144</v>
      </c>
      <c r="D15" t="s">
        <v>145</v>
      </c>
      <c r="E15" t="s">
        <v>146</v>
      </c>
      <c r="F15" t="s">
        <v>147</v>
      </c>
      <c r="G15" t="s">
        <v>148</v>
      </c>
      <c r="H15" t="s">
        <v>149</v>
      </c>
      <c r="I15" t="s">
        <v>150</v>
      </c>
      <c r="J15" t="s">
        <v>151</v>
      </c>
      <c r="K15" t="s">
        <v>152</v>
      </c>
      <c r="L15" t="s">
        <v>153</v>
      </c>
      <c r="M15" t="s">
        <v>154</v>
      </c>
      <c r="N15" t="s">
        <v>155</v>
      </c>
      <c r="O15" t="s">
        <v>156</v>
      </c>
      <c r="P15" t="s">
        <v>157</v>
      </c>
      <c r="Q15" t="s">
        <v>158</v>
      </c>
      <c r="R15" t="s">
        <v>159</v>
      </c>
      <c r="S15" t="s">
        <v>160</v>
      </c>
      <c r="T15" t="s">
        <v>161</v>
      </c>
      <c r="U15" t="s">
        <v>162</v>
      </c>
      <c r="V15" t="s">
        <v>163</v>
      </c>
      <c r="W15" t="s">
        <v>164</v>
      </c>
      <c r="X15" t="s">
        <v>165</v>
      </c>
      <c r="Y15" t="s">
        <v>166</v>
      </c>
    </row>
    <row r="16" spans="1:29" x14ac:dyDescent="0.3">
      <c r="A16" t="s">
        <v>170</v>
      </c>
      <c r="B16">
        <v>1.7081675730345906E-2</v>
      </c>
      <c r="C16">
        <v>1.3134015786949688E-2</v>
      </c>
      <c r="D16">
        <v>1.1835081071540883E-2</v>
      </c>
      <c r="E16">
        <v>1.1929678278301884E-2</v>
      </c>
      <c r="F16">
        <v>1.4004665985849058E-2</v>
      </c>
      <c r="G16">
        <v>1.8305821251572325E-2</v>
      </c>
      <c r="H16">
        <v>2.5292884634433955E-2</v>
      </c>
      <c r="I16">
        <v>3.3864329027515724E-2</v>
      </c>
      <c r="J16">
        <v>4.424547775157233E-2</v>
      </c>
      <c r="K16">
        <v>5.587686876336477E-2</v>
      </c>
      <c r="L16">
        <v>6.5435791007075472E-2</v>
      </c>
      <c r="M16">
        <v>7.0698227621855347E-2</v>
      </c>
      <c r="N16">
        <v>7.2905889307389948E-2</v>
      </c>
      <c r="O16">
        <v>7.203351833490565E-2</v>
      </c>
      <c r="P16">
        <v>7.0845854063679256E-2</v>
      </c>
      <c r="Q16">
        <v>6.9412869187893078E-2</v>
      </c>
      <c r="R16">
        <v>6.6715320784591192E-2</v>
      </c>
      <c r="S16">
        <v>6.1703098974842774E-2</v>
      </c>
      <c r="T16">
        <v>5.3654426492924526E-2</v>
      </c>
      <c r="U16">
        <v>4.4395334518867915E-2</v>
      </c>
      <c r="V16">
        <v>3.6329445896226407E-2</v>
      </c>
      <c r="W16">
        <v>2.9446717720125779E-2</v>
      </c>
      <c r="X16">
        <v>2.3459875017295594E-2</v>
      </c>
      <c r="Y16">
        <v>1.7393134087264152E-2</v>
      </c>
    </row>
    <row r="17" spans="1:25" x14ac:dyDescent="0.3">
      <c r="A17" t="s">
        <v>168</v>
      </c>
      <c r="B17">
        <v>1.1214605307000955E-2</v>
      </c>
      <c r="C17">
        <v>7.5920459718210771E-3</v>
      </c>
      <c r="D17">
        <v>5.8880645588165271E-3</v>
      </c>
      <c r="E17">
        <v>5.581701596928103E-3</v>
      </c>
      <c r="F17">
        <v>7.6994517452742594E-3</v>
      </c>
      <c r="G17">
        <v>1.3435347172201937E-2</v>
      </c>
      <c r="H17">
        <v>2.2439831595120956E-2</v>
      </c>
      <c r="I17">
        <v>3.3450867430673471E-2</v>
      </c>
      <c r="J17">
        <v>4.5928769528577933E-2</v>
      </c>
      <c r="K17">
        <v>5.9472827549703122E-2</v>
      </c>
      <c r="L17">
        <v>7.0414825970245981E-2</v>
      </c>
      <c r="M17">
        <v>7.6364655453515062E-2</v>
      </c>
      <c r="N17">
        <v>7.8724502752507697E-2</v>
      </c>
      <c r="O17">
        <v>7.7425030471082512E-2</v>
      </c>
      <c r="P17">
        <v>7.5882043208823899E-2</v>
      </c>
      <c r="Q17">
        <v>7.4217862720298872E-2</v>
      </c>
      <c r="R17">
        <v>7.1221519139067963E-2</v>
      </c>
      <c r="S17">
        <v>6.5190608278539827E-2</v>
      </c>
      <c r="T17">
        <v>5.5663079007205664E-2</v>
      </c>
      <c r="U17">
        <v>4.4955794925997633E-2</v>
      </c>
      <c r="V17">
        <v>3.5580612333721895E-2</v>
      </c>
      <c r="W17">
        <v>2.752023013606009E-2</v>
      </c>
      <c r="X17">
        <v>2.0222901767651159E-2</v>
      </c>
      <c r="Y17">
        <v>1.3912821379163524E-2</v>
      </c>
    </row>
    <row r="18" spans="1:25" x14ac:dyDescent="0.3">
      <c r="A18" t="s">
        <v>169</v>
      </c>
      <c r="B18">
        <v>1.0500451854559752E-2</v>
      </c>
      <c r="C18">
        <v>8.6916897437106927E-3</v>
      </c>
      <c r="D18">
        <v>8.6120330707547179E-3</v>
      </c>
      <c r="E18">
        <v>1.0323013459119495E-2</v>
      </c>
      <c r="F18">
        <v>1.6140773236635222E-2</v>
      </c>
      <c r="G18">
        <v>2.9465574276729557E-2</v>
      </c>
      <c r="H18">
        <v>4.7338102826257861E-2</v>
      </c>
      <c r="I18">
        <v>6.0351436115566051E-2</v>
      </c>
      <c r="J18">
        <v>5.7755125525157228E-2</v>
      </c>
      <c r="K18">
        <v>5.5645150441037745E-2</v>
      </c>
      <c r="L18">
        <v>5.6684362592767289E-2</v>
      </c>
      <c r="M18">
        <v>5.8722142822327038E-2</v>
      </c>
      <c r="N18">
        <v>6.0537492229559751E-2</v>
      </c>
      <c r="O18">
        <v>6.214245944261005E-2</v>
      </c>
      <c r="P18">
        <v>6.6443111911163519E-2</v>
      </c>
      <c r="Q18">
        <v>7.13480792955975E-2</v>
      </c>
      <c r="R18">
        <v>7.2162438154874206E-2</v>
      </c>
      <c r="S18">
        <v>6.6411959025943407E-2</v>
      </c>
      <c r="T18">
        <v>5.0058956724842771E-2</v>
      </c>
      <c r="U18">
        <v>3.7739812949685536E-2</v>
      </c>
      <c r="V18">
        <v>3.0879261443396238E-2</v>
      </c>
      <c r="W18">
        <v>2.5816276115566035E-2</v>
      </c>
      <c r="X18">
        <v>2.0599270749213836E-2</v>
      </c>
      <c r="Y18">
        <v>1.5631027019654086E-2</v>
      </c>
    </row>
    <row r="19" spans="1:25" x14ac:dyDescent="0.3">
      <c r="A19" t="s">
        <v>167</v>
      </c>
      <c r="B19">
        <v>5.5374836722450688E-3</v>
      </c>
      <c r="C19">
        <v>3.9550139006606427E-3</v>
      </c>
      <c r="D19">
        <v>3.6887714670349498E-3</v>
      </c>
      <c r="E19">
        <v>5.2579710876927525E-3</v>
      </c>
      <c r="F19">
        <v>1.2082405814914697E-2</v>
      </c>
      <c r="G19">
        <v>2.9994438754535321E-2</v>
      </c>
      <c r="H19">
        <v>5.2380160405481692E-2</v>
      </c>
      <c r="I19">
        <v>6.330367303318217E-2</v>
      </c>
      <c r="J19">
        <v>6.0348633357672467E-2</v>
      </c>
      <c r="K19">
        <v>5.783078205896864E-2</v>
      </c>
      <c r="L19">
        <v>5.8644335208883562E-2</v>
      </c>
      <c r="M19">
        <v>6.0986756130450702E-2</v>
      </c>
      <c r="N19">
        <v>6.2996325618476345E-2</v>
      </c>
      <c r="O19">
        <v>6.5000543578206837E-2</v>
      </c>
      <c r="P19">
        <v>7.1017231174374446E-2</v>
      </c>
      <c r="Q19">
        <v>7.8258296976541394E-2</v>
      </c>
      <c r="R19">
        <v>7.8518243372439178E-2</v>
      </c>
      <c r="S19">
        <v>7.0370770609153921E-2</v>
      </c>
      <c r="T19">
        <v>5.1194273671131781E-2</v>
      </c>
      <c r="U19">
        <v>3.662425987822971E-2</v>
      </c>
      <c r="V19">
        <v>2.7591723757572732E-2</v>
      </c>
      <c r="W19">
        <v>2.0526085162731179E-2</v>
      </c>
      <c r="X19">
        <v>1.4300586415884168E-2</v>
      </c>
      <c r="Y19">
        <v>9.5912348935356072E-3</v>
      </c>
    </row>
    <row r="20" spans="1:25" x14ac:dyDescent="0.3">
      <c r="A20" t="s">
        <v>171</v>
      </c>
    </row>
  </sheetData>
  <sortState xmlns:xlrd2="http://schemas.microsoft.com/office/spreadsheetml/2017/richdata2" ref="A16:AC19">
    <sortCondition descending="1" ref="A16:A19"/>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7A15E-176D-46B7-80CB-6A62EFDCD426}">
  <dimension ref="A1:AA18"/>
  <sheetViews>
    <sheetView workbookViewId="0">
      <selection activeCell="B13" sqref="B13:M18"/>
    </sheetView>
  </sheetViews>
  <sheetFormatPr defaultRowHeight="14.4" x14ac:dyDescent="0.3"/>
  <cols>
    <col min="1" max="1" width="17.5546875" customWidth="1"/>
    <col min="16" max="16" width="12.33203125" bestFit="1" customWidth="1"/>
    <col min="17" max="27" width="13.6640625" bestFit="1" customWidth="1"/>
  </cols>
  <sheetData>
    <row r="1" spans="1:27" x14ac:dyDescent="0.3">
      <c r="A1" t="s">
        <v>185</v>
      </c>
    </row>
    <row r="2" spans="1:27" x14ac:dyDescent="0.3">
      <c r="A2" t="s">
        <v>184</v>
      </c>
    </row>
    <row r="5" spans="1:27" x14ac:dyDescent="0.3">
      <c r="B5" t="s">
        <v>172</v>
      </c>
      <c r="C5" t="s">
        <v>173</v>
      </c>
      <c r="D5" t="s">
        <v>174</v>
      </c>
      <c r="E5" t="s">
        <v>175</v>
      </c>
      <c r="F5" t="s">
        <v>176</v>
      </c>
      <c r="G5" t="s">
        <v>177</v>
      </c>
      <c r="H5" t="s">
        <v>178</v>
      </c>
      <c r="I5" t="s">
        <v>179</v>
      </c>
      <c r="J5" t="s">
        <v>180</v>
      </c>
      <c r="K5" t="s">
        <v>181</v>
      </c>
      <c r="L5" t="s">
        <v>182</v>
      </c>
      <c r="M5" t="s">
        <v>183</v>
      </c>
      <c r="P5" t="s">
        <v>172</v>
      </c>
      <c r="Q5" t="s">
        <v>173</v>
      </c>
      <c r="R5" t="s">
        <v>174</v>
      </c>
      <c r="S5" t="s">
        <v>175</v>
      </c>
      <c r="T5" t="s">
        <v>176</v>
      </c>
      <c r="U5" t="s">
        <v>177</v>
      </c>
      <c r="V5" t="s">
        <v>178</v>
      </c>
      <c r="W5" t="s">
        <v>179</v>
      </c>
      <c r="X5" t="s">
        <v>180</v>
      </c>
      <c r="Y5" t="s">
        <v>181</v>
      </c>
      <c r="Z5" t="s">
        <v>182</v>
      </c>
      <c r="AA5" t="s">
        <v>183</v>
      </c>
    </row>
    <row r="6" spans="1:27" ht="15" thickBot="1" x14ac:dyDescent="0.35">
      <c r="A6" s="31" t="s">
        <v>190</v>
      </c>
      <c r="B6" s="29">
        <v>958107</v>
      </c>
      <c r="C6" s="29">
        <v>791006</v>
      </c>
      <c r="D6" s="29">
        <v>588299</v>
      </c>
      <c r="E6" s="29">
        <v>384436</v>
      </c>
      <c r="F6" s="29">
        <v>201302</v>
      </c>
      <c r="G6" s="29">
        <v>123907</v>
      </c>
      <c r="H6" s="29">
        <v>110163</v>
      </c>
      <c r="I6" s="29">
        <v>102885</v>
      </c>
      <c r="J6" s="29">
        <v>114053</v>
      </c>
      <c r="K6" s="29">
        <v>241880</v>
      </c>
      <c r="L6" s="29">
        <v>513322</v>
      </c>
      <c r="M6" s="29">
        <v>834803</v>
      </c>
      <c r="O6" s="33" t="str">
        <f t="shared" ref="O6:O18" si="0">A6</f>
        <v>US total</v>
      </c>
      <c r="P6" s="32">
        <f t="shared" ref="P6:P18" si="1">B6/SUM($B6:$M6)</f>
        <v>0.19300474218916663</v>
      </c>
      <c r="Q6" s="32">
        <f t="shared" ref="Q6:Q18" si="2">C6/SUM($B6:$M6)</f>
        <v>0.15934327700359557</v>
      </c>
      <c r="R6" s="32">
        <f t="shared" ref="R6:R18" si="3">D6/SUM($B6:$M6)</f>
        <v>0.11850920286058295</v>
      </c>
      <c r="S6" s="32">
        <f t="shared" ref="S6:S18" si="4">E6/SUM($B6:$M6)</f>
        <v>7.7442259651828521E-2</v>
      </c>
      <c r="T6" s="32">
        <f t="shared" ref="T6:T18" si="5">F6/SUM($B6:$M6)</f>
        <v>4.0551045563975235E-2</v>
      </c>
      <c r="U6" s="32">
        <f t="shared" ref="U6:U18" si="6">G6/SUM($B6:$M6)</f>
        <v>2.4960300457499078E-2</v>
      </c>
      <c r="V6" s="32">
        <f t="shared" ref="V6:V18" si="7">H6/SUM($B6:$M6)</f>
        <v>2.2191656478645041E-2</v>
      </c>
      <c r="W6" s="32">
        <f t="shared" ref="W6:W18" si="8">I6/SUM($B6:$M6)</f>
        <v>2.0725548294848496E-2</v>
      </c>
      <c r="X6" s="32">
        <f t="shared" ref="X6:X18" si="9">J6/SUM($B6:$M6)</f>
        <v>2.2975272971495899E-2</v>
      </c>
      <c r="Y6" s="32">
        <f t="shared" ref="Y6:Y18" si="10">K6/SUM($B6:$M6)</f>
        <v>4.8725233236700728E-2</v>
      </c>
      <c r="Z6" s="32">
        <f t="shared" ref="Z6:Z18" si="11">L6/SUM($B6:$M6)</f>
        <v>0.10340554893141099</v>
      </c>
      <c r="AA6" s="32">
        <f t="shared" ref="AA6:AA18" si="12">M6/SUM($B6:$M6)</f>
        <v>0.16816591236025086</v>
      </c>
    </row>
    <row r="7" spans="1:27" ht="15" thickBot="1" x14ac:dyDescent="0.35">
      <c r="A7" t="s">
        <v>192</v>
      </c>
      <c r="B7" s="29">
        <v>7835</v>
      </c>
      <c r="C7" s="29">
        <v>7101</v>
      </c>
      <c r="D7" s="29">
        <v>5791</v>
      </c>
      <c r="E7" s="29">
        <v>2928</v>
      </c>
      <c r="F7" s="29">
        <v>1850</v>
      </c>
      <c r="G7" s="29">
        <v>1531</v>
      </c>
      <c r="H7" s="29">
        <v>1087</v>
      </c>
      <c r="I7" s="29">
        <v>1140</v>
      </c>
      <c r="J7" s="29">
        <v>1101</v>
      </c>
      <c r="K7" s="29">
        <v>1539</v>
      </c>
      <c r="L7" s="29">
        <v>3677</v>
      </c>
      <c r="M7" s="29">
        <v>6583</v>
      </c>
      <c r="O7" s="33" t="str">
        <f t="shared" si="0"/>
        <v>Arizona</v>
      </c>
      <c r="P7" s="32">
        <f t="shared" si="1"/>
        <v>0.18582643550032019</v>
      </c>
      <c r="Q7" s="32">
        <f t="shared" si="2"/>
        <v>0.16841780708203877</v>
      </c>
      <c r="R7" s="32">
        <f t="shared" si="3"/>
        <v>0.13734791167611413</v>
      </c>
      <c r="S7" s="32">
        <f t="shared" si="4"/>
        <v>6.9444773853852906E-2</v>
      </c>
      <c r="T7" s="32">
        <f t="shared" si="5"/>
        <v>4.3877333206840119E-2</v>
      </c>
      <c r="U7" s="32">
        <f t="shared" si="6"/>
        <v>3.6311457913336335E-2</v>
      </c>
      <c r="V7" s="32">
        <f t="shared" si="7"/>
        <v>2.578089794369471E-2</v>
      </c>
      <c r="W7" s="32">
        <f t="shared" si="8"/>
        <v>2.7037924246377156E-2</v>
      </c>
      <c r="X7" s="32">
        <f t="shared" si="9"/>
        <v>2.6112942627422149E-2</v>
      </c>
      <c r="Y7" s="32">
        <f t="shared" si="10"/>
        <v>3.650119773260916E-2</v>
      </c>
      <c r="Z7" s="32">
        <f t="shared" si="11"/>
        <v>8.7209164433270883E-2</v>
      </c>
      <c r="AA7" s="32">
        <f t="shared" si="12"/>
        <v>0.15613215378412351</v>
      </c>
    </row>
    <row r="8" spans="1:27" ht="15" thickBot="1" x14ac:dyDescent="0.35">
      <c r="A8" t="s">
        <v>186</v>
      </c>
      <c r="B8" s="29">
        <v>67186</v>
      </c>
      <c r="C8" s="29">
        <v>53971</v>
      </c>
      <c r="D8" s="29">
        <v>42647</v>
      </c>
      <c r="E8" s="29">
        <v>30743</v>
      </c>
      <c r="F8" s="29">
        <v>26591</v>
      </c>
      <c r="G8" s="29">
        <v>20968</v>
      </c>
      <c r="H8" s="29">
        <v>19621</v>
      </c>
      <c r="I8" s="29">
        <v>17087</v>
      </c>
      <c r="J8" s="29">
        <v>17269</v>
      </c>
      <c r="K8" s="29">
        <v>21646</v>
      </c>
      <c r="L8" s="29">
        <v>47923</v>
      </c>
      <c r="M8" s="29">
        <v>66984</v>
      </c>
      <c r="O8" s="33" t="str">
        <f t="shared" si="0"/>
        <v>California</v>
      </c>
      <c r="P8" s="32">
        <f t="shared" si="1"/>
        <v>0.15529452010466074</v>
      </c>
      <c r="Q8" s="32">
        <f t="shared" si="2"/>
        <v>0.12474921180854114</v>
      </c>
      <c r="R8" s="32">
        <f t="shared" si="3"/>
        <v>9.8574783420704706E-2</v>
      </c>
      <c r="S8" s="32">
        <f t="shared" si="4"/>
        <v>7.1059736129217177E-2</v>
      </c>
      <c r="T8" s="32">
        <f t="shared" si="5"/>
        <v>6.1462753908597526E-2</v>
      </c>
      <c r="U8" s="32">
        <f t="shared" si="6"/>
        <v>4.8465684778890336E-2</v>
      </c>
      <c r="V8" s="32">
        <f t="shared" si="7"/>
        <v>4.5352212945755782E-2</v>
      </c>
      <c r="W8" s="32">
        <f t="shared" si="8"/>
        <v>3.9495095183942161E-2</v>
      </c>
      <c r="X8" s="32">
        <f t="shared" si="9"/>
        <v>3.9915772150260265E-2</v>
      </c>
      <c r="Y8" s="32">
        <f t="shared" si="10"/>
        <v>5.0032822049020424E-2</v>
      </c>
      <c r="Z8" s="32">
        <f t="shared" si="11"/>
        <v>0.11076979262012408</v>
      </c>
      <c r="AA8" s="32">
        <f t="shared" si="12"/>
        <v>0.15482761490028568</v>
      </c>
    </row>
    <row r="9" spans="1:27" ht="15" thickBot="1" x14ac:dyDescent="0.35">
      <c r="A9" t="s">
        <v>197</v>
      </c>
      <c r="B9" s="29">
        <v>24169</v>
      </c>
      <c r="C9" s="29">
        <v>21984</v>
      </c>
      <c r="D9" s="29">
        <v>16955</v>
      </c>
      <c r="E9" s="29">
        <v>11971</v>
      </c>
      <c r="F9" s="29">
        <v>5385</v>
      </c>
      <c r="G9" s="29">
        <v>3126</v>
      </c>
      <c r="H9" s="29">
        <v>2689</v>
      </c>
      <c r="I9" s="29">
        <v>2869</v>
      </c>
      <c r="J9" s="29">
        <v>3383</v>
      </c>
      <c r="K9" s="29">
        <v>7602</v>
      </c>
      <c r="L9" s="29">
        <v>18683</v>
      </c>
      <c r="M9" s="29">
        <v>23549</v>
      </c>
      <c r="O9" s="33" t="str">
        <f t="shared" si="0"/>
        <v>Colorado</v>
      </c>
      <c r="P9" s="32">
        <f t="shared" si="1"/>
        <v>0.16976785024409088</v>
      </c>
      <c r="Q9" s="32">
        <f t="shared" si="2"/>
        <v>0.15441997682014541</v>
      </c>
      <c r="R9" s="32">
        <f t="shared" si="3"/>
        <v>0.119095283250799</v>
      </c>
      <c r="S9" s="32">
        <f t="shared" si="4"/>
        <v>8.4086678607803889E-2</v>
      </c>
      <c r="T9" s="32">
        <f t="shared" si="5"/>
        <v>3.782530818670319E-2</v>
      </c>
      <c r="U9" s="32">
        <f t="shared" si="6"/>
        <v>2.1957644083868928E-2</v>
      </c>
      <c r="V9" s="32">
        <f t="shared" si="7"/>
        <v>1.8888069399079829E-2</v>
      </c>
      <c r="W9" s="32">
        <f t="shared" si="8"/>
        <v>2.015242510448495E-2</v>
      </c>
      <c r="X9" s="32">
        <f t="shared" si="9"/>
        <v>2.3762863063252905E-2</v>
      </c>
      <c r="Y9" s="32">
        <f t="shared" si="10"/>
        <v>5.3397955958276261E-2</v>
      </c>
      <c r="Z9" s="32">
        <f t="shared" si="11"/>
        <v>0.13123309802268815</v>
      </c>
      <c r="AA9" s="32">
        <f t="shared" si="12"/>
        <v>0.16541284725880659</v>
      </c>
    </row>
    <row r="10" spans="1:27" ht="15" thickBot="1" x14ac:dyDescent="0.35">
      <c r="A10" t="s">
        <v>187</v>
      </c>
      <c r="B10" s="29">
        <v>2637</v>
      </c>
      <c r="C10" s="29">
        <v>2738</v>
      </c>
      <c r="D10" s="29">
        <v>2091</v>
      </c>
      <c r="E10" s="29">
        <v>1637</v>
      </c>
      <c r="F10" s="29">
        <v>1348</v>
      </c>
      <c r="G10" s="29">
        <v>1108</v>
      </c>
      <c r="H10" s="30">
        <v>885</v>
      </c>
      <c r="I10" s="30">
        <v>921</v>
      </c>
      <c r="J10" s="30">
        <v>929</v>
      </c>
      <c r="K10" s="29">
        <v>1240</v>
      </c>
      <c r="L10" s="29">
        <v>1398</v>
      </c>
      <c r="M10" s="29">
        <v>1986</v>
      </c>
      <c r="O10" s="33" t="str">
        <f t="shared" si="0"/>
        <v>Florida</v>
      </c>
      <c r="P10" s="32">
        <f t="shared" si="1"/>
        <v>0.13939105613701236</v>
      </c>
      <c r="Q10" s="32">
        <f t="shared" si="2"/>
        <v>0.1447298868802199</v>
      </c>
      <c r="R10" s="32">
        <f t="shared" si="3"/>
        <v>0.11052965429749445</v>
      </c>
      <c r="S10" s="32">
        <f t="shared" si="4"/>
        <v>8.6531345808224969E-2</v>
      </c>
      <c r="T10" s="32">
        <f t="shared" si="5"/>
        <v>7.1254889523205411E-2</v>
      </c>
      <c r="U10" s="32">
        <f t="shared" si="6"/>
        <v>5.8568559044296441E-2</v>
      </c>
      <c r="V10" s="32">
        <f t="shared" si="7"/>
        <v>4.678084364097685E-2</v>
      </c>
      <c r="W10" s="32">
        <f t="shared" si="8"/>
        <v>4.8683793212813194E-2</v>
      </c>
      <c r="X10" s="32">
        <f t="shared" si="9"/>
        <v>4.9106670895443495E-2</v>
      </c>
      <c r="Y10" s="32">
        <f t="shared" si="10"/>
        <v>6.5546040807696368E-2</v>
      </c>
      <c r="Z10" s="32">
        <f t="shared" si="11"/>
        <v>7.3897875039644789E-2</v>
      </c>
      <c r="AA10" s="32">
        <f t="shared" si="12"/>
        <v>0.10497938471297177</v>
      </c>
    </row>
    <row r="11" spans="1:27" ht="15" thickBot="1" x14ac:dyDescent="0.35">
      <c r="A11" t="s">
        <v>188</v>
      </c>
      <c r="B11" s="30">
        <v>657</v>
      </c>
      <c r="C11" s="30">
        <v>513</v>
      </c>
      <c r="D11" s="30">
        <v>412</v>
      </c>
      <c r="E11" s="30">
        <v>249</v>
      </c>
      <c r="F11" s="30">
        <v>122</v>
      </c>
      <c r="G11" s="30">
        <v>66</v>
      </c>
      <c r="H11" s="30">
        <v>50</v>
      </c>
      <c r="I11" s="30">
        <v>48</v>
      </c>
      <c r="J11" s="30">
        <v>62</v>
      </c>
      <c r="K11" s="30">
        <v>148</v>
      </c>
      <c r="L11" s="30">
        <v>266</v>
      </c>
      <c r="M11" s="30">
        <v>466</v>
      </c>
      <c r="O11" s="33" t="str">
        <f t="shared" si="0"/>
        <v>Maine</v>
      </c>
      <c r="P11" s="32">
        <f t="shared" si="1"/>
        <v>0.21477607061131088</v>
      </c>
      <c r="Q11" s="32">
        <f t="shared" si="2"/>
        <v>0.16770186335403728</v>
      </c>
      <c r="R11" s="32">
        <f t="shared" si="3"/>
        <v>0.13468453743053285</v>
      </c>
      <c r="S11" s="32">
        <f t="shared" si="4"/>
        <v>8.1399150049035626E-2</v>
      </c>
      <c r="T11" s="32">
        <f t="shared" si="5"/>
        <v>3.9882314481856813E-2</v>
      </c>
      <c r="U11" s="32">
        <f t="shared" si="6"/>
        <v>2.157567832625041E-2</v>
      </c>
      <c r="V11" s="32">
        <f t="shared" si="7"/>
        <v>1.6345210853220007E-2</v>
      </c>
      <c r="W11" s="32">
        <f t="shared" si="8"/>
        <v>1.5691402419091206E-2</v>
      </c>
      <c r="X11" s="32">
        <f t="shared" si="9"/>
        <v>2.0268061457992807E-2</v>
      </c>
      <c r="Y11" s="32">
        <f t="shared" si="10"/>
        <v>4.8381824125531221E-2</v>
      </c>
      <c r="Z11" s="32">
        <f t="shared" si="11"/>
        <v>8.6956521739130432E-2</v>
      </c>
      <c r="AA11" s="32">
        <f t="shared" si="12"/>
        <v>0.15233736515201046</v>
      </c>
    </row>
    <row r="12" spans="1:27" ht="15" thickBot="1" x14ac:dyDescent="0.35">
      <c r="A12" t="s">
        <v>189</v>
      </c>
      <c r="B12" s="29">
        <v>26318</v>
      </c>
      <c r="C12" s="29">
        <v>22200</v>
      </c>
      <c r="D12" s="29">
        <v>18233</v>
      </c>
      <c r="E12" s="29">
        <v>9500</v>
      </c>
      <c r="F12" s="29">
        <v>6137</v>
      </c>
      <c r="G12" s="29">
        <v>3423</v>
      </c>
      <c r="H12" s="29">
        <v>2693</v>
      </c>
      <c r="I12" s="29">
        <v>2548</v>
      </c>
      <c r="J12" s="29">
        <v>2817</v>
      </c>
      <c r="K12" s="29">
        <v>6125</v>
      </c>
      <c r="L12" s="29">
        <v>11211</v>
      </c>
      <c r="M12" s="29">
        <v>20339</v>
      </c>
      <c r="O12" s="33" t="str">
        <f t="shared" si="0"/>
        <v>Masssachusetts</v>
      </c>
      <c r="P12" s="32">
        <f t="shared" si="1"/>
        <v>0.2000699385756857</v>
      </c>
      <c r="Q12" s="32">
        <f t="shared" si="2"/>
        <v>0.16876482393723774</v>
      </c>
      <c r="R12" s="32">
        <f t="shared" si="3"/>
        <v>0.13860761418232684</v>
      </c>
      <c r="S12" s="32">
        <f t="shared" si="4"/>
        <v>7.2219181414583708E-2</v>
      </c>
      <c r="T12" s="32">
        <f t="shared" si="5"/>
        <v>4.6653591193821078E-2</v>
      </c>
      <c r="U12" s="32">
        <f t="shared" si="6"/>
        <v>2.6021711366538951E-2</v>
      </c>
      <c r="V12" s="32">
        <f t="shared" si="7"/>
        <v>2.0472237426260413E-2</v>
      </c>
      <c r="W12" s="32">
        <f t="shared" si="8"/>
        <v>1.9369944657300978E-2</v>
      </c>
      <c r="X12" s="32">
        <f t="shared" si="9"/>
        <v>2.1414887794198138E-2</v>
      </c>
      <c r="Y12" s="32">
        <f t="shared" si="10"/>
        <v>4.6562366964665813E-2</v>
      </c>
      <c r="Z12" s="32">
        <f t="shared" si="11"/>
        <v>8.5226236088305055E-2</v>
      </c>
      <c r="AA12" s="32">
        <f t="shared" si="12"/>
        <v>0.15461746639907559</v>
      </c>
    </row>
    <row r="13" spans="1:27" ht="15" thickBot="1" x14ac:dyDescent="0.35">
      <c r="A13" t="s">
        <v>191</v>
      </c>
      <c r="B13" s="29">
        <v>47726</v>
      </c>
      <c r="C13" s="29">
        <v>37702</v>
      </c>
      <c r="D13" s="29">
        <v>31873</v>
      </c>
      <c r="E13" s="29">
        <v>19020</v>
      </c>
      <c r="F13" s="29">
        <v>8806</v>
      </c>
      <c r="G13" s="29">
        <v>4289</v>
      </c>
      <c r="H13" s="29">
        <v>3715</v>
      </c>
      <c r="I13" s="29">
        <v>3862</v>
      </c>
      <c r="J13" s="29">
        <v>4551</v>
      </c>
      <c r="K13" s="29">
        <v>11568</v>
      </c>
      <c r="L13" s="29">
        <v>21169</v>
      </c>
      <c r="M13" s="29">
        <v>43089</v>
      </c>
      <c r="O13" s="33" t="str">
        <f t="shared" si="0"/>
        <v>Pennsylvania</v>
      </c>
      <c r="P13" s="32">
        <f t="shared" si="1"/>
        <v>0.20106163373636096</v>
      </c>
      <c r="Q13" s="32">
        <f t="shared" si="2"/>
        <v>0.15883220289000294</v>
      </c>
      <c r="R13" s="32">
        <f t="shared" si="3"/>
        <v>0.13427560348822512</v>
      </c>
      <c r="S13" s="32">
        <f t="shared" si="4"/>
        <v>8.0128070101529253E-2</v>
      </c>
      <c r="T13" s="32">
        <f t="shared" si="5"/>
        <v>3.7098201120613392E-2</v>
      </c>
      <c r="U13" s="32">
        <f t="shared" si="6"/>
        <v>1.8068837679571976E-2</v>
      </c>
      <c r="V13" s="32">
        <f t="shared" si="7"/>
        <v>1.5650671946749801E-2</v>
      </c>
      <c r="W13" s="32">
        <f t="shared" si="8"/>
        <v>1.6269958292960358E-2</v>
      </c>
      <c r="X13" s="32">
        <f t="shared" si="9"/>
        <v>1.9172599738804398E-2</v>
      </c>
      <c r="Y13" s="32">
        <f t="shared" si="10"/>
        <v>4.873404389771243E-2</v>
      </c>
      <c r="Z13" s="32">
        <f t="shared" si="11"/>
        <v>8.9181446686607407E-2</v>
      </c>
      <c r="AA13" s="32">
        <f t="shared" si="12"/>
        <v>0.18152673042086195</v>
      </c>
    </row>
    <row r="14" spans="1:27" ht="15" thickBot="1" x14ac:dyDescent="0.35">
      <c r="A14" t="s">
        <v>193</v>
      </c>
      <c r="B14" s="29">
        <v>7921</v>
      </c>
      <c r="C14" s="29">
        <v>5685</v>
      </c>
      <c r="D14" s="29">
        <v>2981</v>
      </c>
      <c r="E14" s="29">
        <v>1794</v>
      </c>
      <c r="F14" s="30">
        <v>772</v>
      </c>
      <c r="G14" s="30">
        <v>614</v>
      </c>
      <c r="H14" s="30">
        <v>619</v>
      </c>
      <c r="I14" s="30">
        <v>598</v>
      </c>
      <c r="J14" s="30">
        <v>699</v>
      </c>
      <c r="K14" s="29">
        <v>1440</v>
      </c>
      <c r="L14" s="29">
        <v>3344</v>
      </c>
      <c r="M14" s="29">
        <v>6992</v>
      </c>
      <c r="O14" s="33" t="str">
        <f t="shared" si="0"/>
        <v>South Carolina</v>
      </c>
      <c r="P14" s="32">
        <f t="shared" si="1"/>
        <v>0.23673749962640844</v>
      </c>
      <c r="Q14" s="32">
        <f t="shared" si="2"/>
        <v>0.16990944140589975</v>
      </c>
      <c r="R14" s="32">
        <f t="shared" si="3"/>
        <v>8.9094115185749723E-2</v>
      </c>
      <c r="S14" s="32">
        <f t="shared" si="4"/>
        <v>5.3617860665291853E-2</v>
      </c>
      <c r="T14" s="32">
        <f t="shared" si="5"/>
        <v>2.3073014734451121E-2</v>
      </c>
      <c r="U14" s="32">
        <f t="shared" si="6"/>
        <v>1.8350817418332884E-2</v>
      </c>
      <c r="V14" s="32">
        <f t="shared" si="7"/>
        <v>1.8500254042260678E-2</v>
      </c>
      <c r="W14" s="32">
        <f t="shared" si="8"/>
        <v>1.787262022176395E-2</v>
      </c>
      <c r="X14" s="32">
        <f t="shared" si="9"/>
        <v>2.0891240025105354E-2</v>
      </c>
      <c r="Y14" s="32">
        <f t="shared" si="10"/>
        <v>4.3037747691204158E-2</v>
      </c>
      <c r="Z14" s="32">
        <f t="shared" si="11"/>
        <v>9.9943214082907433E-2</v>
      </c>
      <c r="AA14" s="32">
        <f t="shared" si="12"/>
        <v>0.20897217490062464</v>
      </c>
    </row>
    <row r="15" spans="1:27" ht="15" thickBot="1" x14ac:dyDescent="0.35">
      <c r="A15" t="s">
        <v>194</v>
      </c>
      <c r="B15" s="29">
        <v>17019</v>
      </c>
      <c r="C15" s="29">
        <v>13320</v>
      </c>
      <c r="D15" s="29">
        <v>7908</v>
      </c>
      <c r="E15" s="29">
        <v>4506</v>
      </c>
      <c r="F15" s="29">
        <v>1899</v>
      </c>
      <c r="G15" s="29">
        <v>1099</v>
      </c>
      <c r="H15" s="29">
        <v>1035</v>
      </c>
      <c r="I15" s="29">
        <v>1093</v>
      </c>
      <c r="J15" s="29">
        <v>1303</v>
      </c>
      <c r="K15" s="29">
        <v>2829</v>
      </c>
      <c r="L15" s="29">
        <v>7949</v>
      </c>
      <c r="M15" s="29">
        <v>12903</v>
      </c>
      <c r="O15" s="33" t="str">
        <f t="shared" si="0"/>
        <v>Tennessee</v>
      </c>
      <c r="P15" s="32">
        <f t="shared" si="1"/>
        <v>0.23357534002168454</v>
      </c>
      <c r="Q15" s="32">
        <f t="shared" si="2"/>
        <v>0.18280883301538503</v>
      </c>
      <c r="R15" s="32">
        <f t="shared" si="3"/>
        <v>0.1085324513127376</v>
      </c>
      <c r="S15" s="32">
        <f t="shared" si="4"/>
        <v>6.1842087204754127E-2</v>
      </c>
      <c r="T15" s="32">
        <f t="shared" si="5"/>
        <v>2.6062610652869082E-2</v>
      </c>
      <c r="U15" s="32">
        <f t="shared" si="6"/>
        <v>1.5083101162455568E-2</v>
      </c>
      <c r="V15" s="32">
        <f t="shared" si="7"/>
        <v>1.4204740403222485E-2</v>
      </c>
      <c r="W15" s="32">
        <f t="shared" si="8"/>
        <v>1.5000754841277466E-2</v>
      </c>
      <c r="X15" s="32">
        <f t="shared" si="9"/>
        <v>1.7882876082511014E-2</v>
      </c>
      <c r="Y15" s="32">
        <f t="shared" si="10"/>
        <v>3.8826290435474795E-2</v>
      </c>
      <c r="Z15" s="32">
        <f t="shared" si="11"/>
        <v>0.1090951511741213</v>
      </c>
      <c r="AA15" s="32">
        <f t="shared" si="12"/>
        <v>0.17708576369350698</v>
      </c>
    </row>
    <row r="16" spans="1:27" ht="15" thickBot="1" x14ac:dyDescent="0.35">
      <c r="A16" t="s">
        <v>199</v>
      </c>
      <c r="B16" s="29">
        <v>40561</v>
      </c>
      <c r="C16" s="29">
        <v>46065</v>
      </c>
      <c r="D16" s="29">
        <v>30838</v>
      </c>
      <c r="E16" s="29">
        <v>13667</v>
      </c>
      <c r="F16" s="29">
        <v>7306</v>
      </c>
      <c r="G16" s="29">
        <v>6237</v>
      </c>
      <c r="H16" s="29">
        <v>6132</v>
      </c>
      <c r="I16" s="29">
        <v>5362</v>
      </c>
      <c r="J16" s="29">
        <v>5664</v>
      </c>
      <c r="K16" s="29">
        <v>9166</v>
      </c>
      <c r="L16" s="29">
        <v>25487</v>
      </c>
      <c r="M16" s="29">
        <v>36200</v>
      </c>
      <c r="O16" s="33" t="str">
        <f t="shared" si="0"/>
        <v>Texas</v>
      </c>
      <c r="P16" s="32">
        <f t="shared" si="1"/>
        <v>0.17431720996196576</v>
      </c>
      <c r="Q16" s="32">
        <f t="shared" si="2"/>
        <v>0.19797150654318069</v>
      </c>
      <c r="R16" s="32">
        <f t="shared" si="3"/>
        <v>0.13253110428261383</v>
      </c>
      <c r="S16" s="32">
        <f t="shared" si="4"/>
        <v>5.8736059479553904E-2</v>
      </c>
      <c r="T16" s="32">
        <f t="shared" si="5"/>
        <v>3.1398672024410684E-2</v>
      </c>
      <c r="U16" s="32">
        <f t="shared" si="6"/>
        <v>2.6804478157165267E-2</v>
      </c>
      <c r="V16" s="32">
        <f t="shared" si="7"/>
        <v>2.635322431613555E-2</v>
      </c>
      <c r="W16" s="32">
        <f t="shared" si="8"/>
        <v>2.3044029481917614E-2</v>
      </c>
      <c r="X16" s="32">
        <f t="shared" si="9"/>
        <v>2.434192148183166E-2</v>
      </c>
      <c r="Y16" s="32">
        <f t="shared" si="10"/>
        <v>3.9392311494079978E-2</v>
      </c>
      <c r="Z16" s="32">
        <f t="shared" si="11"/>
        <v>0.10953434901261362</v>
      </c>
      <c r="AA16" s="32">
        <f t="shared" si="12"/>
        <v>0.15557513376453144</v>
      </c>
    </row>
    <row r="17" spans="1:27" ht="15" thickBot="1" x14ac:dyDescent="0.35">
      <c r="A17" t="s">
        <v>196</v>
      </c>
      <c r="B17" s="29">
        <v>14789</v>
      </c>
      <c r="C17" s="29">
        <v>12313</v>
      </c>
      <c r="D17" s="29">
        <v>9354</v>
      </c>
      <c r="E17" s="29">
        <v>8904</v>
      </c>
      <c r="F17" s="29">
        <v>5636</v>
      </c>
      <c r="G17" s="29">
        <v>2738</v>
      </c>
      <c r="H17" s="29">
        <v>1847</v>
      </c>
      <c r="I17" s="29">
        <v>1932</v>
      </c>
      <c r="J17" s="29">
        <v>2190</v>
      </c>
      <c r="K17" s="29">
        <v>4750</v>
      </c>
      <c r="L17" s="29">
        <v>13391</v>
      </c>
      <c r="M17" s="29">
        <v>16085</v>
      </c>
      <c r="O17" s="33" t="str">
        <f t="shared" si="0"/>
        <v>Washington</v>
      </c>
      <c r="P17" s="32">
        <f t="shared" si="1"/>
        <v>0.15744871126063303</v>
      </c>
      <c r="Q17" s="32">
        <f t="shared" si="2"/>
        <v>0.1310883752621661</v>
      </c>
      <c r="R17" s="32">
        <f t="shared" si="3"/>
        <v>9.9585857402932007E-2</v>
      </c>
      <c r="S17" s="32">
        <f t="shared" si="4"/>
        <v>9.4795004737620966E-2</v>
      </c>
      <c r="T17" s="32">
        <f t="shared" si="5"/>
        <v>6.0002768048206624E-2</v>
      </c>
      <c r="U17" s="32">
        <f t="shared" si="6"/>
        <v>2.9149676883603572E-2</v>
      </c>
      <c r="V17" s="32">
        <f t="shared" si="7"/>
        <v>1.9663788606287726E-2</v>
      </c>
      <c r="W17" s="32">
        <f t="shared" si="8"/>
        <v>2.0568727443068702E-2</v>
      </c>
      <c r="X17" s="32">
        <f t="shared" si="9"/>
        <v>2.331548297118036E-2</v>
      </c>
      <c r="Y17" s="32">
        <f t="shared" si="10"/>
        <v>5.057011146717201E-2</v>
      </c>
      <c r="Z17" s="32">
        <f t="shared" si="11"/>
        <v>0.14256512898040008</v>
      </c>
      <c r="AA17" s="32">
        <f t="shared" si="12"/>
        <v>0.17124636693672882</v>
      </c>
    </row>
    <row r="18" spans="1:27" ht="15" thickBot="1" x14ac:dyDescent="0.35">
      <c r="A18" t="s">
        <v>198</v>
      </c>
      <c r="B18" s="29">
        <v>29785</v>
      </c>
      <c r="C18" s="29">
        <v>23706</v>
      </c>
      <c r="D18" s="29">
        <v>18276</v>
      </c>
      <c r="E18" s="29">
        <v>13837</v>
      </c>
      <c r="F18" s="29">
        <v>5211</v>
      </c>
      <c r="G18" s="29">
        <v>2616</v>
      </c>
      <c r="H18" s="29">
        <v>2876</v>
      </c>
      <c r="I18" s="29">
        <v>2452</v>
      </c>
      <c r="J18" s="29">
        <v>2938</v>
      </c>
      <c r="K18" s="29">
        <v>8228</v>
      </c>
      <c r="L18" s="29">
        <v>14716</v>
      </c>
      <c r="M18" s="29">
        <v>24574</v>
      </c>
      <c r="O18" s="33" t="str">
        <f t="shared" si="0"/>
        <v>Wisconsin</v>
      </c>
      <c r="P18" s="32">
        <f t="shared" si="1"/>
        <v>0.19961129913212478</v>
      </c>
      <c r="Q18" s="32">
        <f t="shared" si="2"/>
        <v>0.15887142713534161</v>
      </c>
      <c r="R18" s="32">
        <f t="shared" si="3"/>
        <v>0.12248098381530007</v>
      </c>
      <c r="S18" s="32">
        <f t="shared" si="4"/>
        <v>9.2731963944643642E-2</v>
      </c>
      <c r="T18" s="32">
        <f t="shared" si="5"/>
        <v>3.4922762456857555E-2</v>
      </c>
      <c r="U18" s="32">
        <f t="shared" si="6"/>
        <v>1.7531749488992394E-2</v>
      </c>
      <c r="V18" s="32">
        <f t="shared" si="7"/>
        <v>1.9274201655329559E-2</v>
      </c>
      <c r="W18" s="32">
        <f t="shared" si="8"/>
        <v>1.6432664276379721E-2</v>
      </c>
      <c r="X18" s="32">
        <f t="shared" si="9"/>
        <v>1.9689709479609959E-2</v>
      </c>
      <c r="Y18" s="32">
        <f t="shared" si="10"/>
        <v>5.5141909325469959E-2</v>
      </c>
      <c r="Z18" s="32">
        <f t="shared" si="11"/>
        <v>9.8622792614683513E-2</v>
      </c>
      <c r="AA18" s="32">
        <f t="shared" si="12"/>
        <v>0.16468853667526723</v>
      </c>
    </row>
  </sheetData>
  <sortState xmlns:xlrd2="http://schemas.microsoft.com/office/spreadsheetml/2017/richdata2" ref="A7:M18">
    <sortCondition ref="A7:A18"/>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223F3-5A66-49A8-8257-D6BC54D5697F}">
  <dimension ref="A1:AA111"/>
  <sheetViews>
    <sheetView workbookViewId="0">
      <selection activeCell="A2" sqref="A2"/>
    </sheetView>
  </sheetViews>
  <sheetFormatPr defaultRowHeight="14.4" x14ac:dyDescent="0.3"/>
  <cols>
    <col min="1" max="1" width="17.5546875" customWidth="1"/>
    <col min="15" max="15" width="12.44140625" bestFit="1" customWidth="1"/>
    <col min="16" max="27" width="8" customWidth="1"/>
  </cols>
  <sheetData>
    <row r="1" spans="1:27" x14ac:dyDescent="0.3">
      <c r="A1" t="s">
        <v>185</v>
      </c>
    </row>
    <row r="2" spans="1:27" x14ac:dyDescent="0.3">
      <c r="A2" t="s">
        <v>184</v>
      </c>
    </row>
    <row r="4" spans="1:27" x14ac:dyDescent="0.3">
      <c r="P4">
        <v>31</v>
      </c>
      <c r="Q4">
        <v>28</v>
      </c>
      <c r="R4">
        <v>31</v>
      </c>
      <c r="S4">
        <v>30</v>
      </c>
      <c r="T4">
        <v>31</v>
      </c>
      <c r="U4">
        <v>30</v>
      </c>
      <c r="V4">
        <v>31</v>
      </c>
      <c r="W4">
        <v>31</v>
      </c>
      <c r="X4">
        <v>30</v>
      </c>
      <c r="Y4">
        <v>31</v>
      </c>
      <c r="Z4">
        <v>30</v>
      </c>
      <c r="AA4">
        <v>31</v>
      </c>
    </row>
    <row r="5" spans="1:27" x14ac:dyDescent="0.3">
      <c r="A5" t="s">
        <v>234</v>
      </c>
      <c r="B5" t="s">
        <v>172</v>
      </c>
      <c r="C5" t="s">
        <v>173</v>
      </c>
      <c r="D5" t="s">
        <v>174</v>
      </c>
      <c r="E5" t="s">
        <v>175</v>
      </c>
      <c r="F5" t="s">
        <v>176</v>
      </c>
      <c r="G5" t="s">
        <v>177</v>
      </c>
      <c r="H5" t="s">
        <v>178</v>
      </c>
      <c r="I5" t="s">
        <v>179</v>
      </c>
      <c r="J5" t="s">
        <v>180</v>
      </c>
      <c r="K5" t="s">
        <v>181</v>
      </c>
      <c r="L5" t="s">
        <v>182</v>
      </c>
      <c r="M5" t="s">
        <v>183</v>
      </c>
      <c r="O5" t="s">
        <v>289</v>
      </c>
      <c r="P5" t="s">
        <v>172</v>
      </c>
      <c r="Q5" t="s">
        <v>173</v>
      </c>
      <c r="R5" t="s">
        <v>174</v>
      </c>
      <c r="S5" t="s">
        <v>175</v>
      </c>
      <c r="T5" t="s">
        <v>176</v>
      </c>
      <c r="U5" t="s">
        <v>177</v>
      </c>
      <c r="V5" t="s">
        <v>178</v>
      </c>
      <c r="W5" t="s">
        <v>179</v>
      </c>
      <c r="X5" t="s">
        <v>180</v>
      </c>
      <c r="Y5" t="s">
        <v>181</v>
      </c>
      <c r="Z5" t="s">
        <v>182</v>
      </c>
      <c r="AA5" t="s">
        <v>183</v>
      </c>
    </row>
    <row r="6" spans="1:27" ht="15" thickBot="1" x14ac:dyDescent="0.35">
      <c r="A6" s="31" t="s">
        <v>190</v>
      </c>
      <c r="B6" s="29">
        <v>958107</v>
      </c>
      <c r="C6" s="29">
        <v>791006</v>
      </c>
      <c r="D6" s="29">
        <v>588299</v>
      </c>
      <c r="E6" s="29">
        <v>384436</v>
      </c>
      <c r="F6" s="29">
        <v>201302</v>
      </c>
      <c r="G6" s="29">
        <v>123907</v>
      </c>
      <c r="H6" s="29">
        <v>110163</v>
      </c>
      <c r="I6" s="29">
        <v>102885</v>
      </c>
      <c r="J6" s="29">
        <v>114053</v>
      </c>
      <c r="K6" s="29">
        <v>241880</v>
      </c>
      <c r="L6" s="29">
        <v>513322</v>
      </c>
      <c r="M6" s="29">
        <v>834803</v>
      </c>
      <c r="O6" s="31" t="s">
        <v>341</v>
      </c>
      <c r="P6" s="29">
        <f t="shared" ref="P6:AA6" si="0">B6/P$4</f>
        <v>30906.677419354837</v>
      </c>
      <c r="Q6" s="29">
        <f t="shared" si="0"/>
        <v>28250.214285714286</v>
      </c>
      <c r="R6" s="29">
        <f t="shared" si="0"/>
        <v>18977.387096774193</v>
      </c>
      <c r="S6" s="29">
        <f t="shared" si="0"/>
        <v>12814.533333333333</v>
      </c>
      <c r="T6" s="29">
        <f t="shared" si="0"/>
        <v>6493.6129032258068</v>
      </c>
      <c r="U6" s="29">
        <f t="shared" si="0"/>
        <v>4130.2333333333336</v>
      </c>
      <c r="V6" s="29">
        <f t="shared" si="0"/>
        <v>3553.6451612903224</v>
      </c>
      <c r="W6" s="29">
        <f t="shared" si="0"/>
        <v>3318.8709677419356</v>
      </c>
      <c r="X6" s="29">
        <f t="shared" si="0"/>
        <v>3801.7666666666669</v>
      </c>
      <c r="Y6" s="29">
        <f t="shared" si="0"/>
        <v>7802.5806451612907</v>
      </c>
      <c r="Z6" s="29">
        <f t="shared" si="0"/>
        <v>17110.733333333334</v>
      </c>
      <c r="AA6" s="29">
        <f t="shared" si="0"/>
        <v>26929.129032258064</v>
      </c>
    </row>
    <row r="7" spans="1:27" ht="15" thickBot="1" x14ac:dyDescent="0.35">
      <c r="A7" s="33" t="s">
        <v>238</v>
      </c>
      <c r="B7" s="48">
        <v>7179</v>
      </c>
      <c r="C7" s="48">
        <v>5261</v>
      </c>
      <c r="D7" s="48">
        <v>3197</v>
      </c>
      <c r="E7" s="48">
        <v>2033</v>
      </c>
      <c r="F7" s="49">
        <v>931</v>
      </c>
      <c r="G7" s="49">
        <v>672</v>
      </c>
      <c r="H7" s="49">
        <v>610</v>
      </c>
      <c r="I7" s="49">
        <v>646</v>
      </c>
      <c r="J7" s="49">
        <v>657</v>
      </c>
      <c r="K7" s="48">
        <v>1194</v>
      </c>
      <c r="L7" s="48">
        <v>2956</v>
      </c>
      <c r="M7" s="48">
        <v>5085</v>
      </c>
      <c r="O7" s="33" t="s">
        <v>290</v>
      </c>
      <c r="P7" s="29">
        <f t="shared" ref="P7:P57" si="1">B7/P$4</f>
        <v>231.58064516129033</v>
      </c>
      <c r="Q7" s="29">
        <f t="shared" ref="Q7:Q57" si="2">C7/Q$4</f>
        <v>187.89285714285714</v>
      </c>
      <c r="R7" s="29">
        <f t="shared" ref="R7:R57" si="3">D7/R$4</f>
        <v>103.12903225806451</v>
      </c>
      <c r="S7" s="29">
        <f t="shared" ref="S7:S57" si="4">E7/S$4</f>
        <v>67.766666666666666</v>
      </c>
      <c r="T7" s="29">
        <f t="shared" ref="T7:T57" si="5">F7/T$4</f>
        <v>30.032258064516128</v>
      </c>
      <c r="U7" s="29">
        <f t="shared" ref="U7:U57" si="6">G7/U$4</f>
        <v>22.4</v>
      </c>
      <c r="V7" s="29">
        <f t="shared" ref="V7:V57" si="7">H7/V$4</f>
        <v>19.677419354838708</v>
      </c>
      <c r="W7" s="29">
        <f t="shared" ref="W7:W57" si="8">I7/W$4</f>
        <v>20.838709677419356</v>
      </c>
      <c r="X7" s="29">
        <f t="shared" ref="X7:X57" si="9">J7/X$4</f>
        <v>21.9</v>
      </c>
      <c r="Y7" s="29">
        <f t="shared" ref="Y7:Y57" si="10">K7/Y$4</f>
        <v>38.516129032258064</v>
      </c>
      <c r="Z7" s="29">
        <f t="shared" ref="Z7:Z57" si="11">L7/Z$4</f>
        <v>98.533333333333331</v>
      </c>
      <c r="AA7" s="29">
        <f t="shared" ref="AA7:AA57" si="12">M7/AA$4</f>
        <v>164.03225806451613</v>
      </c>
    </row>
    <row r="8" spans="1:27" ht="15" thickBot="1" x14ac:dyDescent="0.35">
      <c r="A8" s="33" t="s">
        <v>239</v>
      </c>
      <c r="B8" s="48">
        <v>3266</v>
      </c>
      <c r="C8" s="48">
        <v>2243</v>
      </c>
      <c r="D8" s="48">
        <v>2101</v>
      </c>
      <c r="E8" s="48">
        <v>1508</v>
      </c>
      <c r="F8" s="49">
        <v>950</v>
      </c>
      <c r="G8" s="49">
        <v>508</v>
      </c>
      <c r="H8" s="49">
        <v>513</v>
      </c>
      <c r="I8" s="49">
        <v>660</v>
      </c>
      <c r="J8" s="49">
        <v>951</v>
      </c>
      <c r="K8" s="48">
        <v>1746</v>
      </c>
      <c r="L8" s="48">
        <v>2521</v>
      </c>
      <c r="M8" s="48">
        <v>3233</v>
      </c>
      <c r="O8" s="33" t="s">
        <v>291</v>
      </c>
      <c r="P8" s="29">
        <f t="shared" si="1"/>
        <v>105.35483870967742</v>
      </c>
      <c r="Q8" s="29">
        <f t="shared" si="2"/>
        <v>80.107142857142861</v>
      </c>
      <c r="R8" s="29">
        <f t="shared" si="3"/>
        <v>67.774193548387103</v>
      </c>
      <c r="S8" s="29">
        <f t="shared" si="4"/>
        <v>50.266666666666666</v>
      </c>
      <c r="T8" s="29">
        <f t="shared" si="5"/>
        <v>30.64516129032258</v>
      </c>
      <c r="U8" s="29">
        <f t="shared" si="6"/>
        <v>16.933333333333334</v>
      </c>
      <c r="V8" s="29">
        <f t="shared" si="7"/>
        <v>16.548387096774192</v>
      </c>
      <c r="W8" s="29">
        <f t="shared" si="8"/>
        <v>21.29032258064516</v>
      </c>
      <c r="X8" s="29">
        <f t="shared" si="9"/>
        <v>31.7</v>
      </c>
      <c r="Y8" s="29">
        <f t="shared" si="10"/>
        <v>56.322580645161288</v>
      </c>
      <c r="Z8" s="29">
        <f t="shared" si="11"/>
        <v>84.033333333333331</v>
      </c>
      <c r="AA8" s="29">
        <f t="shared" si="12"/>
        <v>104.29032258064517</v>
      </c>
    </row>
    <row r="9" spans="1:27" ht="15" thickBot="1" x14ac:dyDescent="0.35">
      <c r="A9" t="s">
        <v>192</v>
      </c>
      <c r="B9" s="29">
        <v>7835</v>
      </c>
      <c r="C9" s="29">
        <v>7101</v>
      </c>
      <c r="D9" s="29">
        <v>5791</v>
      </c>
      <c r="E9" s="29">
        <v>2928</v>
      </c>
      <c r="F9" s="29">
        <v>1850</v>
      </c>
      <c r="G9" s="29">
        <v>1531</v>
      </c>
      <c r="H9" s="29">
        <v>1087</v>
      </c>
      <c r="I9" s="29">
        <v>1140</v>
      </c>
      <c r="J9" s="29">
        <v>1101</v>
      </c>
      <c r="K9" s="29">
        <v>1539</v>
      </c>
      <c r="L9" s="29">
        <v>3677</v>
      </c>
      <c r="M9" s="29">
        <v>6583</v>
      </c>
      <c r="O9" s="33" t="s">
        <v>292</v>
      </c>
      <c r="P9" s="29">
        <f t="shared" si="1"/>
        <v>252.74193548387098</v>
      </c>
      <c r="Q9" s="29">
        <f t="shared" si="2"/>
        <v>253.60714285714286</v>
      </c>
      <c r="R9" s="29">
        <f t="shared" si="3"/>
        <v>186.80645161290323</v>
      </c>
      <c r="S9" s="29">
        <f t="shared" si="4"/>
        <v>97.6</v>
      </c>
      <c r="T9" s="29">
        <f t="shared" si="5"/>
        <v>59.677419354838712</v>
      </c>
      <c r="U9" s="29">
        <f t="shared" si="6"/>
        <v>51.033333333333331</v>
      </c>
      <c r="V9" s="29">
        <f t="shared" si="7"/>
        <v>35.064516129032256</v>
      </c>
      <c r="W9" s="29">
        <f t="shared" si="8"/>
        <v>36.774193548387096</v>
      </c>
      <c r="X9" s="29">
        <f t="shared" si="9"/>
        <v>36.700000000000003</v>
      </c>
      <c r="Y9" s="29">
        <f t="shared" si="10"/>
        <v>49.645161290322584</v>
      </c>
      <c r="Z9" s="29">
        <f t="shared" si="11"/>
        <v>122.56666666666666</v>
      </c>
      <c r="AA9" s="29">
        <f t="shared" si="12"/>
        <v>212.35483870967741</v>
      </c>
    </row>
    <row r="10" spans="1:27" ht="15" thickBot="1" x14ac:dyDescent="0.35">
      <c r="A10" t="s">
        <v>240</v>
      </c>
      <c r="B10" s="48">
        <v>6896</v>
      </c>
      <c r="C10" s="48">
        <v>6598</v>
      </c>
      <c r="D10" s="48">
        <v>5152</v>
      </c>
      <c r="E10" s="48">
        <v>2619</v>
      </c>
      <c r="F10" s="49">
        <v>776</v>
      </c>
      <c r="G10" s="49">
        <v>567</v>
      </c>
      <c r="H10" s="49">
        <v>376</v>
      </c>
      <c r="I10" s="49">
        <v>429</v>
      </c>
      <c r="J10" s="49">
        <v>512</v>
      </c>
      <c r="K10" s="49">
        <v>816</v>
      </c>
      <c r="L10" s="48">
        <v>2087</v>
      </c>
      <c r="M10" s="48">
        <v>4538</v>
      </c>
      <c r="O10" s="33" t="s">
        <v>293</v>
      </c>
      <c r="P10" s="29">
        <f t="shared" si="1"/>
        <v>222.45161290322579</v>
      </c>
      <c r="Q10" s="29">
        <f t="shared" si="2"/>
        <v>235.64285714285714</v>
      </c>
      <c r="R10" s="29">
        <f t="shared" si="3"/>
        <v>166.19354838709677</v>
      </c>
      <c r="S10" s="29">
        <f t="shared" si="4"/>
        <v>87.3</v>
      </c>
      <c r="T10" s="29">
        <f t="shared" si="5"/>
        <v>25.032258064516128</v>
      </c>
      <c r="U10" s="29">
        <f t="shared" si="6"/>
        <v>18.899999999999999</v>
      </c>
      <c r="V10" s="29">
        <f t="shared" si="7"/>
        <v>12.129032258064516</v>
      </c>
      <c r="W10" s="29">
        <f t="shared" si="8"/>
        <v>13.838709677419354</v>
      </c>
      <c r="X10" s="29">
        <f t="shared" si="9"/>
        <v>17.066666666666666</v>
      </c>
      <c r="Y10" s="29">
        <f t="shared" si="10"/>
        <v>26.322580645161292</v>
      </c>
      <c r="Z10" s="29">
        <f t="shared" si="11"/>
        <v>69.566666666666663</v>
      </c>
      <c r="AA10" s="29">
        <f t="shared" si="12"/>
        <v>146.38709677419354</v>
      </c>
    </row>
    <row r="11" spans="1:27" ht="15" thickBot="1" x14ac:dyDescent="0.35">
      <c r="A11" t="s">
        <v>186</v>
      </c>
      <c r="B11" s="29">
        <v>67186</v>
      </c>
      <c r="C11" s="29">
        <v>53971</v>
      </c>
      <c r="D11" s="29">
        <v>42647</v>
      </c>
      <c r="E11" s="29">
        <v>30743</v>
      </c>
      <c r="F11" s="29">
        <v>26591</v>
      </c>
      <c r="G11" s="29">
        <v>20968</v>
      </c>
      <c r="H11" s="29">
        <v>19621</v>
      </c>
      <c r="I11" s="29">
        <v>17087</v>
      </c>
      <c r="J11" s="29">
        <v>17269</v>
      </c>
      <c r="K11" s="29">
        <v>21646</v>
      </c>
      <c r="L11" s="29">
        <v>47923</v>
      </c>
      <c r="M11" s="29">
        <v>66984</v>
      </c>
      <c r="O11" s="33" t="s">
        <v>294</v>
      </c>
      <c r="P11" s="29">
        <f t="shared" si="1"/>
        <v>2167.2903225806454</v>
      </c>
      <c r="Q11" s="29">
        <f t="shared" si="2"/>
        <v>1927.5357142857142</v>
      </c>
      <c r="R11" s="29">
        <f t="shared" si="3"/>
        <v>1375.7096774193549</v>
      </c>
      <c r="S11" s="29">
        <f t="shared" si="4"/>
        <v>1024.7666666666667</v>
      </c>
      <c r="T11" s="29">
        <f t="shared" si="5"/>
        <v>857.77419354838707</v>
      </c>
      <c r="U11" s="29">
        <f t="shared" si="6"/>
        <v>698.93333333333328</v>
      </c>
      <c r="V11" s="29">
        <f t="shared" si="7"/>
        <v>632.93548387096769</v>
      </c>
      <c r="W11" s="29">
        <f t="shared" si="8"/>
        <v>551.19354838709683</v>
      </c>
      <c r="X11" s="29">
        <f t="shared" si="9"/>
        <v>575.63333333333333</v>
      </c>
      <c r="Y11" s="29">
        <f t="shared" si="10"/>
        <v>698.25806451612902</v>
      </c>
      <c r="Z11" s="29">
        <f t="shared" si="11"/>
        <v>1597.4333333333334</v>
      </c>
      <c r="AA11" s="29">
        <f t="shared" si="12"/>
        <v>2160.7741935483873</v>
      </c>
    </row>
    <row r="12" spans="1:27" ht="15" thickBot="1" x14ac:dyDescent="0.35">
      <c r="A12" t="s">
        <v>197</v>
      </c>
      <c r="B12" s="29">
        <v>24169</v>
      </c>
      <c r="C12" s="29">
        <v>21984</v>
      </c>
      <c r="D12" s="29">
        <v>16955</v>
      </c>
      <c r="E12" s="29">
        <v>11971</v>
      </c>
      <c r="F12" s="29">
        <v>5385</v>
      </c>
      <c r="G12" s="29">
        <v>3126</v>
      </c>
      <c r="H12" s="29">
        <v>2689</v>
      </c>
      <c r="I12" s="29">
        <v>2869</v>
      </c>
      <c r="J12" s="29">
        <v>3383</v>
      </c>
      <c r="K12" s="29">
        <v>7602</v>
      </c>
      <c r="L12" s="29">
        <v>18683</v>
      </c>
      <c r="M12" s="29">
        <v>23549</v>
      </c>
      <c r="O12" s="33" t="s">
        <v>295</v>
      </c>
      <c r="P12" s="29">
        <f t="shared" si="1"/>
        <v>779.64516129032256</v>
      </c>
      <c r="Q12" s="29">
        <f t="shared" si="2"/>
        <v>785.14285714285711</v>
      </c>
      <c r="R12" s="29">
        <f t="shared" si="3"/>
        <v>546.93548387096769</v>
      </c>
      <c r="S12" s="29">
        <f t="shared" si="4"/>
        <v>399.03333333333336</v>
      </c>
      <c r="T12" s="29">
        <f t="shared" si="5"/>
        <v>173.70967741935485</v>
      </c>
      <c r="U12" s="29">
        <f t="shared" si="6"/>
        <v>104.2</v>
      </c>
      <c r="V12" s="29">
        <f t="shared" si="7"/>
        <v>86.741935483870961</v>
      </c>
      <c r="W12" s="29">
        <f t="shared" si="8"/>
        <v>92.548387096774192</v>
      </c>
      <c r="X12" s="29">
        <f t="shared" si="9"/>
        <v>112.76666666666667</v>
      </c>
      <c r="Y12" s="29">
        <f t="shared" si="10"/>
        <v>245.2258064516129</v>
      </c>
      <c r="Z12" s="29">
        <f t="shared" si="11"/>
        <v>622.76666666666665</v>
      </c>
      <c r="AA12" s="29">
        <f t="shared" si="12"/>
        <v>759.64516129032256</v>
      </c>
    </row>
    <row r="13" spans="1:27" ht="15" thickBot="1" x14ac:dyDescent="0.35">
      <c r="A13" t="s">
        <v>241</v>
      </c>
      <c r="B13" s="48">
        <v>10066</v>
      </c>
      <c r="C13" s="48">
        <v>8131</v>
      </c>
      <c r="D13" s="48">
        <v>6492</v>
      </c>
      <c r="E13" s="48">
        <v>4088</v>
      </c>
      <c r="F13" s="48">
        <v>2287</v>
      </c>
      <c r="G13" s="48">
        <v>1234</v>
      </c>
      <c r="H13" s="48">
        <v>1072</v>
      </c>
      <c r="I13" s="48">
        <v>1017</v>
      </c>
      <c r="J13" s="48">
        <v>1192</v>
      </c>
      <c r="K13" s="48">
        <v>2645</v>
      </c>
      <c r="L13" s="48">
        <v>4557</v>
      </c>
      <c r="M13" s="48">
        <v>7964</v>
      </c>
      <c r="O13" s="33" t="s">
        <v>296</v>
      </c>
      <c r="P13" s="29">
        <f t="shared" si="1"/>
        <v>324.70967741935482</v>
      </c>
      <c r="Q13" s="29">
        <f t="shared" si="2"/>
        <v>290.39285714285717</v>
      </c>
      <c r="R13" s="29">
        <f t="shared" si="3"/>
        <v>209.41935483870967</v>
      </c>
      <c r="S13" s="29">
        <f t="shared" si="4"/>
        <v>136.26666666666668</v>
      </c>
      <c r="T13" s="29">
        <f t="shared" si="5"/>
        <v>73.774193548387103</v>
      </c>
      <c r="U13" s="29">
        <f t="shared" si="6"/>
        <v>41.133333333333333</v>
      </c>
      <c r="V13" s="29">
        <f t="shared" si="7"/>
        <v>34.58064516129032</v>
      </c>
      <c r="W13" s="29">
        <f t="shared" si="8"/>
        <v>32.806451612903224</v>
      </c>
      <c r="X13" s="29">
        <f t="shared" si="9"/>
        <v>39.733333333333334</v>
      </c>
      <c r="Y13" s="29">
        <f t="shared" si="10"/>
        <v>85.322580645161295</v>
      </c>
      <c r="Z13" s="29">
        <f t="shared" si="11"/>
        <v>151.9</v>
      </c>
      <c r="AA13" s="29">
        <f t="shared" si="12"/>
        <v>256.90322580645159</v>
      </c>
    </row>
    <row r="14" spans="1:27" ht="15" thickBot="1" x14ac:dyDescent="0.35">
      <c r="A14" t="s">
        <v>209</v>
      </c>
      <c r="B14" s="48">
        <v>2697</v>
      </c>
      <c r="C14" s="48">
        <v>1989</v>
      </c>
      <c r="D14" s="48">
        <v>1489</v>
      </c>
      <c r="E14" s="49">
        <v>941</v>
      </c>
      <c r="F14" s="49">
        <v>453</v>
      </c>
      <c r="G14" s="49">
        <v>224</v>
      </c>
      <c r="H14" s="49">
        <v>185</v>
      </c>
      <c r="I14" s="49">
        <v>166</v>
      </c>
      <c r="J14" s="49">
        <v>184</v>
      </c>
      <c r="K14" s="49">
        <v>492</v>
      </c>
      <c r="L14" s="49">
        <v>990</v>
      </c>
      <c r="M14" s="48">
        <v>2130</v>
      </c>
      <c r="O14" s="33" t="s">
        <v>297</v>
      </c>
      <c r="P14" s="29">
        <f t="shared" si="1"/>
        <v>87</v>
      </c>
      <c r="Q14" s="29">
        <f t="shared" si="2"/>
        <v>71.035714285714292</v>
      </c>
      <c r="R14" s="29">
        <f t="shared" si="3"/>
        <v>48.032258064516128</v>
      </c>
      <c r="S14" s="29">
        <f t="shared" si="4"/>
        <v>31.366666666666667</v>
      </c>
      <c r="T14" s="29">
        <f t="shared" si="5"/>
        <v>14.612903225806452</v>
      </c>
      <c r="U14" s="29">
        <f t="shared" si="6"/>
        <v>7.4666666666666668</v>
      </c>
      <c r="V14" s="29">
        <f t="shared" si="7"/>
        <v>5.967741935483871</v>
      </c>
      <c r="W14" s="29">
        <f t="shared" si="8"/>
        <v>5.354838709677419</v>
      </c>
      <c r="X14" s="29">
        <f t="shared" si="9"/>
        <v>6.1333333333333337</v>
      </c>
      <c r="Y14" s="29">
        <f t="shared" si="10"/>
        <v>15.870967741935484</v>
      </c>
      <c r="Z14" s="29">
        <f t="shared" si="11"/>
        <v>33</v>
      </c>
      <c r="AA14" s="29">
        <f t="shared" si="12"/>
        <v>68.709677419354833</v>
      </c>
    </row>
    <row r="15" spans="1:27" ht="15" thickBot="1" x14ac:dyDescent="0.35">
      <c r="A15" t="s">
        <v>242</v>
      </c>
      <c r="B15" s="48">
        <v>2600</v>
      </c>
      <c r="C15" s="48">
        <v>2080</v>
      </c>
      <c r="D15" s="48">
        <v>1445</v>
      </c>
      <c r="E15" s="49">
        <v>911</v>
      </c>
      <c r="F15" s="49">
        <v>419</v>
      </c>
      <c r="G15" s="49">
        <v>271</v>
      </c>
      <c r="H15" s="49">
        <v>242</v>
      </c>
      <c r="I15" s="49">
        <v>206</v>
      </c>
      <c r="J15" s="49">
        <v>264</v>
      </c>
      <c r="K15" s="49">
        <v>406</v>
      </c>
      <c r="L15" s="48">
        <v>1081</v>
      </c>
      <c r="M15" s="48">
        <v>1960</v>
      </c>
      <c r="O15" s="33" t="s">
        <v>298</v>
      </c>
      <c r="P15" s="29">
        <f t="shared" si="1"/>
        <v>83.870967741935488</v>
      </c>
      <c r="Q15" s="29">
        <f t="shared" si="2"/>
        <v>74.285714285714292</v>
      </c>
      <c r="R15" s="29">
        <f t="shared" si="3"/>
        <v>46.612903225806448</v>
      </c>
      <c r="S15" s="29">
        <f t="shared" si="4"/>
        <v>30.366666666666667</v>
      </c>
      <c r="T15" s="29">
        <f t="shared" si="5"/>
        <v>13.516129032258064</v>
      </c>
      <c r="U15" s="29">
        <f t="shared" si="6"/>
        <v>9.0333333333333332</v>
      </c>
      <c r="V15" s="29">
        <f t="shared" si="7"/>
        <v>7.806451612903226</v>
      </c>
      <c r="W15" s="29">
        <f t="shared" si="8"/>
        <v>6.645161290322581</v>
      </c>
      <c r="X15" s="29">
        <f t="shared" si="9"/>
        <v>8.8000000000000007</v>
      </c>
      <c r="Y15" s="29">
        <f t="shared" si="10"/>
        <v>13.096774193548388</v>
      </c>
      <c r="Z15" s="29">
        <f t="shared" si="11"/>
        <v>36.033333333333331</v>
      </c>
      <c r="AA15" s="29">
        <f t="shared" si="12"/>
        <v>63.225806451612904</v>
      </c>
    </row>
    <row r="16" spans="1:27" ht="15" thickBot="1" x14ac:dyDescent="0.35">
      <c r="A16" t="s">
        <v>187</v>
      </c>
      <c r="B16" s="29">
        <v>2637</v>
      </c>
      <c r="C16" s="29">
        <v>2738</v>
      </c>
      <c r="D16" s="29">
        <v>2091</v>
      </c>
      <c r="E16" s="29">
        <v>1637</v>
      </c>
      <c r="F16" s="29">
        <v>1348</v>
      </c>
      <c r="G16" s="29">
        <v>1108</v>
      </c>
      <c r="H16" s="30">
        <v>885</v>
      </c>
      <c r="I16" s="30">
        <v>921</v>
      </c>
      <c r="J16" s="30">
        <v>929</v>
      </c>
      <c r="K16" s="29">
        <v>1240</v>
      </c>
      <c r="L16" s="29">
        <v>1398</v>
      </c>
      <c r="M16" s="29">
        <v>1986</v>
      </c>
      <c r="O16" s="33" t="s">
        <v>299</v>
      </c>
      <c r="P16" s="29">
        <f t="shared" si="1"/>
        <v>85.064516129032256</v>
      </c>
      <c r="Q16" s="29">
        <f t="shared" si="2"/>
        <v>97.785714285714292</v>
      </c>
      <c r="R16" s="29">
        <f t="shared" si="3"/>
        <v>67.451612903225808</v>
      </c>
      <c r="S16" s="29">
        <f t="shared" si="4"/>
        <v>54.56666666666667</v>
      </c>
      <c r="T16" s="29">
        <f t="shared" si="5"/>
        <v>43.483870967741936</v>
      </c>
      <c r="U16" s="29">
        <f t="shared" si="6"/>
        <v>36.93333333333333</v>
      </c>
      <c r="V16" s="29">
        <f t="shared" si="7"/>
        <v>28.548387096774192</v>
      </c>
      <c r="W16" s="29">
        <f t="shared" si="8"/>
        <v>29.70967741935484</v>
      </c>
      <c r="X16" s="29">
        <f t="shared" si="9"/>
        <v>30.966666666666665</v>
      </c>
      <c r="Y16" s="29">
        <f t="shared" si="10"/>
        <v>40</v>
      </c>
      <c r="Z16" s="29">
        <f t="shared" si="11"/>
        <v>46.6</v>
      </c>
      <c r="AA16" s="29">
        <f t="shared" si="12"/>
        <v>64.064516129032256</v>
      </c>
    </row>
    <row r="17" spans="1:27" ht="15" thickBot="1" x14ac:dyDescent="0.35">
      <c r="A17" t="s">
        <v>210</v>
      </c>
      <c r="B17" s="48">
        <v>27882</v>
      </c>
      <c r="C17" s="48">
        <v>17972</v>
      </c>
      <c r="D17" s="48">
        <v>12573</v>
      </c>
      <c r="E17" s="48">
        <v>8160</v>
      </c>
      <c r="F17" s="48">
        <v>5177</v>
      </c>
      <c r="G17" s="48">
        <v>4377</v>
      </c>
      <c r="H17" s="48">
        <v>4292</v>
      </c>
      <c r="I17" s="48">
        <v>4390</v>
      </c>
      <c r="J17" s="48">
        <v>4597</v>
      </c>
      <c r="K17" s="48">
        <v>8067</v>
      </c>
      <c r="L17" s="48">
        <v>13761</v>
      </c>
      <c r="M17" s="48">
        <v>23009</v>
      </c>
      <c r="O17" s="33" t="s">
        <v>300</v>
      </c>
      <c r="P17" s="29">
        <f t="shared" si="1"/>
        <v>899.41935483870964</v>
      </c>
      <c r="Q17" s="29">
        <f t="shared" si="2"/>
        <v>641.85714285714289</v>
      </c>
      <c r="R17" s="29">
        <f t="shared" si="3"/>
        <v>405.58064516129031</v>
      </c>
      <c r="S17" s="29">
        <f t="shared" si="4"/>
        <v>272</v>
      </c>
      <c r="T17" s="29">
        <f t="shared" si="5"/>
        <v>167</v>
      </c>
      <c r="U17" s="29">
        <f t="shared" si="6"/>
        <v>145.9</v>
      </c>
      <c r="V17" s="29">
        <f t="shared" si="7"/>
        <v>138.45161290322579</v>
      </c>
      <c r="W17" s="29">
        <f t="shared" si="8"/>
        <v>141.61290322580646</v>
      </c>
      <c r="X17" s="29">
        <f t="shared" si="9"/>
        <v>153.23333333333332</v>
      </c>
      <c r="Y17" s="29">
        <f t="shared" si="10"/>
        <v>260.22580645161293</v>
      </c>
      <c r="Z17" s="29">
        <f t="shared" si="11"/>
        <v>458.7</v>
      </c>
      <c r="AA17" s="29">
        <f t="shared" si="12"/>
        <v>742.22580645161293</v>
      </c>
    </row>
    <row r="18" spans="1:27" ht="15" thickBot="1" x14ac:dyDescent="0.35">
      <c r="A18" t="s">
        <v>243</v>
      </c>
      <c r="B18" s="49">
        <v>60</v>
      </c>
      <c r="C18" s="49">
        <v>50</v>
      </c>
      <c r="D18" s="49">
        <v>51</v>
      </c>
      <c r="E18" s="49">
        <v>54</v>
      </c>
      <c r="F18" s="49">
        <v>49</v>
      </c>
      <c r="G18" s="49">
        <v>50</v>
      </c>
      <c r="H18" s="49">
        <v>47</v>
      </c>
      <c r="I18" s="49">
        <v>45</v>
      </c>
      <c r="J18" s="49">
        <v>49</v>
      </c>
      <c r="K18" s="49">
        <v>43</v>
      </c>
      <c r="L18" s="49">
        <v>46</v>
      </c>
      <c r="M18" s="49">
        <v>54</v>
      </c>
      <c r="O18" s="33" t="s">
        <v>301</v>
      </c>
      <c r="P18" s="29">
        <f t="shared" si="1"/>
        <v>1.935483870967742</v>
      </c>
      <c r="Q18" s="29">
        <f t="shared" si="2"/>
        <v>1.7857142857142858</v>
      </c>
      <c r="R18" s="29">
        <f t="shared" si="3"/>
        <v>1.6451612903225807</v>
      </c>
      <c r="S18" s="29">
        <f t="shared" si="4"/>
        <v>1.8</v>
      </c>
      <c r="T18" s="29">
        <f t="shared" si="5"/>
        <v>1.5806451612903225</v>
      </c>
      <c r="U18" s="29">
        <f t="shared" si="6"/>
        <v>1.6666666666666667</v>
      </c>
      <c r="V18" s="29">
        <f t="shared" si="7"/>
        <v>1.5161290322580645</v>
      </c>
      <c r="W18" s="29">
        <f t="shared" si="8"/>
        <v>1.4516129032258065</v>
      </c>
      <c r="X18" s="29">
        <f t="shared" si="9"/>
        <v>1.6333333333333333</v>
      </c>
      <c r="Y18" s="29">
        <f t="shared" si="10"/>
        <v>1.3870967741935485</v>
      </c>
      <c r="Z18" s="29">
        <f t="shared" si="11"/>
        <v>1.5333333333333334</v>
      </c>
      <c r="AA18" s="29">
        <f t="shared" si="12"/>
        <v>1.7419354838709677</v>
      </c>
    </row>
    <row r="19" spans="1:27" ht="15" thickBot="1" x14ac:dyDescent="0.35">
      <c r="A19" t="s">
        <v>244</v>
      </c>
      <c r="B19" s="48">
        <v>6303</v>
      </c>
      <c r="C19" s="48">
        <v>4986</v>
      </c>
      <c r="D19" s="48">
        <v>3397</v>
      </c>
      <c r="E19" s="48">
        <v>2957</v>
      </c>
      <c r="F19" s="48">
        <v>1795</v>
      </c>
      <c r="G19" s="49">
        <v>866</v>
      </c>
      <c r="H19" s="49">
        <v>597</v>
      </c>
      <c r="I19" s="48">
        <v>1046</v>
      </c>
      <c r="J19" s="49">
        <v>758</v>
      </c>
      <c r="K19" s="48">
        <v>1638</v>
      </c>
      <c r="L19" s="48">
        <v>5449</v>
      </c>
      <c r="M19" s="48">
        <v>6184</v>
      </c>
      <c r="O19" s="33" t="s">
        <v>302</v>
      </c>
      <c r="P19" s="29">
        <f t="shared" si="1"/>
        <v>203.32258064516128</v>
      </c>
      <c r="Q19" s="29">
        <f t="shared" si="2"/>
        <v>178.07142857142858</v>
      </c>
      <c r="R19" s="29">
        <f t="shared" si="3"/>
        <v>109.58064516129032</v>
      </c>
      <c r="S19" s="29">
        <f t="shared" si="4"/>
        <v>98.566666666666663</v>
      </c>
      <c r="T19" s="29">
        <f t="shared" si="5"/>
        <v>57.903225806451616</v>
      </c>
      <c r="U19" s="29">
        <f t="shared" si="6"/>
        <v>28.866666666666667</v>
      </c>
      <c r="V19" s="29">
        <f t="shared" si="7"/>
        <v>19.258064516129032</v>
      </c>
      <c r="W19" s="29">
        <f t="shared" si="8"/>
        <v>33.741935483870968</v>
      </c>
      <c r="X19" s="29">
        <f t="shared" si="9"/>
        <v>25.266666666666666</v>
      </c>
      <c r="Y19" s="29">
        <f t="shared" si="10"/>
        <v>52.838709677419352</v>
      </c>
      <c r="Z19" s="29">
        <f t="shared" si="11"/>
        <v>181.63333333333333</v>
      </c>
      <c r="AA19" s="29">
        <f t="shared" si="12"/>
        <v>199.48387096774192</v>
      </c>
    </row>
    <row r="20" spans="1:27" ht="15" thickBot="1" x14ac:dyDescent="0.35">
      <c r="A20" t="s">
        <v>212</v>
      </c>
      <c r="B20" s="48">
        <v>83898</v>
      </c>
      <c r="C20" s="48">
        <v>69565</v>
      </c>
      <c r="D20" s="48">
        <v>50554</v>
      </c>
      <c r="E20" s="48">
        <v>36462</v>
      </c>
      <c r="F20" s="48">
        <v>16590</v>
      </c>
      <c r="G20" s="48">
        <v>8532</v>
      </c>
      <c r="H20" s="48">
        <v>7257</v>
      </c>
      <c r="I20" s="48">
        <v>7564</v>
      </c>
      <c r="J20" s="48">
        <v>8942</v>
      </c>
      <c r="K20" s="48">
        <v>21579</v>
      </c>
      <c r="L20" s="48">
        <v>42475</v>
      </c>
      <c r="M20" s="48">
        <v>70872</v>
      </c>
      <c r="O20" s="33" t="s">
        <v>303</v>
      </c>
      <c r="P20" s="29">
        <f t="shared" si="1"/>
        <v>2706.3870967741937</v>
      </c>
      <c r="Q20" s="29">
        <f t="shared" si="2"/>
        <v>2484.4642857142858</v>
      </c>
      <c r="R20" s="29">
        <f t="shared" si="3"/>
        <v>1630.7741935483871</v>
      </c>
      <c r="S20" s="29">
        <f t="shared" si="4"/>
        <v>1215.4000000000001</v>
      </c>
      <c r="T20" s="29">
        <f t="shared" si="5"/>
        <v>535.16129032258061</v>
      </c>
      <c r="U20" s="29">
        <f t="shared" si="6"/>
        <v>284.39999999999998</v>
      </c>
      <c r="V20" s="29">
        <f t="shared" si="7"/>
        <v>234.09677419354838</v>
      </c>
      <c r="W20" s="29">
        <f t="shared" si="8"/>
        <v>244</v>
      </c>
      <c r="X20" s="29">
        <f t="shared" si="9"/>
        <v>298.06666666666666</v>
      </c>
      <c r="Y20" s="29">
        <f t="shared" si="10"/>
        <v>696.09677419354841</v>
      </c>
      <c r="Z20" s="29">
        <f t="shared" si="11"/>
        <v>1415.8333333333333</v>
      </c>
      <c r="AA20" s="29">
        <f t="shared" si="12"/>
        <v>2286.1935483870966</v>
      </c>
    </row>
    <row r="21" spans="1:27" ht="15" thickBot="1" x14ac:dyDescent="0.35">
      <c r="A21" t="s">
        <v>213</v>
      </c>
      <c r="B21" s="48">
        <v>30721</v>
      </c>
      <c r="C21" s="48">
        <v>23779</v>
      </c>
      <c r="D21" s="48">
        <v>16470</v>
      </c>
      <c r="E21" s="48">
        <v>11150</v>
      </c>
      <c r="F21" s="48">
        <v>4763</v>
      </c>
      <c r="G21" s="48">
        <v>2469</v>
      </c>
      <c r="H21" s="48">
        <v>2056</v>
      </c>
      <c r="I21" s="48">
        <v>2554</v>
      </c>
      <c r="J21" s="48">
        <v>3043</v>
      </c>
      <c r="K21" s="48">
        <v>7516</v>
      </c>
      <c r="L21" s="48">
        <v>14970</v>
      </c>
      <c r="M21" s="48">
        <v>24082</v>
      </c>
      <c r="O21" s="33" t="s">
        <v>304</v>
      </c>
      <c r="P21" s="29">
        <f t="shared" si="1"/>
        <v>991</v>
      </c>
      <c r="Q21" s="29">
        <f t="shared" si="2"/>
        <v>849.25</v>
      </c>
      <c r="R21" s="29">
        <f t="shared" si="3"/>
        <v>531.29032258064512</v>
      </c>
      <c r="S21" s="29">
        <f t="shared" si="4"/>
        <v>371.66666666666669</v>
      </c>
      <c r="T21" s="29">
        <f t="shared" si="5"/>
        <v>153.64516129032259</v>
      </c>
      <c r="U21" s="29">
        <f t="shared" si="6"/>
        <v>82.3</v>
      </c>
      <c r="V21" s="29">
        <f t="shared" si="7"/>
        <v>66.322580645161295</v>
      </c>
      <c r="W21" s="29">
        <f t="shared" si="8"/>
        <v>82.387096774193552</v>
      </c>
      <c r="X21" s="29">
        <f t="shared" si="9"/>
        <v>101.43333333333334</v>
      </c>
      <c r="Y21" s="29">
        <f t="shared" si="10"/>
        <v>242.45161290322579</v>
      </c>
      <c r="Z21" s="29">
        <f t="shared" si="11"/>
        <v>499</v>
      </c>
      <c r="AA21" s="29">
        <f t="shared" si="12"/>
        <v>776.83870967741939</v>
      </c>
    </row>
    <row r="22" spans="1:27" ht="15" thickBot="1" x14ac:dyDescent="0.35">
      <c r="A22" t="s">
        <v>214</v>
      </c>
      <c r="B22" s="48">
        <v>15094</v>
      </c>
      <c r="C22" s="48">
        <v>11536</v>
      </c>
      <c r="D22" s="48">
        <v>8308</v>
      </c>
      <c r="E22" s="48">
        <v>5952</v>
      </c>
      <c r="F22" s="48">
        <v>2305</v>
      </c>
      <c r="G22" s="48">
        <v>1193</v>
      </c>
      <c r="H22" s="48">
        <v>1088</v>
      </c>
      <c r="I22" s="49">
        <v>980</v>
      </c>
      <c r="J22" s="48">
        <v>1191</v>
      </c>
      <c r="K22" s="48">
        <v>3322</v>
      </c>
      <c r="L22" s="48">
        <v>7287</v>
      </c>
      <c r="M22" s="48">
        <v>12646</v>
      </c>
      <c r="O22" s="33" t="s">
        <v>305</v>
      </c>
      <c r="P22" s="29">
        <f t="shared" si="1"/>
        <v>486.90322580645159</v>
      </c>
      <c r="Q22" s="29">
        <f t="shared" si="2"/>
        <v>412</v>
      </c>
      <c r="R22" s="29">
        <f t="shared" si="3"/>
        <v>268</v>
      </c>
      <c r="S22" s="29">
        <f t="shared" si="4"/>
        <v>198.4</v>
      </c>
      <c r="T22" s="29">
        <f t="shared" si="5"/>
        <v>74.354838709677423</v>
      </c>
      <c r="U22" s="29">
        <f t="shared" si="6"/>
        <v>39.766666666666666</v>
      </c>
      <c r="V22" s="29">
        <f t="shared" si="7"/>
        <v>35.096774193548384</v>
      </c>
      <c r="W22" s="29">
        <f t="shared" si="8"/>
        <v>31.612903225806452</v>
      </c>
      <c r="X22" s="29">
        <f t="shared" si="9"/>
        <v>39.700000000000003</v>
      </c>
      <c r="Y22" s="29">
        <f t="shared" si="10"/>
        <v>107.16129032258064</v>
      </c>
      <c r="Z22" s="29">
        <f t="shared" si="11"/>
        <v>242.9</v>
      </c>
      <c r="AA22" s="29">
        <f t="shared" si="12"/>
        <v>407.93548387096774</v>
      </c>
    </row>
    <row r="23" spans="1:27" ht="15" thickBot="1" x14ac:dyDescent="0.35">
      <c r="A23" t="s">
        <v>215</v>
      </c>
      <c r="B23" s="48">
        <v>12607</v>
      </c>
      <c r="C23" s="48">
        <v>11433</v>
      </c>
      <c r="D23" s="48">
        <v>7762</v>
      </c>
      <c r="E23" s="48">
        <v>4115</v>
      </c>
      <c r="F23" s="48">
        <v>1976</v>
      </c>
      <c r="G23" s="48">
        <v>1101</v>
      </c>
      <c r="H23" s="48">
        <v>1173</v>
      </c>
      <c r="I23" s="48">
        <v>1019</v>
      </c>
      <c r="J23" s="48">
        <v>1195</v>
      </c>
      <c r="K23" s="48">
        <v>2807</v>
      </c>
      <c r="L23" s="48">
        <v>7539</v>
      </c>
      <c r="M23" s="48">
        <v>12615</v>
      </c>
      <c r="O23" s="33" t="s">
        <v>306</v>
      </c>
      <c r="P23" s="29">
        <f t="shared" si="1"/>
        <v>406.67741935483872</v>
      </c>
      <c r="Q23" s="29">
        <f t="shared" si="2"/>
        <v>408.32142857142856</v>
      </c>
      <c r="R23" s="29">
        <f t="shared" si="3"/>
        <v>250.38709677419354</v>
      </c>
      <c r="S23" s="29">
        <f t="shared" si="4"/>
        <v>137.16666666666666</v>
      </c>
      <c r="T23" s="29">
        <f t="shared" si="5"/>
        <v>63.741935483870968</v>
      </c>
      <c r="U23" s="29">
        <f t="shared" si="6"/>
        <v>36.700000000000003</v>
      </c>
      <c r="V23" s="29">
        <f t="shared" si="7"/>
        <v>37.838709677419352</v>
      </c>
      <c r="W23" s="29">
        <f t="shared" si="8"/>
        <v>32.87096774193548</v>
      </c>
      <c r="X23" s="29">
        <f t="shared" si="9"/>
        <v>39.833333333333336</v>
      </c>
      <c r="Y23" s="29">
        <f t="shared" si="10"/>
        <v>90.548387096774192</v>
      </c>
      <c r="Z23" s="29">
        <f t="shared" si="11"/>
        <v>251.3</v>
      </c>
      <c r="AA23" s="29">
        <f t="shared" si="12"/>
        <v>406.93548387096774</v>
      </c>
    </row>
    <row r="24" spans="1:27" ht="15" thickBot="1" x14ac:dyDescent="0.35">
      <c r="A24" t="s">
        <v>216</v>
      </c>
      <c r="B24" s="48">
        <v>11491</v>
      </c>
      <c r="C24" s="48">
        <v>8308</v>
      </c>
      <c r="D24" s="48">
        <v>5339</v>
      </c>
      <c r="E24" s="48">
        <v>3248</v>
      </c>
      <c r="F24" s="48">
        <v>1247</v>
      </c>
      <c r="G24" s="49">
        <v>859</v>
      </c>
      <c r="H24" s="49">
        <v>730</v>
      </c>
      <c r="I24" s="49">
        <v>681</v>
      </c>
      <c r="J24" s="49">
        <v>775</v>
      </c>
      <c r="K24" s="48">
        <v>2329</v>
      </c>
      <c r="L24" s="48">
        <v>5493</v>
      </c>
      <c r="M24" s="48">
        <v>9321</v>
      </c>
      <c r="O24" s="33" t="s">
        <v>307</v>
      </c>
      <c r="P24" s="29">
        <f t="shared" si="1"/>
        <v>370.67741935483872</v>
      </c>
      <c r="Q24" s="29">
        <f t="shared" si="2"/>
        <v>296.71428571428572</v>
      </c>
      <c r="R24" s="29">
        <f t="shared" si="3"/>
        <v>172.2258064516129</v>
      </c>
      <c r="S24" s="29">
        <f t="shared" si="4"/>
        <v>108.26666666666667</v>
      </c>
      <c r="T24" s="29">
        <f t="shared" si="5"/>
        <v>40.225806451612904</v>
      </c>
      <c r="U24" s="29">
        <f t="shared" si="6"/>
        <v>28.633333333333333</v>
      </c>
      <c r="V24" s="29">
        <f t="shared" si="7"/>
        <v>23.548387096774192</v>
      </c>
      <c r="W24" s="29">
        <f t="shared" si="8"/>
        <v>21.967741935483872</v>
      </c>
      <c r="X24" s="29">
        <f t="shared" si="9"/>
        <v>25.833333333333332</v>
      </c>
      <c r="Y24" s="29">
        <f t="shared" si="10"/>
        <v>75.129032258064512</v>
      </c>
      <c r="Z24" s="29">
        <f t="shared" si="11"/>
        <v>183.1</v>
      </c>
      <c r="AA24" s="29">
        <f t="shared" si="12"/>
        <v>300.67741935483872</v>
      </c>
    </row>
    <row r="25" spans="1:27" ht="15" thickBot="1" x14ac:dyDescent="0.35">
      <c r="A25" t="s">
        <v>245</v>
      </c>
      <c r="B25" s="48">
        <v>7994</v>
      </c>
      <c r="C25" s="48">
        <v>5040</v>
      </c>
      <c r="D25" s="48">
        <v>4178</v>
      </c>
      <c r="E25" s="48">
        <v>2168</v>
      </c>
      <c r="F25" s="48">
        <v>1278</v>
      </c>
      <c r="G25" s="48">
        <v>1076</v>
      </c>
      <c r="H25" s="48">
        <v>1075</v>
      </c>
      <c r="I25" s="48">
        <v>1221</v>
      </c>
      <c r="J25" s="48">
        <v>1081</v>
      </c>
      <c r="K25" s="48">
        <v>1713</v>
      </c>
      <c r="L25" s="48">
        <v>3554</v>
      </c>
      <c r="M25" s="48">
        <v>5109</v>
      </c>
      <c r="O25" s="33" t="s">
        <v>308</v>
      </c>
      <c r="P25" s="29">
        <f t="shared" si="1"/>
        <v>257.87096774193549</v>
      </c>
      <c r="Q25" s="29">
        <f t="shared" si="2"/>
        <v>180</v>
      </c>
      <c r="R25" s="29">
        <f t="shared" si="3"/>
        <v>134.7741935483871</v>
      </c>
      <c r="S25" s="29">
        <f t="shared" si="4"/>
        <v>72.266666666666666</v>
      </c>
      <c r="T25" s="29">
        <f t="shared" si="5"/>
        <v>41.225806451612904</v>
      </c>
      <c r="U25" s="29">
        <f t="shared" si="6"/>
        <v>35.866666666666667</v>
      </c>
      <c r="V25" s="29">
        <f t="shared" si="7"/>
        <v>34.677419354838712</v>
      </c>
      <c r="W25" s="29">
        <f t="shared" si="8"/>
        <v>39.387096774193552</v>
      </c>
      <c r="X25" s="29">
        <f t="shared" si="9"/>
        <v>36.033333333333331</v>
      </c>
      <c r="Y25" s="29">
        <f t="shared" si="10"/>
        <v>55.258064516129032</v>
      </c>
      <c r="Z25" s="29">
        <f t="shared" si="11"/>
        <v>118.46666666666667</v>
      </c>
      <c r="AA25" s="29">
        <f t="shared" si="12"/>
        <v>164.80645161290323</v>
      </c>
    </row>
    <row r="26" spans="1:27" ht="15" thickBot="1" x14ac:dyDescent="0.35">
      <c r="A26" t="s">
        <v>188</v>
      </c>
      <c r="B26" s="30">
        <v>657</v>
      </c>
      <c r="C26" s="30">
        <v>513</v>
      </c>
      <c r="D26" s="30">
        <v>412</v>
      </c>
      <c r="E26" s="30">
        <v>249</v>
      </c>
      <c r="F26" s="30">
        <v>122</v>
      </c>
      <c r="G26" s="30">
        <v>66</v>
      </c>
      <c r="H26" s="30">
        <v>50</v>
      </c>
      <c r="I26" s="30">
        <v>48</v>
      </c>
      <c r="J26" s="30">
        <v>62</v>
      </c>
      <c r="K26" s="30">
        <v>148</v>
      </c>
      <c r="L26" s="30">
        <v>266</v>
      </c>
      <c r="M26" s="30">
        <v>466</v>
      </c>
      <c r="O26" s="33" t="s">
        <v>309</v>
      </c>
      <c r="P26" s="29">
        <f t="shared" si="1"/>
        <v>21.193548387096776</v>
      </c>
      <c r="Q26" s="29">
        <f t="shared" si="2"/>
        <v>18.321428571428573</v>
      </c>
      <c r="R26" s="29">
        <f t="shared" si="3"/>
        <v>13.290322580645162</v>
      </c>
      <c r="S26" s="29">
        <f t="shared" si="4"/>
        <v>8.3000000000000007</v>
      </c>
      <c r="T26" s="29">
        <f t="shared" si="5"/>
        <v>3.935483870967742</v>
      </c>
      <c r="U26" s="29">
        <f t="shared" si="6"/>
        <v>2.2000000000000002</v>
      </c>
      <c r="V26" s="29">
        <f t="shared" si="7"/>
        <v>1.6129032258064515</v>
      </c>
      <c r="W26" s="29">
        <f t="shared" si="8"/>
        <v>1.5483870967741935</v>
      </c>
      <c r="X26" s="29">
        <f t="shared" si="9"/>
        <v>2.0666666666666669</v>
      </c>
      <c r="Y26" s="29">
        <f t="shared" si="10"/>
        <v>4.774193548387097</v>
      </c>
      <c r="Z26" s="29">
        <f t="shared" si="11"/>
        <v>8.8666666666666671</v>
      </c>
      <c r="AA26" s="29">
        <f t="shared" si="12"/>
        <v>15.03225806451613</v>
      </c>
    </row>
    <row r="27" spans="1:27" ht="15" thickBot="1" x14ac:dyDescent="0.35">
      <c r="A27" t="s">
        <v>208</v>
      </c>
      <c r="B27" s="48">
        <v>18319</v>
      </c>
      <c r="C27" s="48">
        <v>13040</v>
      </c>
      <c r="D27" s="48">
        <v>9020</v>
      </c>
      <c r="E27" s="48">
        <v>7066</v>
      </c>
      <c r="F27" s="48">
        <v>2833</v>
      </c>
      <c r="G27" s="48">
        <v>1805</v>
      </c>
      <c r="H27" s="48">
        <v>1570</v>
      </c>
      <c r="I27" s="48">
        <v>1145</v>
      </c>
      <c r="J27" s="48">
        <v>1598</v>
      </c>
      <c r="K27" s="48">
        <v>3868</v>
      </c>
      <c r="L27" s="48">
        <v>7810</v>
      </c>
      <c r="M27" s="48">
        <v>14458</v>
      </c>
      <c r="O27" s="33" t="s">
        <v>310</v>
      </c>
      <c r="P27" s="29">
        <f t="shared" si="1"/>
        <v>590.93548387096769</v>
      </c>
      <c r="Q27" s="29">
        <f t="shared" si="2"/>
        <v>465.71428571428572</v>
      </c>
      <c r="R27" s="29">
        <f t="shared" si="3"/>
        <v>290.96774193548384</v>
      </c>
      <c r="S27" s="29">
        <f t="shared" si="4"/>
        <v>235.53333333333333</v>
      </c>
      <c r="T27" s="29">
        <f t="shared" si="5"/>
        <v>91.387096774193552</v>
      </c>
      <c r="U27" s="29">
        <f t="shared" si="6"/>
        <v>60.166666666666664</v>
      </c>
      <c r="V27" s="29">
        <f t="shared" si="7"/>
        <v>50.645161290322584</v>
      </c>
      <c r="W27" s="29">
        <f t="shared" si="8"/>
        <v>36.935483870967744</v>
      </c>
      <c r="X27" s="29">
        <f t="shared" si="9"/>
        <v>53.266666666666666</v>
      </c>
      <c r="Y27" s="29">
        <f t="shared" si="10"/>
        <v>124.7741935483871</v>
      </c>
      <c r="Z27" s="29">
        <f t="shared" si="11"/>
        <v>260.33333333333331</v>
      </c>
      <c r="AA27" s="29">
        <f t="shared" si="12"/>
        <v>466.38709677419354</v>
      </c>
    </row>
    <row r="28" spans="1:27" ht="15" thickBot="1" x14ac:dyDescent="0.35">
      <c r="A28" t="s">
        <v>246</v>
      </c>
      <c r="B28" s="29">
        <v>26318</v>
      </c>
      <c r="C28" s="29">
        <v>22200</v>
      </c>
      <c r="D28" s="29">
        <v>18233</v>
      </c>
      <c r="E28" s="29">
        <v>9500</v>
      </c>
      <c r="F28" s="29">
        <v>6137</v>
      </c>
      <c r="G28" s="29">
        <v>3423</v>
      </c>
      <c r="H28" s="29">
        <v>2693</v>
      </c>
      <c r="I28" s="29">
        <v>2548</v>
      </c>
      <c r="J28" s="29">
        <v>2817</v>
      </c>
      <c r="K28" s="29">
        <v>6125</v>
      </c>
      <c r="L28" s="29">
        <v>11211</v>
      </c>
      <c r="M28" s="29">
        <v>20339</v>
      </c>
      <c r="O28" s="33" t="s">
        <v>311</v>
      </c>
      <c r="P28" s="29">
        <f t="shared" si="1"/>
        <v>848.9677419354839</v>
      </c>
      <c r="Q28" s="29">
        <f t="shared" si="2"/>
        <v>792.85714285714289</v>
      </c>
      <c r="R28" s="29">
        <f t="shared" si="3"/>
        <v>588.16129032258061</v>
      </c>
      <c r="S28" s="29">
        <f t="shared" si="4"/>
        <v>316.66666666666669</v>
      </c>
      <c r="T28" s="29">
        <f t="shared" si="5"/>
        <v>197.96774193548387</v>
      </c>
      <c r="U28" s="29">
        <f t="shared" si="6"/>
        <v>114.1</v>
      </c>
      <c r="V28" s="29">
        <f t="shared" si="7"/>
        <v>86.870967741935488</v>
      </c>
      <c r="W28" s="29">
        <f t="shared" si="8"/>
        <v>82.193548387096769</v>
      </c>
      <c r="X28" s="29">
        <f t="shared" si="9"/>
        <v>93.9</v>
      </c>
      <c r="Y28" s="29">
        <f t="shared" si="10"/>
        <v>197.58064516129033</v>
      </c>
      <c r="Z28" s="29">
        <f t="shared" si="11"/>
        <v>373.7</v>
      </c>
      <c r="AA28" s="29">
        <f t="shared" si="12"/>
        <v>656.09677419354841</v>
      </c>
    </row>
    <row r="29" spans="1:27" ht="15" thickBot="1" x14ac:dyDescent="0.35">
      <c r="A29" t="s">
        <v>217</v>
      </c>
      <c r="B29" s="48">
        <v>66717</v>
      </c>
      <c r="C29" s="48">
        <v>51368</v>
      </c>
      <c r="D29" s="48">
        <v>40369</v>
      </c>
      <c r="E29" s="48">
        <v>28660</v>
      </c>
      <c r="F29" s="48">
        <v>9926</v>
      </c>
      <c r="G29" s="48">
        <v>6970</v>
      </c>
      <c r="H29" s="48">
        <v>5899</v>
      </c>
      <c r="I29" s="48">
        <v>4988</v>
      </c>
      <c r="J29" s="48">
        <v>6837</v>
      </c>
      <c r="K29" s="48">
        <v>20000</v>
      </c>
      <c r="L29" s="48">
        <v>33856</v>
      </c>
      <c r="M29" s="48">
        <v>53122</v>
      </c>
      <c r="O29" s="33" t="s">
        <v>312</v>
      </c>
      <c r="P29" s="29">
        <f t="shared" si="1"/>
        <v>2152.1612903225805</v>
      </c>
      <c r="Q29" s="29">
        <f t="shared" si="2"/>
        <v>1834.5714285714287</v>
      </c>
      <c r="R29" s="29">
        <f t="shared" si="3"/>
        <v>1302.2258064516129</v>
      </c>
      <c r="S29" s="29">
        <f t="shared" si="4"/>
        <v>955.33333333333337</v>
      </c>
      <c r="T29" s="29">
        <f t="shared" si="5"/>
        <v>320.19354838709677</v>
      </c>
      <c r="U29" s="29">
        <f t="shared" si="6"/>
        <v>232.33333333333334</v>
      </c>
      <c r="V29" s="29">
        <f t="shared" si="7"/>
        <v>190.29032258064515</v>
      </c>
      <c r="W29" s="29">
        <f t="shared" si="8"/>
        <v>160.90322580645162</v>
      </c>
      <c r="X29" s="29">
        <f t="shared" si="9"/>
        <v>227.9</v>
      </c>
      <c r="Y29" s="29">
        <f t="shared" si="10"/>
        <v>645.16129032258061</v>
      </c>
      <c r="Z29" s="29">
        <f t="shared" si="11"/>
        <v>1128.5333333333333</v>
      </c>
      <c r="AA29" s="29">
        <f t="shared" si="12"/>
        <v>1713.6129032258063</v>
      </c>
    </row>
    <row r="30" spans="1:27" ht="15" thickBot="1" x14ac:dyDescent="0.35">
      <c r="A30" t="s">
        <v>218</v>
      </c>
      <c r="B30" s="48">
        <v>29716</v>
      </c>
      <c r="C30" s="48">
        <v>26138</v>
      </c>
      <c r="D30" s="48">
        <v>19002</v>
      </c>
      <c r="E30" s="48">
        <v>13695</v>
      </c>
      <c r="F30" s="48">
        <v>5395</v>
      </c>
      <c r="G30" s="48">
        <v>2774</v>
      </c>
      <c r="H30" s="48">
        <v>2234</v>
      </c>
      <c r="I30" s="48">
        <v>2730</v>
      </c>
      <c r="J30" s="48">
        <v>2753</v>
      </c>
      <c r="K30" s="48">
        <v>7204</v>
      </c>
      <c r="L30" s="48">
        <v>15088</v>
      </c>
      <c r="M30" s="48">
        <v>23930</v>
      </c>
      <c r="O30" s="33" t="s">
        <v>313</v>
      </c>
      <c r="P30" s="29">
        <f t="shared" si="1"/>
        <v>958.58064516129036</v>
      </c>
      <c r="Q30" s="29">
        <f t="shared" si="2"/>
        <v>933.5</v>
      </c>
      <c r="R30" s="29">
        <f t="shared" si="3"/>
        <v>612.9677419354839</v>
      </c>
      <c r="S30" s="29">
        <f t="shared" si="4"/>
        <v>456.5</v>
      </c>
      <c r="T30" s="29">
        <f t="shared" si="5"/>
        <v>174.03225806451613</v>
      </c>
      <c r="U30" s="29">
        <f t="shared" si="6"/>
        <v>92.466666666666669</v>
      </c>
      <c r="V30" s="29">
        <f t="shared" si="7"/>
        <v>72.064516129032256</v>
      </c>
      <c r="W30" s="29">
        <f t="shared" si="8"/>
        <v>88.064516129032256</v>
      </c>
      <c r="X30" s="29">
        <f t="shared" si="9"/>
        <v>91.766666666666666</v>
      </c>
      <c r="Y30" s="29">
        <f t="shared" si="10"/>
        <v>232.38709677419354</v>
      </c>
      <c r="Z30" s="29">
        <f t="shared" si="11"/>
        <v>502.93333333333334</v>
      </c>
      <c r="AA30" s="29">
        <f t="shared" si="12"/>
        <v>771.93548387096769</v>
      </c>
    </row>
    <row r="31" spans="1:27" ht="15" thickBot="1" x14ac:dyDescent="0.35">
      <c r="A31" t="s">
        <v>247</v>
      </c>
      <c r="B31" s="48">
        <v>4624</v>
      </c>
      <c r="C31" s="48">
        <v>3843</v>
      </c>
      <c r="D31" s="48">
        <v>2808</v>
      </c>
      <c r="E31" s="48">
        <v>1522</v>
      </c>
      <c r="F31" s="49">
        <v>609</v>
      </c>
      <c r="G31" s="49">
        <v>503</v>
      </c>
      <c r="H31" s="49">
        <v>462</v>
      </c>
      <c r="I31" s="49">
        <v>489</v>
      </c>
      <c r="J31" s="49">
        <v>515</v>
      </c>
      <c r="K31" s="49">
        <v>955</v>
      </c>
      <c r="L31" s="48">
        <v>2515</v>
      </c>
      <c r="M31" s="48">
        <v>3555</v>
      </c>
      <c r="O31" s="33" t="s">
        <v>314</v>
      </c>
      <c r="P31" s="29">
        <f t="shared" si="1"/>
        <v>149.16129032258064</v>
      </c>
      <c r="Q31" s="29">
        <f t="shared" si="2"/>
        <v>137.25</v>
      </c>
      <c r="R31" s="29">
        <f t="shared" si="3"/>
        <v>90.58064516129032</v>
      </c>
      <c r="S31" s="29">
        <f t="shared" si="4"/>
        <v>50.733333333333334</v>
      </c>
      <c r="T31" s="29">
        <f t="shared" si="5"/>
        <v>19.64516129032258</v>
      </c>
      <c r="U31" s="29">
        <f t="shared" si="6"/>
        <v>16.766666666666666</v>
      </c>
      <c r="V31" s="29">
        <f t="shared" si="7"/>
        <v>14.903225806451612</v>
      </c>
      <c r="W31" s="29">
        <f t="shared" si="8"/>
        <v>15.774193548387096</v>
      </c>
      <c r="X31" s="29">
        <f t="shared" si="9"/>
        <v>17.166666666666668</v>
      </c>
      <c r="Y31" s="29">
        <f t="shared" si="10"/>
        <v>30.806451612903224</v>
      </c>
      <c r="Z31" s="29">
        <f t="shared" si="11"/>
        <v>83.833333333333329</v>
      </c>
      <c r="AA31" s="29">
        <f t="shared" si="12"/>
        <v>114.6774193548387</v>
      </c>
    </row>
    <row r="32" spans="1:27" ht="15" thickBot="1" x14ac:dyDescent="0.35">
      <c r="A32" t="s">
        <v>219</v>
      </c>
      <c r="B32" s="48">
        <v>22657</v>
      </c>
      <c r="C32" s="48">
        <v>18203</v>
      </c>
      <c r="D32" s="48">
        <v>10815</v>
      </c>
      <c r="E32" s="48">
        <v>6645</v>
      </c>
      <c r="F32" s="48">
        <v>2955</v>
      </c>
      <c r="G32" s="48">
        <v>1672</v>
      </c>
      <c r="H32" s="48">
        <v>1552</v>
      </c>
      <c r="I32" s="48">
        <v>1579</v>
      </c>
      <c r="J32" s="48">
        <v>1759</v>
      </c>
      <c r="K32" s="48">
        <v>5001</v>
      </c>
      <c r="L32" s="48">
        <v>11727</v>
      </c>
      <c r="M32" s="48">
        <v>19076</v>
      </c>
      <c r="O32" s="33" t="s">
        <v>315</v>
      </c>
      <c r="P32" s="29">
        <f t="shared" si="1"/>
        <v>730.87096774193549</v>
      </c>
      <c r="Q32" s="29">
        <f t="shared" si="2"/>
        <v>650.10714285714289</v>
      </c>
      <c r="R32" s="29">
        <f t="shared" si="3"/>
        <v>348.87096774193549</v>
      </c>
      <c r="S32" s="29">
        <f t="shared" si="4"/>
        <v>221.5</v>
      </c>
      <c r="T32" s="29">
        <f t="shared" si="5"/>
        <v>95.322580645161295</v>
      </c>
      <c r="U32" s="29">
        <f t="shared" si="6"/>
        <v>55.733333333333334</v>
      </c>
      <c r="V32" s="29">
        <f t="shared" si="7"/>
        <v>50.064516129032256</v>
      </c>
      <c r="W32" s="29">
        <f t="shared" si="8"/>
        <v>50.935483870967744</v>
      </c>
      <c r="X32" s="29">
        <f t="shared" si="9"/>
        <v>58.633333333333333</v>
      </c>
      <c r="Y32" s="29">
        <f t="shared" si="10"/>
        <v>161.32258064516128</v>
      </c>
      <c r="Z32" s="29">
        <f t="shared" si="11"/>
        <v>390.9</v>
      </c>
      <c r="AA32" s="29">
        <f t="shared" si="12"/>
        <v>615.35483870967744</v>
      </c>
    </row>
    <row r="33" spans="1:27" ht="15" thickBot="1" x14ac:dyDescent="0.35">
      <c r="A33" t="s">
        <v>248</v>
      </c>
      <c r="B33" s="48">
        <v>3540</v>
      </c>
      <c r="C33" s="48">
        <v>3331</v>
      </c>
      <c r="D33" s="48">
        <v>2894</v>
      </c>
      <c r="E33" s="48">
        <v>2159</v>
      </c>
      <c r="F33" s="48">
        <v>1272</v>
      </c>
      <c r="G33" s="49">
        <v>605</v>
      </c>
      <c r="H33" s="49">
        <v>503</v>
      </c>
      <c r="I33" s="49">
        <v>362</v>
      </c>
      <c r="J33" s="49">
        <v>406</v>
      </c>
      <c r="K33" s="49">
        <v>710</v>
      </c>
      <c r="L33" s="48">
        <v>3202</v>
      </c>
      <c r="M33" s="48">
        <v>4277</v>
      </c>
      <c r="O33" s="33" t="s">
        <v>316</v>
      </c>
      <c r="P33" s="29">
        <f t="shared" si="1"/>
        <v>114.19354838709677</v>
      </c>
      <c r="Q33" s="29">
        <f t="shared" si="2"/>
        <v>118.96428571428571</v>
      </c>
      <c r="R33" s="29">
        <f t="shared" si="3"/>
        <v>93.354838709677423</v>
      </c>
      <c r="S33" s="29">
        <f t="shared" si="4"/>
        <v>71.966666666666669</v>
      </c>
      <c r="T33" s="29">
        <f t="shared" si="5"/>
        <v>41.032258064516128</v>
      </c>
      <c r="U33" s="29">
        <f t="shared" si="6"/>
        <v>20.166666666666668</v>
      </c>
      <c r="V33" s="29">
        <f t="shared" si="7"/>
        <v>16.225806451612904</v>
      </c>
      <c r="W33" s="29">
        <f t="shared" si="8"/>
        <v>11.67741935483871</v>
      </c>
      <c r="X33" s="29">
        <f t="shared" si="9"/>
        <v>13.533333333333333</v>
      </c>
      <c r="Y33" s="29">
        <f t="shared" si="10"/>
        <v>22.903225806451612</v>
      </c>
      <c r="Z33" s="29">
        <f t="shared" si="11"/>
        <v>106.73333333333333</v>
      </c>
      <c r="AA33" s="29">
        <f t="shared" si="12"/>
        <v>137.96774193548387</v>
      </c>
    </row>
    <row r="34" spans="1:27" ht="15" thickBot="1" x14ac:dyDescent="0.35">
      <c r="A34" t="s">
        <v>220</v>
      </c>
      <c r="B34" s="48">
        <v>7250</v>
      </c>
      <c r="C34" s="48">
        <v>6308</v>
      </c>
      <c r="D34" s="48">
        <v>5070</v>
      </c>
      <c r="E34" s="48">
        <v>3108</v>
      </c>
      <c r="F34" s="48">
        <v>1883</v>
      </c>
      <c r="G34" s="48">
        <v>1051</v>
      </c>
      <c r="H34" s="49">
        <v>676</v>
      </c>
      <c r="I34" s="49">
        <v>599</v>
      </c>
      <c r="J34" s="49">
        <v>697</v>
      </c>
      <c r="K34" s="48">
        <v>1343</v>
      </c>
      <c r="L34" s="48">
        <v>3967</v>
      </c>
      <c r="M34" s="48">
        <v>7455</v>
      </c>
      <c r="O34" s="33" t="s">
        <v>317</v>
      </c>
      <c r="P34" s="29">
        <f t="shared" si="1"/>
        <v>233.87096774193549</v>
      </c>
      <c r="Q34" s="29">
        <f t="shared" si="2"/>
        <v>225.28571428571428</v>
      </c>
      <c r="R34" s="29">
        <f t="shared" si="3"/>
        <v>163.54838709677421</v>
      </c>
      <c r="S34" s="29">
        <f t="shared" si="4"/>
        <v>103.6</v>
      </c>
      <c r="T34" s="29">
        <f t="shared" si="5"/>
        <v>60.741935483870968</v>
      </c>
      <c r="U34" s="29">
        <f t="shared" si="6"/>
        <v>35.033333333333331</v>
      </c>
      <c r="V34" s="29">
        <f t="shared" si="7"/>
        <v>21.806451612903224</v>
      </c>
      <c r="W34" s="29">
        <f t="shared" si="8"/>
        <v>19.322580645161292</v>
      </c>
      <c r="X34" s="29">
        <f t="shared" si="9"/>
        <v>23.233333333333334</v>
      </c>
      <c r="Y34" s="29">
        <f t="shared" si="10"/>
        <v>43.322580645161288</v>
      </c>
      <c r="Z34" s="29">
        <f t="shared" si="11"/>
        <v>132.23333333333332</v>
      </c>
      <c r="AA34" s="29">
        <f t="shared" si="12"/>
        <v>240.48387096774192</v>
      </c>
    </row>
    <row r="35" spans="1:27" ht="15" thickBot="1" x14ac:dyDescent="0.35">
      <c r="A35" t="s">
        <v>249</v>
      </c>
      <c r="B35" s="48">
        <v>9451</v>
      </c>
      <c r="C35" s="48">
        <v>6944</v>
      </c>
      <c r="D35" s="48">
        <v>6332</v>
      </c>
      <c r="E35" s="48">
        <v>3525</v>
      </c>
      <c r="F35" s="48">
        <v>2845</v>
      </c>
      <c r="G35" s="48">
        <v>2016</v>
      </c>
      <c r="H35" s="48">
        <v>1585</v>
      </c>
      <c r="I35" s="48">
        <v>1413</v>
      </c>
      <c r="J35" s="48">
        <v>1492</v>
      </c>
      <c r="K35" s="48">
        <v>2313</v>
      </c>
      <c r="L35" s="48">
        <v>4100</v>
      </c>
      <c r="M35" s="48">
        <v>5094</v>
      </c>
      <c r="O35" s="33" t="s">
        <v>318</v>
      </c>
      <c r="P35" s="29">
        <f t="shared" si="1"/>
        <v>304.87096774193549</v>
      </c>
      <c r="Q35" s="29">
        <f t="shared" si="2"/>
        <v>248</v>
      </c>
      <c r="R35" s="29">
        <f t="shared" si="3"/>
        <v>204.25806451612902</v>
      </c>
      <c r="S35" s="29">
        <f t="shared" si="4"/>
        <v>117.5</v>
      </c>
      <c r="T35" s="29">
        <f t="shared" si="5"/>
        <v>91.774193548387103</v>
      </c>
      <c r="U35" s="29">
        <f t="shared" si="6"/>
        <v>67.2</v>
      </c>
      <c r="V35" s="29">
        <f t="shared" si="7"/>
        <v>51.12903225806452</v>
      </c>
      <c r="W35" s="29">
        <f t="shared" si="8"/>
        <v>45.58064516129032</v>
      </c>
      <c r="X35" s="29">
        <f t="shared" si="9"/>
        <v>49.733333333333334</v>
      </c>
      <c r="Y35" s="29">
        <f t="shared" si="10"/>
        <v>74.612903225806448</v>
      </c>
      <c r="Z35" s="29">
        <f t="shared" si="11"/>
        <v>136.66666666666666</v>
      </c>
      <c r="AA35" s="29">
        <f t="shared" si="12"/>
        <v>164.32258064516128</v>
      </c>
    </row>
    <row r="36" spans="1:27" ht="15" thickBot="1" x14ac:dyDescent="0.35">
      <c r="A36" t="s">
        <v>250</v>
      </c>
      <c r="B36" s="48">
        <v>1638</v>
      </c>
      <c r="C36" s="48">
        <v>1284</v>
      </c>
      <c r="D36" s="49">
        <v>985</v>
      </c>
      <c r="E36" s="49">
        <v>607</v>
      </c>
      <c r="F36" s="49">
        <v>246</v>
      </c>
      <c r="G36" s="49">
        <v>160</v>
      </c>
      <c r="H36" s="49">
        <v>158</v>
      </c>
      <c r="I36" s="49">
        <v>164</v>
      </c>
      <c r="J36" s="49">
        <v>192</v>
      </c>
      <c r="K36" s="49">
        <v>246</v>
      </c>
      <c r="L36" s="49">
        <v>466</v>
      </c>
      <c r="M36" s="48">
        <v>1280</v>
      </c>
      <c r="O36" s="33" t="s">
        <v>319</v>
      </c>
      <c r="P36" s="29">
        <f t="shared" si="1"/>
        <v>52.838709677419352</v>
      </c>
      <c r="Q36" s="29">
        <f t="shared" si="2"/>
        <v>45.857142857142854</v>
      </c>
      <c r="R36" s="29">
        <f t="shared" si="3"/>
        <v>31.774193548387096</v>
      </c>
      <c r="S36" s="29">
        <f t="shared" si="4"/>
        <v>20.233333333333334</v>
      </c>
      <c r="T36" s="29">
        <f t="shared" si="5"/>
        <v>7.935483870967742</v>
      </c>
      <c r="U36" s="29">
        <f t="shared" si="6"/>
        <v>5.333333333333333</v>
      </c>
      <c r="V36" s="29">
        <f t="shared" si="7"/>
        <v>5.096774193548387</v>
      </c>
      <c r="W36" s="29">
        <f t="shared" si="8"/>
        <v>5.290322580645161</v>
      </c>
      <c r="X36" s="29">
        <f t="shared" si="9"/>
        <v>6.4</v>
      </c>
      <c r="Y36" s="29">
        <f t="shared" si="10"/>
        <v>7.935483870967742</v>
      </c>
      <c r="Z36" s="29">
        <f t="shared" si="11"/>
        <v>15.533333333333333</v>
      </c>
      <c r="AA36" s="29">
        <f t="shared" si="12"/>
        <v>41.29032258064516</v>
      </c>
    </row>
    <row r="37" spans="1:27" ht="15" thickBot="1" x14ac:dyDescent="0.35">
      <c r="A37" t="s">
        <v>251</v>
      </c>
      <c r="B37" s="48">
        <v>46100</v>
      </c>
      <c r="C37" s="48">
        <v>39028</v>
      </c>
      <c r="D37" s="48">
        <v>28957</v>
      </c>
      <c r="E37" s="48">
        <v>19509</v>
      </c>
      <c r="F37" s="48">
        <v>11955</v>
      </c>
      <c r="G37" s="48">
        <v>5647</v>
      </c>
      <c r="H37" s="48">
        <v>4987</v>
      </c>
      <c r="I37" s="48">
        <v>4200</v>
      </c>
      <c r="J37" s="48">
        <v>5110</v>
      </c>
      <c r="K37" s="48">
        <v>11005</v>
      </c>
      <c r="L37" s="48">
        <v>20931</v>
      </c>
      <c r="M37" s="48">
        <v>41018</v>
      </c>
      <c r="O37" s="33" t="s">
        <v>320</v>
      </c>
      <c r="P37" s="29">
        <f t="shared" si="1"/>
        <v>1487.0967741935483</v>
      </c>
      <c r="Q37" s="29">
        <f t="shared" si="2"/>
        <v>1393.8571428571429</v>
      </c>
      <c r="R37" s="29">
        <f t="shared" si="3"/>
        <v>934.09677419354841</v>
      </c>
      <c r="S37" s="29">
        <f t="shared" si="4"/>
        <v>650.29999999999995</v>
      </c>
      <c r="T37" s="29">
        <f t="shared" si="5"/>
        <v>385.64516129032256</v>
      </c>
      <c r="U37" s="29">
        <f t="shared" si="6"/>
        <v>188.23333333333332</v>
      </c>
      <c r="V37" s="29">
        <f t="shared" si="7"/>
        <v>160.87096774193549</v>
      </c>
      <c r="W37" s="29">
        <f t="shared" si="8"/>
        <v>135.48387096774192</v>
      </c>
      <c r="X37" s="29">
        <f t="shared" si="9"/>
        <v>170.33333333333334</v>
      </c>
      <c r="Y37" s="29">
        <f t="shared" si="10"/>
        <v>355</v>
      </c>
      <c r="Z37" s="29">
        <f t="shared" si="11"/>
        <v>697.7</v>
      </c>
      <c r="AA37" s="29">
        <f t="shared" si="12"/>
        <v>1323.1612903225807</v>
      </c>
    </row>
    <row r="38" spans="1:27" ht="15" thickBot="1" x14ac:dyDescent="0.35">
      <c r="A38" t="s">
        <v>252</v>
      </c>
      <c r="B38" s="48">
        <v>6541</v>
      </c>
      <c r="C38" s="48">
        <v>5884</v>
      </c>
      <c r="D38" s="48">
        <v>4173</v>
      </c>
      <c r="E38" s="48">
        <v>2000</v>
      </c>
      <c r="F38" s="48">
        <v>1303</v>
      </c>
      <c r="G38" s="48">
        <v>1038</v>
      </c>
      <c r="H38" s="49">
        <v>897</v>
      </c>
      <c r="I38" s="49">
        <v>957</v>
      </c>
      <c r="J38" s="49">
        <v>810</v>
      </c>
      <c r="K38" s="48">
        <v>1679</v>
      </c>
      <c r="L38" s="48">
        <v>5038</v>
      </c>
      <c r="M38" s="48">
        <v>6303</v>
      </c>
      <c r="O38" s="33" t="s">
        <v>321</v>
      </c>
      <c r="P38" s="29">
        <f t="shared" si="1"/>
        <v>211</v>
      </c>
      <c r="Q38" s="29">
        <f t="shared" si="2"/>
        <v>210.14285714285714</v>
      </c>
      <c r="R38" s="29">
        <f t="shared" si="3"/>
        <v>134.61290322580646</v>
      </c>
      <c r="S38" s="29">
        <f t="shared" si="4"/>
        <v>66.666666666666671</v>
      </c>
      <c r="T38" s="29">
        <f t="shared" si="5"/>
        <v>42.032258064516128</v>
      </c>
      <c r="U38" s="29">
        <f t="shared" si="6"/>
        <v>34.6</v>
      </c>
      <c r="V38" s="29">
        <f t="shared" si="7"/>
        <v>28.93548387096774</v>
      </c>
      <c r="W38" s="29">
        <f t="shared" si="8"/>
        <v>30.870967741935484</v>
      </c>
      <c r="X38" s="29">
        <f t="shared" si="9"/>
        <v>27</v>
      </c>
      <c r="Y38" s="29">
        <f t="shared" si="10"/>
        <v>54.161290322580648</v>
      </c>
      <c r="Z38" s="29">
        <f t="shared" si="11"/>
        <v>167.93333333333334</v>
      </c>
      <c r="AA38" s="29">
        <f t="shared" si="12"/>
        <v>203.32258064516128</v>
      </c>
    </row>
    <row r="39" spans="1:27" ht="15" thickBot="1" x14ac:dyDescent="0.35">
      <c r="A39" t="s">
        <v>253</v>
      </c>
      <c r="B39" s="48">
        <v>80099</v>
      </c>
      <c r="C39" s="48">
        <v>72501</v>
      </c>
      <c r="D39" s="48">
        <v>60264</v>
      </c>
      <c r="E39" s="48">
        <v>37864</v>
      </c>
      <c r="F39" s="48">
        <v>20966</v>
      </c>
      <c r="G39" s="48">
        <v>12625</v>
      </c>
      <c r="H39" s="48">
        <v>12558</v>
      </c>
      <c r="I39" s="48">
        <v>9746</v>
      </c>
      <c r="J39" s="48">
        <v>9847</v>
      </c>
      <c r="K39" s="48">
        <v>21801</v>
      </c>
      <c r="L39" s="48">
        <v>38515</v>
      </c>
      <c r="M39" s="48">
        <v>72986</v>
      </c>
      <c r="O39" s="33" t="s">
        <v>322</v>
      </c>
      <c r="P39" s="29">
        <f t="shared" si="1"/>
        <v>2583.8387096774195</v>
      </c>
      <c r="Q39" s="29">
        <f t="shared" si="2"/>
        <v>2589.3214285714284</v>
      </c>
      <c r="R39" s="29">
        <f t="shared" si="3"/>
        <v>1944</v>
      </c>
      <c r="S39" s="29">
        <f t="shared" si="4"/>
        <v>1262.1333333333334</v>
      </c>
      <c r="T39" s="29">
        <f t="shared" si="5"/>
        <v>676.32258064516134</v>
      </c>
      <c r="U39" s="29">
        <f t="shared" si="6"/>
        <v>420.83333333333331</v>
      </c>
      <c r="V39" s="29">
        <f t="shared" si="7"/>
        <v>405.09677419354841</v>
      </c>
      <c r="W39" s="29">
        <f t="shared" si="8"/>
        <v>314.38709677419354</v>
      </c>
      <c r="X39" s="29">
        <f t="shared" si="9"/>
        <v>328.23333333333335</v>
      </c>
      <c r="Y39" s="29">
        <f t="shared" si="10"/>
        <v>703.25806451612902</v>
      </c>
      <c r="Z39" s="29">
        <f t="shared" si="11"/>
        <v>1283.8333333333333</v>
      </c>
      <c r="AA39" s="29">
        <f t="shared" si="12"/>
        <v>2354.3870967741937</v>
      </c>
    </row>
    <row r="40" spans="1:27" ht="15" thickBot="1" x14ac:dyDescent="0.35">
      <c r="A40" t="s">
        <v>254</v>
      </c>
      <c r="B40" s="48">
        <v>18470</v>
      </c>
      <c r="C40" s="48">
        <v>12102</v>
      </c>
      <c r="D40" s="48">
        <v>5393</v>
      </c>
      <c r="E40" s="48">
        <v>2898</v>
      </c>
      <c r="F40" s="48">
        <v>1194</v>
      </c>
      <c r="G40" s="48">
        <v>1080</v>
      </c>
      <c r="H40" s="48">
        <v>1008</v>
      </c>
      <c r="I40" s="48">
        <v>1103</v>
      </c>
      <c r="J40" s="48">
        <v>1299</v>
      </c>
      <c r="K40" s="48">
        <v>3702</v>
      </c>
      <c r="L40" s="48">
        <v>7537</v>
      </c>
      <c r="M40" s="48">
        <v>16198</v>
      </c>
      <c r="O40" s="33" t="s">
        <v>323</v>
      </c>
      <c r="P40" s="29">
        <f t="shared" si="1"/>
        <v>595.80645161290317</v>
      </c>
      <c r="Q40" s="29">
        <f t="shared" si="2"/>
        <v>432.21428571428572</v>
      </c>
      <c r="R40" s="29">
        <f t="shared" si="3"/>
        <v>173.96774193548387</v>
      </c>
      <c r="S40" s="29">
        <f t="shared" si="4"/>
        <v>96.6</v>
      </c>
      <c r="T40" s="29">
        <f t="shared" si="5"/>
        <v>38.516129032258064</v>
      </c>
      <c r="U40" s="29">
        <f t="shared" si="6"/>
        <v>36</v>
      </c>
      <c r="V40" s="29">
        <f t="shared" si="7"/>
        <v>32.516129032258064</v>
      </c>
      <c r="W40" s="29">
        <f t="shared" si="8"/>
        <v>35.58064516129032</v>
      </c>
      <c r="X40" s="29">
        <f t="shared" si="9"/>
        <v>43.3</v>
      </c>
      <c r="Y40" s="29">
        <f t="shared" si="10"/>
        <v>119.41935483870968</v>
      </c>
      <c r="Z40" s="29">
        <f t="shared" si="11"/>
        <v>251.23333333333332</v>
      </c>
      <c r="AA40" s="29">
        <f t="shared" si="12"/>
        <v>522.51612903225805</v>
      </c>
    </row>
    <row r="41" spans="1:27" ht="15" thickBot="1" x14ac:dyDescent="0.35">
      <c r="A41" t="s">
        <v>255</v>
      </c>
      <c r="B41" s="48">
        <v>2631</v>
      </c>
      <c r="C41" s="48">
        <v>2335</v>
      </c>
      <c r="D41" s="48">
        <v>2147</v>
      </c>
      <c r="E41" s="48">
        <v>1338</v>
      </c>
      <c r="F41" s="49">
        <v>875</v>
      </c>
      <c r="G41" s="49">
        <v>361</v>
      </c>
      <c r="H41" s="49">
        <v>141</v>
      </c>
      <c r="I41" s="49">
        <v>220</v>
      </c>
      <c r="J41" s="49">
        <v>193</v>
      </c>
      <c r="K41" s="49">
        <v>436</v>
      </c>
      <c r="L41" s="48">
        <v>1110</v>
      </c>
      <c r="M41" s="48">
        <v>2191</v>
      </c>
      <c r="O41" s="33" t="s">
        <v>324</v>
      </c>
      <c r="P41" s="29">
        <f t="shared" si="1"/>
        <v>84.870967741935488</v>
      </c>
      <c r="Q41" s="29">
        <f t="shared" si="2"/>
        <v>83.392857142857139</v>
      </c>
      <c r="R41" s="29">
        <f t="shared" si="3"/>
        <v>69.258064516129039</v>
      </c>
      <c r="S41" s="29">
        <f t="shared" si="4"/>
        <v>44.6</v>
      </c>
      <c r="T41" s="29">
        <f t="shared" si="5"/>
        <v>28.225806451612904</v>
      </c>
      <c r="U41" s="29">
        <f t="shared" si="6"/>
        <v>12.033333333333333</v>
      </c>
      <c r="V41" s="29">
        <f t="shared" si="7"/>
        <v>4.5483870967741939</v>
      </c>
      <c r="W41" s="29">
        <f t="shared" si="8"/>
        <v>7.096774193548387</v>
      </c>
      <c r="X41" s="29">
        <f t="shared" si="9"/>
        <v>6.4333333333333336</v>
      </c>
      <c r="Y41" s="29">
        <f t="shared" si="10"/>
        <v>14.064516129032258</v>
      </c>
      <c r="Z41" s="29">
        <f t="shared" si="11"/>
        <v>37</v>
      </c>
      <c r="AA41" s="29">
        <f t="shared" si="12"/>
        <v>70.677419354838705</v>
      </c>
    </row>
    <row r="42" spans="1:27" ht="15" thickBot="1" x14ac:dyDescent="0.35">
      <c r="A42" t="s">
        <v>236</v>
      </c>
      <c r="B42" s="48">
        <v>56841</v>
      </c>
      <c r="C42" s="48">
        <v>48561</v>
      </c>
      <c r="D42" s="48">
        <v>34627</v>
      </c>
      <c r="E42" s="48">
        <v>23971</v>
      </c>
      <c r="F42" s="48">
        <v>10393</v>
      </c>
      <c r="G42" s="48">
        <v>5381</v>
      </c>
      <c r="H42" s="48">
        <v>4463</v>
      </c>
      <c r="I42" s="48">
        <v>4343</v>
      </c>
      <c r="J42" s="48">
        <v>5161</v>
      </c>
      <c r="K42" s="48">
        <v>13224</v>
      </c>
      <c r="L42" s="48">
        <v>32492</v>
      </c>
      <c r="M42" s="48">
        <v>53277</v>
      </c>
      <c r="O42" s="33" t="s">
        <v>325</v>
      </c>
      <c r="P42" s="29">
        <f t="shared" si="1"/>
        <v>1833.5806451612902</v>
      </c>
      <c r="Q42" s="29">
        <f t="shared" si="2"/>
        <v>1734.3214285714287</v>
      </c>
      <c r="R42" s="29">
        <f t="shared" si="3"/>
        <v>1117</v>
      </c>
      <c r="S42" s="29">
        <f t="shared" si="4"/>
        <v>799.0333333333333</v>
      </c>
      <c r="T42" s="29">
        <f t="shared" si="5"/>
        <v>335.25806451612902</v>
      </c>
      <c r="U42" s="29">
        <f t="shared" si="6"/>
        <v>179.36666666666667</v>
      </c>
      <c r="V42" s="29">
        <f t="shared" si="7"/>
        <v>143.96774193548387</v>
      </c>
      <c r="W42" s="29">
        <f t="shared" si="8"/>
        <v>140.09677419354838</v>
      </c>
      <c r="X42" s="29">
        <f t="shared" si="9"/>
        <v>172.03333333333333</v>
      </c>
      <c r="Y42" s="29">
        <f t="shared" si="10"/>
        <v>426.58064516129031</v>
      </c>
      <c r="Z42" s="29">
        <f t="shared" si="11"/>
        <v>1083.0666666666666</v>
      </c>
      <c r="AA42" s="29">
        <f t="shared" si="12"/>
        <v>1718.6129032258063</v>
      </c>
    </row>
    <row r="43" spans="1:27" ht="15" thickBot="1" x14ac:dyDescent="0.35">
      <c r="A43" t="s">
        <v>256</v>
      </c>
      <c r="B43" s="48">
        <v>13194</v>
      </c>
      <c r="C43" s="48">
        <v>11682</v>
      </c>
      <c r="D43" s="48">
        <v>7178</v>
      </c>
      <c r="E43" s="48">
        <v>3210</v>
      </c>
      <c r="F43" s="48">
        <v>1871</v>
      </c>
      <c r="G43" s="48">
        <v>1174</v>
      </c>
      <c r="H43" s="48">
        <v>1040</v>
      </c>
      <c r="I43" s="48">
        <v>1047</v>
      </c>
      <c r="J43" s="48">
        <v>1159</v>
      </c>
      <c r="K43" s="48">
        <v>2036</v>
      </c>
      <c r="L43" s="48">
        <v>6687</v>
      </c>
      <c r="M43" s="48">
        <v>10906</v>
      </c>
      <c r="O43" s="33" t="s">
        <v>326</v>
      </c>
      <c r="P43" s="29">
        <f t="shared" si="1"/>
        <v>425.61290322580646</v>
      </c>
      <c r="Q43" s="29">
        <f t="shared" si="2"/>
        <v>417.21428571428572</v>
      </c>
      <c r="R43" s="29">
        <f t="shared" si="3"/>
        <v>231.54838709677421</v>
      </c>
      <c r="S43" s="29">
        <f t="shared" si="4"/>
        <v>107</v>
      </c>
      <c r="T43" s="29">
        <f t="shared" si="5"/>
        <v>60.354838709677416</v>
      </c>
      <c r="U43" s="29">
        <f t="shared" si="6"/>
        <v>39.133333333333333</v>
      </c>
      <c r="V43" s="29">
        <f t="shared" si="7"/>
        <v>33.548387096774192</v>
      </c>
      <c r="W43" s="29">
        <f t="shared" si="8"/>
        <v>33.774193548387096</v>
      </c>
      <c r="X43" s="29">
        <f t="shared" si="9"/>
        <v>38.633333333333333</v>
      </c>
      <c r="Y43" s="29">
        <f t="shared" si="10"/>
        <v>65.677419354838705</v>
      </c>
      <c r="Z43" s="29">
        <f t="shared" si="11"/>
        <v>222.9</v>
      </c>
      <c r="AA43" s="29">
        <f t="shared" si="12"/>
        <v>351.80645161290323</v>
      </c>
    </row>
    <row r="44" spans="1:27" ht="15" thickBot="1" x14ac:dyDescent="0.35">
      <c r="A44" t="s">
        <v>195</v>
      </c>
      <c r="B44" s="48">
        <v>7679</v>
      </c>
      <c r="C44" s="48">
        <v>6263</v>
      </c>
      <c r="D44" s="48">
        <v>4932</v>
      </c>
      <c r="E44" s="48">
        <v>4716</v>
      </c>
      <c r="F44" s="48">
        <v>2976</v>
      </c>
      <c r="G44" s="48">
        <v>1527</v>
      </c>
      <c r="H44" s="49">
        <v>958</v>
      </c>
      <c r="I44" s="49">
        <v>861</v>
      </c>
      <c r="J44" s="48">
        <v>1027</v>
      </c>
      <c r="K44" s="48">
        <v>2199</v>
      </c>
      <c r="L44" s="48">
        <v>7377</v>
      </c>
      <c r="M44" s="48">
        <v>8519</v>
      </c>
      <c r="O44" s="33" t="s">
        <v>327</v>
      </c>
      <c r="P44" s="29">
        <f t="shared" si="1"/>
        <v>247.70967741935485</v>
      </c>
      <c r="Q44" s="29">
        <f t="shared" si="2"/>
        <v>223.67857142857142</v>
      </c>
      <c r="R44" s="29">
        <f t="shared" si="3"/>
        <v>159.09677419354838</v>
      </c>
      <c r="S44" s="29">
        <f t="shared" si="4"/>
        <v>157.19999999999999</v>
      </c>
      <c r="T44" s="29">
        <f t="shared" si="5"/>
        <v>96</v>
      </c>
      <c r="U44" s="29">
        <f t="shared" si="6"/>
        <v>50.9</v>
      </c>
      <c r="V44" s="29">
        <f t="shared" si="7"/>
        <v>30.903225806451612</v>
      </c>
      <c r="W44" s="29">
        <f t="shared" si="8"/>
        <v>27.774193548387096</v>
      </c>
      <c r="X44" s="29">
        <f t="shared" si="9"/>
        <v>34.233333333333334</v>
      </c>
      <c r="Y44" s="29">
        <f t="shared" si="10"/>
        <v>70.935483870967744</v>
      </c>
      <c r="Z44" s="29">
        <f t="shared" si="11"/>
        <v>245.9</v>
      </c>
      <c r="AA44" s="29">
        <f t="shared" si="12"/>
        <v>274.80645161290323</v>
      </c>
    </row>
    <row r="45" spans="1:27" ht="15" thickBot="1" x14ac:dyDescent="0.35">
      <c r="A45" t="s">
        <v>191</v>
      </c>
      <c r="B45" s="29">
        <v>47726</v>
      </c>
      <c r="C45" s="29">
        <v>37702</v>
      </c>
      <c r="D45" s="29">
        <v>31873</v>
      </c>
      <c r="E45" s="29">
        <v>19020</v>
      </c>
      <c r="F45" s="29">
        <v>8806</v>
      </c>
      <c r="G45" s="29">
        <v>4289</v>
      </c>
      <c r="H45" s="29">
        <v>3715</v>
      </c>
      <c r="I45" s="29">
        <v>3862</v>
      </c>
      <c r="J45" s="29">
        <v>4551</v>
      </c>
      <c r="K45" s="29">
        <v>11568</v>
      </c>
      <c r="L45" s="29">
        <v>21169</v>
      </c>
      <c r="M45" s="29">
        <v>43089</v>
      </c>
      <c r="O45" s="33" t="s">
        <v>328</v>
      </c>
      <c r="P45" s="29">
        <f t="shared" si="1"/>
        <v>1539.5483870967741</v>
      </c>
      <c r="Q45" s="29">
        <f t="shared" si="2"/>
        <v>1346.5</v>
      </c>
      <c r="R45" s="29">
        <f t="shared" si="3"/>
        <v>1028.1612903225807</v>
      </c>
      <c r="S45" s="29">
        <f t="shared" si="4"/>
        <v>634</v>
      </c>
      <c r="T45" s="29">
        <f t="shared" si="5"/>
        <v>284.06451612903226</v>
      </c>
      <c r="U45" s="29">
        <f t="shared" si="6"/>
        <v>142.96666666666667</v>
      </c>
      <c r="V45" s="29">
        <f t="shared" si="7"/>
        <v>119.83870967741936</v>
      </c>
      <c r="W45" s="29">
        <f t="shared" si="8"/>
        <v>124.58064516129032</v>
      </c>
      <c r="X45" s="29">
        <f t="shared" si="9"/>
        <v>151.69999999999999</v>
      </c>
      <c r="Y45" s="29">
        <f t="shared" si="10"/>
        <v>373.16129032258067</v>
      </c>
      <c r="Z45" s="29">
        <f t="shared" si="11"/>
        <v>705.63333333333333</v>
      </c>
      <c r="AA45" s="29">
        <f t="shared" si="12"/>
        <v>1389.9677419354839</v>
      </c>
    </row>
    <row r="46" spans="1:27" ht="15" thickBot="1" x14ac:dyDescent="0.35">
      <c r="A46" t="s">
        <v>257</v>
      </c>
      <c r="B46" s="48">
        <v>4416</v>
      </c>
      <c r="C46" s="48">
        <v>3303</v>
      </c>
      <c r="D46" s="48">
        <v>2569</v>
      </c>
      <c r="E46" s="48">
        <v>1467</v>
      </c>
      <c r="F46" s="49">
        <v>757</v>
      </c>
      <c r="G46" s="49">
        <v>572</v>
      </c>
      <c r="H46" s="49">
        <v>468</v>
      </c>
      <c r="I46" s="49">
        <v>387</v>
      </c>
      <c r="J46" s="49">
        <v>422</v>
      </c>
      <c r="K46" s="49">
        <v>574</v>
      </c>
      <c r="L46" s="48">
        <v>1120</v>
      </c>
      <c r="M46" s="48">
        <v>2169</v>
      </c>
      <c r="O46" s="33" t="s">
        <v>329</v>
      </c>
      <c r="P46" s="29">
        <f t="shared" si="1"/>
        <v>142.45161290322579</v>
      </c>
      <c r="Q46" s="29">
        <f t="shared" si="2"/>
        <v>117.96428571428571</v>
      </c>
      <c r="R46" s="29">
        <f t="shared" si="3"/>
        <v>82.870967741935488</v>
      </c>
      <c r="S46" s="29">
        <f t="shared" si="4"/>
        <v>48.9</v>
      </c>
      <c r="T46" s="29">
        <f t="shared" si="5"/>
        <v>24.419354838709676</v>
      </c>
      <c r="U46" s="29">
        <f t="shared" si="6"/>
        <v>19.066666666666666</v>
      </c>
      <c r="V46" s="29">
        <f t="shared" si="7"/>
        <v>15.096774193548388</v>
      </c>
      <c r="W46" s="29">
        <f t="shared" si="8"/>
        <v>12.483870967741936</v>
      </c>
      <c r="X46" s="29">
        <f t="shared" si="9"/>
        <v>14.066666666666666</v>
      </c>
      <c r="Y46" s="29">
        <f t="shared" si="10"/>
        <v>18.516129032258064</v>
      </c>
      <c r="Z46" s="29">
        <f t="shared" si="11"/>
        <v>37.333333333333336</v>
      </c>
      <c r="AA46" s="29">
        <f t="shared" si="12"/>
        <v>69.967741935483872</v>
      </c>
    </row>
    <row r="47" spans="1:27" ht="15" thickBot="1" x14ac:dyDescent="0.35">
      <c r="A47" t="s">
        <v>193</v>
      </c>
      <c r="B47" s="29">
        <v>7921</v>
      </c>
      <c r="C47" s="29">
        <v>5685</v>
      </c>
      <c r="D47" s="29">
        <v>2981</v>
      </c>
      <c r="E47" s="29">
        <v>1794</v>
      </c>
      <c r="F47" s="30">
        <v>772</v>
      </c>
      <c r="G47" s="30">
        <v>614</v>
      </c>
      <c r="H47" s="30">
        <v>619</v>
      </c>
      <c r="I47" s="30">
        <v>598</v>
      </c>
      <c r="J47" s="30">
        <v>699</v>
      </c>
      <c r="K47" s="29">
        <v>1440</v>
      </c>
      <c r="L47" s="29">
        <v>3344</v>
      </c>
      <c r="M47" s="29">
        <v>6992</v>
      </c>
      <c r="O47" s="33" t="s">
        <v>330</v>
      </c>
      <c r="P47" s="29">
        <f t="shared" si="1"/>
        <v>255.51612903225808</v>
      </c>
      <c r="Q47" s="29">
        <f t="shared" si="2"/>
        <v>203.03571428571428</v>
      </c>
      <c r="R47" s="29">
        <f t="shared" si="3"/>
        <v>96.161290322580641</v>
      </c>
      <c r="S47" s="29">
        <f t="shared" si="4"/>
        <v>59.8</v>
      </c>
      <c r="T47" s="29">
        <f t="shared" si="5"/>
        <v>24.903225806451612</v>
      </c>
      <c r="U47" s="29">
        <f t="shared" si="6"/>
        <v>20.466666666666665</v>
      </c>
      <c r="V47" s="29">
        <f t="shared" si="7"/>
        <v>19.967741935483872</v>
      </c>
      <c r="W47" s="29">
        <f t="shared" si="8"/>
        <v>19.29032258064516</v>
      </c>
      <c r="X47" s="29">
        <f t="shared" si="9"/>
        <v>23.3</v>
      </c>
      <c r="Y47" s="29">
        <f t="shared" si="10"/>
        <v>46.451612903225808</v>
      </c>
      <c r="Z47" s="29">
        <f t="shared" si="11"/>
        <v>111.46666666666667</v>
      </c>
      <c r="AA47" s="29">
        <f t="shared" si="12"/>
        <v>225.54838709677421</v>
      </c>
    </row>
    <row r="48" spans="1:27" ht="15" thickBot="1" x14ac:dyDescent="0.35">
      <c r="A48" t="s">
        <v>258</v>
      </c>
      <c r="B48" s="48">
        <v>2919</v>
      </c>
      <c r="C48" s="48">
        <v>2244</v>
      </c>
      <c r="D48" s="48">
        <v>1999</v>
      </c>
      <c r="E48" s="48">
        <v>1352</v>
      </c>
      <c r="F48" s="49">
        <v>627</v>
      </c>
      <c r="G48" s="49">
        <v>347</v>
      </c>
      <c r="H48" s="49">
        <v>216</v>
      </c>
      <c r="I48" s="49">
        <v>206</v>
      </c>
      <c r="J48" s="49">
        <v>215</v>
      </c>
      <c r="K48" s="49">
        <v>431</v>
      </c>
      <c r="L48" s="48">
        <v>1064</v>
      </c>
      <c r="M48" s="48">
        <v>2960</v>
      </c>
      <c r="O48" s="33" t="s">
        <v>331</v>
      </c>
      <c r="P48" s="29">
        <f t="shared" si="1"/>
        <v>94.161290322580641</v>
      </c>
      <c r="Q48" s="29">
        <f t="shared" si="2"/>
        <v>80.142857142857139</v>
      </c>
      <c r="R48" s="29">
        <f t="shared" si="3"/>
        <v>64.483870967741936</v>
      </c>
      <c r="S48" s="29">
        <f t="shared" si="4"/>
        <v>45.06666666666667</v>
      </c>
      <c r="T48" s="29">
        <f t="shared" si="5"/>
        <v>20.225806451612904</v>
      </c>
      <c r="U48" s="29">
        <f t="shared" si="6"/>
        <v>11.566666666666666</v>
      </c>
      <c r="V48" s="29">
        <f t="shared" si="7"/>
        <v>6.967741935483871</v>
      </c>
      <c r="W48" s="29">
        <f t="shared" si="8"/>
        <v>6.645161290322581</v>
      </c>
      <c r="X48" s="29">
        <f t="shared" si="9"/>
        <v>7.166666666666667</v>
      </c>
      <c r="Y48" s="29">
        <f t="shared" si="10"/>
        <v>13.903225806451612</v>
      </c>
      <c r="Z48" s="29">
        <f t="shared" si="11"/>
        <v>35.466666666666669</v>
      </c>
      <c r="AA48" s="29">
        <f t="shared" si="12"/>
        <v>95.483870967741936</v>
      </c>
    </row>
    <row r="49" spans="1:27" ht="15" thickBot="1" x14ac:dyDescent="0.35">
      <c r="A49" t="s">
        <v>194</v>
      </c>
      <c r="B49" s="29">
        <v>17019</v>
      </c>
      <c r="C49" s="29">
        <v>13320</v>
      </c>
      <c r="D49" s="29">
        <v>7908</v>
      </c>
      <c r="E49" s="29">
        <v>4506</v>
      </c>
      <c r="F49" s="29">
        <v>1899</v>
      </c>
      <c r="G49" s="29">
        <v>1099</v>
      </c>
      <c r="H49" s="29">
        <v>1035</v>
      </c>
      <c r="I49" s="29">
        <v>1093</v>
      </c>
      <c r="J49" s="29">
        <v>1303</v>
      </c>
      <c r="K49" s="29">
        <v>2829</v>
      </c>
      <c r="L49" s="29">
        <v>7949</v>
      </c>
      <c r="M49" s="29">
        <v>12903</v>
      </c>
      <c r="O49" s="33" t="s">
        <v>332</v>
      </c>
      <c r="P49" s="29">
        <f t="shared" si="1"/>
        <v>549</v>
      </c>
      <c r="Q49" s="29">
        <f t="shared" si="2"/>
        <v>475.71428571428572</v>
      </c>
      <c r="R49" s="29">
        <f t="shared" si="3"/>
        <v>255.09677419354838</v>
      </c>
      <c r="S49" s="29">
        <f t="shared" si="4"/>
        <v>150.19999999999999</v>
      </c>
      <c r="T49" s="29">
        <f t="shared" si="5"/>
        <v>61.258064516129032</v>
      </c>
      <c r="U49" s="29">
        <f t="shared" si="6"/>
        <v>36.633333333333333</v>
      </c>
      <c r="V49" s="29">
        <f t="shared" si="7"/>
        <v>33.387096774193552</v>
      </c>
      <c r="W49" s="29">
        <f t="shared" si="8"/>
        <v>35.258064516129032</v>
      </c>
      <c r="X49" s="29">
        <f t="shared" si="9"/>
        <v>43.43333333333333</v>
      </c>
      <c r="Y49" s="29">
        <f t="shared" si="10"/>
        <v>91.258064516129039</v>
      </c>
      <c r="Z49" s="29">
        <f t="shared" si="11"/>
        <v>264.96666666666664</v>
      </c>
      <c r="AA49" s="29">
        <f t="shared" si="12"/>
        <v>416.22580645161293</v>
      </c>
    </row>
    <row r="50" spans="1:27" ht="15" thickBot="1" x14ac:dyDescent="0.35">
      <c r="A50" t="s">
        <v>199</v>
      </c>
      <c r="B50" s="29">
        <v>40561</v>
      </c>
      <c r="C50" s="29">
        <v>46065</v>
      </c>
      <c r="D50" s="29">
        <v>30838</v>
      </c>
      <c r="E50" s="29">
        <v>13667</v>
      </c>
      <c r="F50" s="29">
        <v>7306</v>
      </c>
      <c r="G50" s="29">
        <v>6237</v>
      </c>
      <c r="H50" s="29">
        <v>6132</v>
      </c>
      <c r="I50" s="29">
        <v>5362</v>
      </c>
      <c r="J50" s="29">
        <v>5664</v>
      </c>
      <c r="K50" s="29">
        <v>9166</v>
      </c>
      <c r="L50" s="29">
        <v>25487</v>
      </c>
      <c r="M50" s="29">
        <v>36200</v>
      </c>
      <c r="O50" s="33" t="s">
        <v>333</v>
      </c>
      <c r="P50" s="29">
        <f t="shared" si="1"/>
        <v>1308.4193548387098</v>
      </c>
      <c r="Q50" s="29">
        <f t="shared" si="2"/>
        <v>1645.1785714285713</v>
      </c>
      <c r="R50" s="29">
        <f t="shared" si="3"/>
        <v>994.77419354838707</v>
      </c>
      <c r="S50" s="29">
        <f t="shared" si="4"/>
        <v>455.56666666666666</v>
      </c>
      <c r="T50" s="29">
        <f t="shared" si="5"/>
        <v>235.67741935483872</v>
      </c>
      <c r="U50" s="29">
        <f t="shared" si="6"/>
        <v>207.9</v>
      </c>
      <c r="V50" s="29">
        <f t="shared" si="7"/>
        <v>197.80645161290323</v>
      </c>
      <c r="W50" s="29">
        <f t="shared" si="8"/>
        <v>172.96774193548387</v>
      </c>
      <c r="X50" s="29">
        <f t="shared" si="9"/>
        <v>188.8</v>
      </c>
      <c r="Y50" s="29">
        <f t="shared" si="10"/>
        <v>295.67741935483872</v>
      </c>
      <c r="Z50" s="29">
        <f t="shared" si="11"/>
        <v>849.56666666666672</v>
      </c>
      <c r="AA50" s="29">
        <f t="shared" si="12"/>
        <v>1167.741935483871</v>
      </c>
    </row>
    <row r="51" spans="1:27" ht="15" thickBot="1" x14ac:dyDescent="0.35">
      <c r="A51" t="s">
        <v>259</v>
      </c>
      <c r="B51" s="48">
        <v>12546</v>
      </c>
      <c r="C51" s="48">
        <v>9841</v>
      </c>
      <c r="D51" s="48">
        <v>8379</v>
      </c>
      <c r="E51" s="48">
        <v>5927</v>
      </c>
      <c r="F51" s="48">
        <v>3986</v>
      </c>
      <c r="G51" s="48">
        <v>2104</v>
      </c>
      <c r="H51" s="48">
        <v>2101</v>
      </c>
      <c r="I51" s="48">
        <v>1834</v>
      </c>
      <c r="J51" s="48">
        <v>1629</v>
      </c>
      <c r="K51" s="48">
        <v>3958</v>
      </c>
      <c r="L51" s="48">
        <v>12018</v>
      </c>
      <c r="M51" s="48">
        <v>14470</v>
      </c>
      <c r="O51" s="33" t="s">
        <v>334</v>
      </c>
      <c r="P51" s="29">
        <f t="shared" si="1"/>
        <v>404.70967741935482</v>
      </c>
      <c r="Q51" s="29">
        <f t="shared" si="2"/>
        <v>351.46428571428572</v>
      </c>
      <c r="R51" s="29">
        <f t="shared" si="3"/>
        <v>270.29032258064518</v>
      </c>
      <c r="S51" s="29">
        <f t="shared" si="4"/>
        <v>197.56666666666666</v>
      </c>
      <c r="T51" s="29">
        <f t="shared" si="5"/>
        <v>128.58064516129033</v>
      </c>
      <c r="U51" s="29">
        <f t="shared" si="6"/>
        <v>70.13333333333334</v>
      </c>
      <c r="V51" s="29">
        <f t="shared" si="7"/>
        <v>67.774193548387103</v>
      </c>
      <c r="W51" s="29">
        <f t="shared" si="8"/>
        <v>59.161290322580648</v>
      </c>
      <c r="X51" s="29">
        <f t="shared" si="9"/>
        <v>54.3</v>
      </c>
      <c r="Y51" s="29">
        <f t="shared" si="10"/>
        <v>127.6774193548387</v>
      </c>
      <c r="Z51" s="29">
        <f t="shared" si="11"/>
        <v>400.6</v>
      </c>
      <c r="AA51" s="29">
        <f t="shared" si="12"/>
        <v>466.77419354838707</v>
      </c>
    </row>
    <row r="52" spans="1:27" ht="15" thickBot="1" x14ac:dyDescent="0.35">
      <c r="A52" t="s">
        <v>207</v>
      </c>
      <c r="B52" s="49">
        <v>784</v>
      </c>
      <c r="C52" s="49">
        <v>675</v>
      </c>
      <c r="D52" s="49">
        <v>544</v>
      </c>
      <c r="E52" s="49">
        <v>373</v>
      </c>
      <c r="F52" s="49">
        <v>182</v>
      </c>
      <c r="G52" s="49">
        <v>106</v>
      </c>
      <c r="H52" s="49">
        <v>86</v>
      </c>
      <c r="I52" s="49">
        <v>76</v>
      </c>
      <c r="J52" s="49">
        <v>91</v>
      </c>
      <c r="K52" s="49">
        <v>178</v>
      </c>
      <c r="L52" s="49">
        <v>291</v>
      </c>
      <c r="M52" s="49">
        <v>527</v>
      </c>
      <c r="O52" s="33" t="s">
        <v>335</v>
      </c>
      <c r="P52" s="29">
        <f t="shared" si="1"/>
        <v>25.29032258064516</v>
      </c>
      <c r="Q52" s="29">
        <f t="shared" si="2"/>
        <v>24.107142857142858</v>
      </c>
      <c r="R52" s="29">
        <f t="shared" si="3"/>
        <v>17.548387096774192</v>
      </c>
      <c r="S52" s="29">
        <f t="shared" si="4"/>
        <v>12.433333333333334</v>
      </c>
      <c r="T52" s="29">
        <f t="shared" si="5"/>
        <v>5.870967741935484</v>
      </c>
      <c r="U52" s="29">
        <f t="shared" si="6"/>
        <v>3.5333333333333332</v>
      </c>
      <c r="V52" s="29">
        <f t="shared" si="7"/>
        <v>2.774193548387097</v>
      </c>
      <c r="W52" s="29">
        <f t="shared" si="8"/>
        <v>2.4516129032258065</v>
      </c>
      <c r="X52" s="29">
        <f t="shared" si="9"/>
        <v>3.0333333333333332</v>
      </c>
      <c r="Y52" s="29">
        <f t="shared" si="10"/>
        <v>5.741935483870968</v>
      </c>
      <c r="Z52" s="29">
        <f t="shared" si="11"/>
        <v>9.6999999999999993</v>
      </c>
      <c r="AA52" s="29">
        <f t="shared" si="12"/>
        <v>17</v>
      </c>
    </row>
    <row r="53" spans="1:27" ht="15" thickBot="1" x14ac:dyDescent="0.35">
      <c r="A53" t="s">
        <v>211</v>
      </c>
      <c r="B53" s="48">
        <v>19364</v>
      </c>
      <c r="C53" s="48">
        <v>13591</v>
      </c>
      <c r="D53" s="48">
        <v>8991</v>
      </c>
      <c r="E53" s="48">
        <v>4457</v>
      </c>
      <c r="F53" s="48">
        <v>2909</v>
      </c>
      <c r="G53" s="48">
        <v>1815</v>
      </c>
      <c r="H53" s="48">
        <v>1487</v>
      </c>
      <c r="I53" s="48">
        <v>1408</v>
      </c>
      <c r="J53" s="48">
        <v>1760</v>
      </c>
      <c r="K53" s="48">
        <v>4359</v>
      </c>
      <c r="L53" s="48">
        <v>8399</v>
      </c>
      <c r="M53" s="48">
        <v>15715</v>
      </c>
      <c r="O53" s="33" t="s">
        <v>336</v>
      </c>
      <c r="P53" s="29">
        <f t="shared" si="1"/>
        <v>624.64516129032256</v>
      </c>
      <c r="Q53" s="29">
        <f t="shared" si="2"/>
        <v>485.39285714285717</v>
      </c>
      <c r="R53" s="29">
        <f t="shared" si="3"/>
        <v>290.03225806451616</v>
      </c>
      <c r="S53" s="29">
        <f t="shared" si="4"/>
        <v>148.56666666666666</v>
      </c>
      <c r="T53" s="29">
        <f t="shared" si="5"/>
        <v>93.838709677419359</v>
      </c>
      <c r="U53" s="29">
        <f t="shared" si="6"/>
        <v>60.5</v>
      </c>
      <c r="V53" s="29">
        <f t="shared" si="7"/>
        <v>47.967741935483872</v>
      </c>
      <c r="W53" s="29">
        <f t="shared" si="8"/>
        <v>45.41935483870968</v>
      </c>
      <c r="X53" s="29">
        <f t="shared" si="9"/>
        <v>58.666666666666664</v>
      </c>
      <c r="Y53" s="29">
        <f t="shared" si="10"/>
        <v>140.61290322580646</v>
      </c>
      <c r="Z53" s="29">
        <f t="shared" si="11"/>
        <v>279.96666666666664</v>
      </c>
      <c r="AA53" s="29">
        <f t="shared" si="12"/>
        <v>506.93548387096774</v>
      </c>
    </row>
    <row r="54" spans="1:27" ht="15" thickBot="1" x14ac:dyDescent="0.35">
      <c r="A54" t="s">
        <v>196</v>
      </c>
      <c r="B54" s="29">
        <v>14789</v>
      </c>
      <c r="C54" s="29">
        <v>12313</v>
      </c>
      <c r="D54" s="29">
        <v>9354</v>
      </c>
      <c r="E54" s="29">
        <v>8904</v>
      </c>
      <c r="F54" s="29">
        <v>5636</v>
      </c>
      <c r="G54" s="29">
        <v>2738</v>
      </c>
      <c r="H54" s="29">
        <v>1847</v>
      </c>
      <c r="I54" s="29">
        <v>1932</v>
      </c>
      <c r="J54" s="29">
        <v>2190</v>
      </c>
      <c r="K54" s="29">
        <v>4750</v>
      </c>
      <c r="L54" s="29">
        <v>13391</v>
      </c>
      <c r="M54" s="29">
        <v>16085</v>
      </c>
      <c r="O54" s="33" t="s">
        <v>337</v>
      </c>
      <c r="P54" s="29">
        <f t="shared" si="1"/>
        <v>477.06451612903226</v>
      </c>
      <c r="Q54" s="29">
        <f t="shared" si="2"/>
        <v>439.75</v>
      </c>
      <c r="R54" s="29">
        <f t="shared" si="3"/>
        <v>301.74193548387098</v>
      </c>
      <c r="S54" s="29">
        <f t="shared" si="4"/>
        <v>296.8</v>
      </c>
      <c r="T54" s="29">
        <f t="shared" si="5"/>
        <v>181.80645161290323</v>
      </c>
      <c r="U54" s="29">
        <f t="shared" si="6"/>
        <v>91.266666666666666</v>
      </c>
      <c r="V54" s="29">
        <f t="shared" si="7"/>
        <v>59.58064516129032</v>
      </c>
      <c r="W54" s="29">
        <f t="shared" si="8"/>
        <v>62.322580645161288</v>
      </c>
      <c r="X54" s="29">
        <f t="shared" si="9"/>
        <v>73</v>
      </c>
      <c r="Y54" s="29">
        <f t="shared" si="10"/>
        <v>153.2258064516129</v>
      </c>
      <c r="Z54" s="29">
        <f t="shared" si="11"/>
        <v>446.36666666666667</v>
      </c>
      <c r="AA54" s="29">
        <f t="shared" si="12"/>
        <v>518.87096774193549</v>
      </c>
    </row>
    <row r="55" spans="1:27" ht="15" thickBot="1" x14ac:dyDescent="0.35">
      <c r="A55" t="s">
        <v>260</v>
      </c>
      <c r="B55" s="48">
        <v>5182</v>
      </c>
      <c r="C55" s="48">
        <v>4340</v>
      </c>
      <c r="D55" s="48">
        <v>3164</v>
      </c>
      <c r="E55" s="48">
        <v>1972</v>
      </c>
      <c r="F55" s="49">
        <v>563</v>
      </c>
      <c r="G55" s="49">
        <v>319</v>
      </c>
      <c r="H55" s="49">
        <v>338</v>
      </c>
      <c r="I55" s="49">
        <v>277</v>
      </c>
      <c r="J55" s="49">
        <v>552</v>
      </c>
      <c r="K55" s="48">
        <v>1571</v>
      </c>
      <c r="L55" s="48">
        <v>2446</v>
      </c>
      <c r="M55" s="48">
        <v>4324</v>
      </c>
      <c r="O55" s="33" t="s">
        <v>338</v>
      </c>
      <c r="P55" s="29">
        <f t="shared" si="1"/>
        <v>167.16129032258064</v>
      </c>
      <c r="Q55" s="29">
        <f t="shared" si="2"/>
        <v>155</v>
      </c>
      <c r="R55" s="29">
        <f t="shared" si="3"/>
        <v>102.06451612903226</v>
      </c>
      <c r="S55" s="29">
        <f t="shared" si="4"/>
        <v>65.733333333333334</v>
      </c>
      <c r="T55" s="29">
        <f t="shared" si="5"/>
        <v>18.161290322580644</v>
      </c>
      <c r="U55" s="29">
        <f t="shared" si="6"/>
        <v>10.633333333333333</v>
      </c>
      <c r="V55" s="29">
        <f t="shared" si="7"/>
        <v>10.903225806451612</v>
      </c>
      <c r="W55" s="29">
        <f t="shared" si="8"/>
        <v>8.935483870967742</v>
      </c>
      <c r="X55" s="29">
        <f t="shared" si="9"/>
        <v>18.399999999999999</v>
      </c>
      <c r="Y55" s="29">
        <f t="shared" si="10"/>
        <v>50.677419354838712</v>
      </c>
      <c r="Z55" s="29">
        <f t="shared" si="11"/>
        <v>81.533333333333331</v>
      </c>
      <c r="AA55" s="29">
        <f t="shared" si="12"/>
        <v>139.48387096774192</v>
      </c>
    </row>
    <row r="56" spans="1:27" ht="15" thickBot="1" x14ac:dyDescent="0.35">
      <c r="A56" t="s">
        <v>198</v>
      </c>
      <c r="B56" s="29">
        <v>29785</v>
      </c>
      <c r="C56" s="29">
        <v>23706</v>
      </c>
      <c r="D56" s="29">
        <v>18276</v>
      </c>
      <c r="E56" s="29">
        <v>13837</v>
      </c>
      <c r="F56" s="29">
        <v>5211</v>
      </c>
      <c r="G56" s="29">
        <v>2616</v>
      </c>
      <c r="H56" s="29">
        <v>2876</v>
      </c>
      <c r="I56" s="29">
        <v>2452</v>
      </c>
      <c r="J56" s="29">
        <v>2938</v>
      </c>
      <c r="K56" s="29">
        <v>8228</v>
      </c>
      <c r="L56" s="29">
        <v>14716</v>
      </c>
      <c r="M56" s="29">
        <v>24574</v>
      </c>
      <c r="O56" s="33" t="s">
        <v>339</v>
      </c>
      <c r="P56" s="29">
        <f t="shared" si="1"/>
        <v>960.80645161290317</v>
      </c>
      <c r="Q56" s="29">
        <f t="shared" si="2"/>
        <v>846.64285714285711</v>
      </c>
      <c r="R56" s="29">
        <f t="shared" si="3"/>
        <v>589.54838709677415</v>
      </c>
      <c r="S56" s="29">
        <f t="shared" si="4"/>
        <v>461.23333333333335</v>
      </c>
      <c r="T56" s="29">
        <f t="shared" si="5"/>
        <v>168.09677419354838</v>
      </c>
      <c r="U56" s="29">
        <f t="shared" si="6"/>
        <v>87.2</v>
      </c>
      <c r="V56" s="29">
        <f t="shared" si="7"/>
        <v>92.774193548387103</v>
      </c>
      <c r="W56" s="29">
        <f t="shared" si="8"/>
        <v>79.096774193548384</v>
      </c>
      <c r="X56" s="29">
        <f t="shared" si="9"/>
        <v>97.933333333333337</v>
      </c>
      <c r="Y56" s="29">
        <f t="shared" si="10"/>
        <v>265.41935483870969</v>
      </c>
      <c r="Z56" s="29">
        <f t="shared" si="11"/>
        <v>490.53333333333336</v>
      </c>
      <c r="AA56" s="29">
        <f t="shared" si="12"/>
        <v>792.70967741935488</v>
      </c>
    </row>
    <row r="57" spans="1:27" ht="15" thickBot="1" x14ac:dyDescent="0.35">
      <c r="A57" t="s">
        <v>261</v>
      </c>
      <c r="B57" s="48">
        <v>2073</v>
      </c>
      <c r="C57" s="48">
        <v>1927</v>
      </c>
      <c r="D57" s="48">
        <v>1823</v>
      </c>
      <c r="E57" s="48">
        <v>1273</v>
      </c>
      <c r="F57" s="49">
        <v>719</v>
      </c>
      <c r="G57" s="49">
        <v>442</v>
      </c>
      <c r="H57" s="49">
        <v>210</v>
      </c>
      <c r="I57" s="49">
        <v>217</v>
      </c>
      <c r="J57" s="49">
        <v>234</v>
      </c>
      <c r="K57" s="49">
        <v>496</v>
      </c>
      <c r="L57" s="48">
        <v>1583</v>
      </c>
      <c r="M57" s="48">
        <v>2437</v>
      </c>
      <c r="O57" s="33" t="s">
        <v>340</v>
      </c>
      <c r="P57" s="29">
        <f t="shared" si="1"/>
        <v>66.870967741935488</v>
      </c>
      <c r="Q57" s="29">
        <f t="shared" si="2"/>
        <v>68.821428571428569</v>
      </c>
      <c r="R57" s="29">
        <f t="shared" si="3"/>
        <v>58.806451612903224</v>
      </c>
      <c r="S57" s="29">
        <f t="shared" si="4"/>
        <v>42.43333333333333</v>
      </c>
      <c r="T57" s="29">
        <f t="shared" si="5"/>
        <v>23.193548387096776</v>
      </c>
      <c r="U57" s="29">
        <f t="shared" si="6"/>
        <v>14.733333333333333</v>
      </c>
      <c r="V57" s="29">
        <f t="shared" si="7"/>
        <v>6.774193548387097</v>
      </c>
      <c r="W57" s="29">
        <f t="shared" si="8"/>
        <v>7</v>
      </c>
      <c r="X57" s="29">
        <f t="shared" si="9"/>
        <v>7.8</v>
      </c>
      <c r="Y57" s="29">
        <f t="shared" si="10"/>
        <v>16</v>
      </c>
      <c r="Z57" s="29">
        <f t="shared" si="11"/>
        <v>52.766666666666666</v>
      </c>
      <c r="AA57" s="29">
        <f t="shared" si="12"/>
        <v>78.612903225806448</v>
      </c>
    </row>
    <row r="59" spans="1:27" x14ac:dyDescent="0.3">
      <c r="A59" t="s">
        <v>229</v>
      </c>
      <c r="O59" t="s">
        <v>343</v>
      </c>
    </row>
    <row r="60" spans="1:27" x14ac:dyDescent="0.3">
      <c r="A60" t="str">
        <f t="shared" ref="A60:A91" si="13">_xlfn.CONCAT("RNG22_",O6)</f>
        <v>RNG22_US</v>
      </c>
      <c r="B60">
        <f t="shared" ref="B60:B91" si="14">P6/SUM($P6:$AA6)</f>
        <v>0.188352693101662</v>
      </c>
      <c r="C60">
        <f t="shared" ref="C60" si="15">Q6/SUM($P6:$AA6)</f>
        <v>0.1721635706490123</v>
      </c>
      <c r="D60">
        <f t="shared" ref="D60" si="16">R6/SUM($P6:$AA6)</f>
        <v>0.11565274128987123</v>
      </c>
      <c r="E60">
        <f t="shared" ref="E60" si="17">S6/SUM($P6:$AA6)</f>
        <v>7.8094834699469762E-2</v>
      </c>
      <c r="F60">
        <f t="shared" ref="F60" si="18">T6/SUM($P6:$AA6)</f>
        <v>3.9573631991782508E-2</v>
      </c>
      <c r="G60">
        <f t="shared" ref="G60" si="19">U6/SUM($P6:$AA6)</f>
        <v>2.5170630958357702E-2</v>
      </c>
      <c r="H60">
        <f t="shared" ref="H60" si="20">V6/SUM($P6:$AA6)</f>
        <v>2.1656764568214602E-2</v>
      </c>
      <c r="I60">
        <f t="shared" ref="I60" si="21">W6/SUM($P6:$AA6)</f>
        <v>2.0225994413739276E-2</v>
      </c>
      <c r="J60">
        <f t="shared" ref="J60" si="22">X6/SUM($P6:$AA6)</f>
        <v>2.3168876437114697E-2</v>
      </c>
      <c r="K60">
        <f t="shared" ref="K60" si="23">Y6/SUM($P6:$AA6)</f>
        <v>4.7550794856346945E-2</v>
      </c>
      <c r="L60">
        <f t="shared" ref="L60" si="24">Z6/SUM($P6:$AA6)</f>
        <v>0.10427690626684603</v>
      </c>
      <c r="M60">
        <f t="shared" ref="M60" si="25">AA6/SUM($P6:$AA6)</f>
        <v>0.1641125607675831</v>
      </c>
      <c r="O60">
        <v>2104006000</v>
      </c>
      <c r="P60" s="46"/>
      <c r="V60" t="s">
        <v>342</v>
      </c>
      <c r="W60" t="str">
        <f>A60</f>
        <v>RNG22_US</v>
      </c>
    </row>
    <row r="61" spans="1:27" x14ac:dyDescent="0.3">
      <c r="A61" t="str">
        <f t="shared" si="13"/>
        <v>RNG22_AL</v>
      </c>
      <c r="B61">
        <f t="shared" si="14"/>
        <v>0.23013097906986388</v>
      </c>
      <c r="C61">
        <f t="shared" ref="C61:M61" si="26">Q7/SUM($P7:$AA7)</f>
        <v>0.18671667118123877</v>
      </c>
      <c r="D61">
        <f t="shared" si="26"/>
        <v>0.10248345731806027</v>
      </c>
      <c r="E61">
        <f t="shared" si="26"/>
        <v>6.7342455745554308E-2</v>
      </c>
      <c r="F61">
        <f t="shared" si="26"/>
        <v>2.9844259857089182E-2</v>
      </c>
      <c r="G61">
        <f t="shared" si="26"/>
        <v>2.2259778780625916E-2</v>
      </c>
      <c r="H61">
        <f t="shared" si="26"/>
        <v>1.9554241152335554E-2</v>
      </c>
      <c r="I61">
        <f t="shared" si="26"/>
        <v>2.0708261941653722E-2</v>
      </c>
      <c r="J61">
        <f t="shared" si="26"/>
        <v>2.1762908718558373E-2</v>
      </c>
      <c r="K61">
        <f t="shared" si="26"/>
        <v>3.8275022845719105E-2</v>
      </c>
      <c r="L61">
        <f t="shared" si="26"/>
        <v>9.7916526898110437E-2</v>
      </c>
      <c r="M61">
        <f t="shared" si="26"/>
        <v>0.16300543649119065</v>
      </c>
      <c r="O61">
        <v>2104006000</v>
      </c>
      <c r="P61" s="46">
        <v>1000</v>
      </c>
      <c r="V61" t="s">
        <v>342</v>
      </c>
      <c r="W61" t="str">
        <f t="shared" ref="W61:W111" si="27">A61</f>
        <v>RNG22_AL</v>
      </c>
    </row>
    <row r="62" spans="1:27" x14ac:dyDescent="0.3">
      <c r="A62" t="str">
        <f t="shared" si="13"/>
        <v>RNG22_AK</v>
      </c>
      <c r="B62">
        <f t="shared" si="14"/>
        <v>0.15836491561132965</v>
      </c>
      <c r="C62">
        <f t="shared" ref="C62:C93" si="28">Q8/SUM($P8:$AA8)</f>
        <v>0.12041365231828564</v>
      </c>
      <c r="D62">
        <f t="shared" ref="D62:D93" si="29">R8/SUM($P8:$AA8)</f>
        <v>0.10187528710943161</v>
      </c>
      <c r="E62">
        <f t="shared" ref="E62:E93" si="30">S8/SUM($P8:$AA8)</f>
        <v>7.5558716829949357E-2</v>
      </c>
      <c r="F62">
        <f t="shared" ref="F62:F93" si="31">T8/SUM($P8:$AA8)</f>
        <v>4.6064503928586395E-2</v>
      </c>
      <c r="G62">
        <f t="shared" ref="G62:G93" si="32">U8/SUM($P8:$AA8)</f>
        <v>2.5453466942715039E-2</v>
      </c>
      <c r="H62">
        <f t="shared" ref="H62:H93" si="33">V8/SUM($P8:$AA8)</f>
        <v>2.4874832121436652E-2</v>
      </c>
      <c r="I62">
        <f t="shared" ref="I62:I93" si="34">W8/SUM($P8:$AA8)</f>
        <v>3.2002707992491601E-2</v>
      </c>
      <c r="J62">
        <f t="shared" ref="J62:J93" si="35">X8/SUM($P8:$AA8)</f>
        <v>4.7650092642759843E-2</v>
      </c>
      <c r="K62">
        <f t="shared" ref="K62:K93" si="36">Y8/SUM($P8:$AA8)</f>
        <v>8.4661709325591417E-2</v>
      </c>
      <c r="L62">
        <f t="shared" ref="L62:L93" si="37">Z8/SUM($P8:$AA8)</f>
        <v>0.12631533496571773</v>
      </c>
      <c r="M62">
        <f t="shared" ref="M62:M93" si="38">AA8/SUM($P8:$AA8)</f>
        <v>0.15676478021170509</v>
      </c>
      <c r="O62">
        <v>2104006000</v>
      </c>
      <c r="P62" s="46">
        <v>2000</v>
      </c>
      <c r="V62" t="s">
        <v>342</v>
      </c>
      <c r="W62" t="str">
        <f t="shared" si="27"/>
        <v>RNG22_AK</v>
      </c>
    </row>
    <row r="63" spans="1:27" x14ac:dyDescent="0.3">
      <c r="A63" t="str">
        <f t="shared" si="13"/>
        <v>RNG22_AZ</v>
      </c>
      <c r="B63">
        <f t="shared" si="14"/>
        <v>0.18123266298671895</v>
      </c>
      <c r="C63">
        <f t="shared" si="28"/>
        <v>0.1818530738259159</v>
      </c>
      <c r="D63">
        <f t="shared" si="29"/>
        <v>0.13395256558469551</v>
      </c>
      <c r="E63">
        <f t="shared" si="30"/>
        <v>6.9985647113288682E-2</v>
      </c>
      <c r="F63">
        <f t="shared" si="31"/>
        <v>4.2792651758191455E-2</v>
      </c>
      <c r="G63">
        <f t="shared" si="32"/>
        <v>3.6594271082802242E-2</v>
      </c>
      <c r="H63">
        <f t="shared" si="33"/>
        <v>2.5143574303326543E-2</v>
      </c>
      <c r="I63">
        <f t="shared" si="34"/>
        <v>2.6369525948290947E-2</v>
      </c>
      <c r="J63">
        <f t="shared" si="35"/>
        <v>2.631632427313212E-2</v>
      </c>
      <c r="K63">
        <f t="shared" si="36"/>
        <v>3.5598860030192782E-2</v>
      </c>
      <c r="L63">
        <f t="shared" si="37"/>
        <v>8.7888396323621068E-2</v>
      </c>
      <c r="M63">
        <f t="shared" si="38"/>
        <v>0.15227244676982396</v>
      </c>
      <c r="O63">
        <v>2104006000</v>
      </c>
      <c r="P63" s="46">
        <v>4000</v>
      </c>
      <c r="V63" t="s">
        <v>342</v>
      </c>
      <c r="W63" t="str">
        <f t="shared" si="27"/>
        <v>RNG22_AZ</v>
      </c>
    </row>
    <row r="64" spans="1:27" x14ac:dyDescent="0.3">
      <c r="A64" t="str">
        <f t="shared" si="13"/>
        <v>RNG22_AR</v>
      </c>
      <c r="B64">
        <f t="shared" si="14"/>
        <v>0.21372500114377468</v>
      </c>
      <c r="C64">
        <f t="shared" si="28"/>
        <v>0.22639876265715833</v>
      </c>
      <c r="D64">
        <f t="shared" si="29"/>
        <v>0.15967389876634674</v>
      </c>
      <c r="E64">
        <f t="shared" si="30"/>
        <v>8.3875285759193355E-2</v>
      </c>
      <c r="F64">
        <f t="shared" si="31"/>
        <v>2.4050261149589493E-2</v>
      </c>
      <c r="G64">
        <f t="shared" si="32"/>
        <v>1.8158567020031553E-2</v>
      </c>
      <c r="H64">
        <f t="shared" si="33"/>
        <v>1.1653219319904188E-2</v>
      </c>
      <c r="I64">
        <f t="shared" si="34"/>
        <v>1.3295827362337491E-2</v>
      </c>
      <c r="J64">
        <f t="shared" si="35"/>
        <v>1.6397153993397098E-2</v>
      </c>
      <c r="K64">
        <f t="shared" si="36"/>
        <v>2.5289965332558027E-2</v>
      </c>
      <c r="L64">
        <f t="shared" si="37"/>
        <v>6.6837617937929181E-2</v>
      </c>
      <c r="M64">
        <f t="shared" si="38"/>
        <v>0.1406444395577798</v>
      </c>
      <c r="O64">
        <v>2104006000</v>
      </c>
      <c r="P64" s="46">
        <v>5000</v>
      </c>
      <c r="V64" t="s">
        <v>342</v>
      </c>
      <c r="W64" t="str">
        <f t="shared" si="27"/>
        <v>RNG22_AR</v>
      </c>
    </row>
    <row r="65" spans="1:23" x14ac:dyDescent="0.3">
      <c r="A65" t="str">
        <f t="shared" si="13"/>
        <v>RNG22_CA</v>
      </c>
      <c r="B65">
        <f t="shared" si="14"/>
        <v>0.15189614464753518</v>
      </c>
      <c r="C65">
        <f t="shared" si="28"/>
        <v>0.1350927656622424</v>
      </c>
      <c r="D65">
        <f t="shared" si="29"/>
        <v>9.6417629875025029E-2</v>
      </c>
      <c r="E65">
        <f t="shared" si="30"/>
        <v>7.1821529496162079E-2</v>
      </c>
      <c r="F65">
        <f t="shared" si="31"/>
        <v>6.0117738551522748E-2</v>
      </c>
      <c r="G65">
        <f t="shared" si="32"/>
        <v>4.8985259424113664E-2</v>
      </c>
      <c r="H65">
        <f t="shared" si="33"/>
        <v>4.435975134893113E-2</v>
      </c>
      <c r="I65">
        <f t="shared" si="34"/>
        <v>3.8630807364516913E-2</v>
      </c>
      <c r="J65">
        <f t="shared" si="35"/>
        <v>4.0343687762066913E-2</v>
      </c>
      <c r="K65">
        <f t="shared" si="36"/>
        <v>4.8937932709798855E-2</v>
      </c>
      <c r="L65">
        <f t="shared" si="37"/>
        <v>0.11195729623148605</v>
      </c>
      <c r="M65">
        <f t="shared" si="38"/>
        <v>0.15143945692659924</v>
      </c>
      <c r="O65">
        <v>2104006000</v>
      </c>
      <c r="P65" s="46">
        <v>6000</v>
      </c>
      <c r="V65" t="s">
        <v>342</v>
      </c>
      <c r="W65" t="str">
        <f t="shared" si="27"/>
        <v>RNG22_CA</v>
      </c>
    </row>
    <row r="66" spans="1:23" x14ac:dyDescent="0.3">
      <c r="A66" t="str">
        <f t="shared" si="13"/>
        <v>RNG22_CO</v>
      </c>
      <c r="B66">
        <f t="shared" si="14"/>
        <v>0.16558737502337167</v>
      </c>
      <c r="C66">
        <f t="shared" si="28"/>
        <v>0.16675502034472714</v>
      </c>
      <c r="D66">
        <f t="shared" si="29"/>
        <v>0.11616260265303763</v>
      </c>
      <c r="E66">
        <f t="shared" si="30"/>
        <v>8.4749942017389016E-2</v>
      </c>
      <c r="F66">
        <f t="shared" si="31"/>
        <v>3.6893872915753918E-2</v>
      </c>
      <c r="G66">
        <f t="shared" si="32"/>
        <v>2.2130842765546575E-2</v>
      </c>
      <c r="H66">
        <f t="shared" si="33"/>
        <v>1.8422957153289187E-2</v>
      </c>
      <c r="I66">
        <f t="shared" si="34"/>
        <v>1.9656178532088762E-2</v>
      </c>
      <c r="J66">
        <f t="shared" si="35"/>
        <v>2.3950301047934761E-2</v>
      </c>
      <c r="K66">
        <f t="shared" si="36"/>
        <v>5.2083049564635331E-2</v>
      </c>
      <c r="L66">
        <f t="shared" si="37"/>
        <v>0.13226824548583066</v>
      </c>
      <c r="M66">
        <f t="shared" si="38"/>
        <v>0.16133961249639536</v>
      </c>
      <c r="O66">
        <v>2104006000</v>
      </c>
      <c r="P66" s="46">
        <v>8000</v>
      </c>
      <c r="V66" t="s">
        <v>342</v>
      </c>
      <c r="W66" t="str">
        <f t="shared" si="27"/>
        <v>RNG22_CO</v>
      </c>
    </row>
    <row r="67" spans="1:23" x14ac:dyDescent="0.3">
      <c r="A67" t="str">
        <f t="shared" si="13"/>
        <v>RNG22_CT</v>
      </c>
      <c r="B67">
        <f t="shared" si="14"/>
        <v>0.19363198939038934</v>
      </c>
      <c r="C67">
        <f t="shared" si="28"/>
        <v>0.17316806533213269</v>
      </c>
      <c r="D67">
        <f t="shared" si="29"/>
        <v>0.12488166850013983</v>
      </c>
      <c r="E67">
        <f t="shared" si="30"/>
        <v>8.1259006396003919E-2</v>
      </c>
      <c r="F67">
        <f t="shared" si="31"/>
        <v>4.3993280323447292E-2</v>
      </c>
      <c r="G67">
        <f t="shared" si="32"/>
        <v>2.4528770521690026E-2</v>
      </c>
      <c r="H67">
        <f t="shared" si="33"/>
        <v>2.062124901912352E-2</v>
      </c>
      <c r="I67">
        <f t="shared" si="34"/>
        <v>1.9563255832508043E-2</v>
      </c>
      <c r="J67">
        <f t="shared" si="35"/>
        <v>2.3693917716251629E-2</v>
      </c>
      <c r="K67">
        <f t="shared" si="36"/>
        <v>5.0879854156326232E-2</v>
      </c>
      <c r="L67">
        <f t="shared" si="37"/>
        <v>9.0581529390066001E-2</v>
      </c>
      <c r="M67">
        <f t="shared" si="38"/>
        <v>0.15319741342192139</v>
      </c>
      <c r="O67">
        <v>2104006000</v>
      </c>
      <c r="P67" s="46">
        <v>9000</v>
      </c>
      <c r="V67" t="s">
        <v>342</v>
      </c>
      <c r="W67" t="str">
        <f t="shared" si="27"/>
        <v>RNG22_CT</v>
      </c>
    </row>
    <row r="68" spans="1:23" x14ac:dyDescent="0.3">
      <c r="A68" t="str">
        <f t="shared" si="13"/>
        <v>RNG22_DE</v>
      </c>
      <c r="B68">
        <f t="shared" si="14"/>
        <v>0.22050394282634142</v>
      </c>
      <c r="C68">
        <f t="shared" si="28"/>
        <v>0.18004201243086745</v>
      </c>
      <c r="D68">
        <f t="shared" si="29"/>
        <v>0.12173910673653036</v>
      </c>
      <c r="E68">
        <f t="shared" si="30"/>
        <v>7.9499697394477889E-2</v>
      </c>
      <c r="F68">
        <f t="shared" si="31"/>
        <v>3.7036813533679151E-2</v>
      </c>
      <c r="G68">
        <f t="shared" si="32"/>
        <v>1.8924476319195586E-2</v>
      </c>
      <c r="H68">
        <f t="shared" si="33"/>
        <v>1.5125409500509146E-2</v>
      </c>
      <c r="I68">
        <f t="shared" si="34"/>
        <v>1.3571989065321718E-2</v>
      </c>
      <c r="J68">
        <f t="shared" si="35"/>
        <v>1.5545105547910661E-2</v>
      </c>
      <c r="K68">
        <f t="shared" si="36"/>
        <v>4.0225413374327022E-2</v>
      </c>
      <c r="L68">
        <f t="shared" si="37"/>
        <v>8.3639426589301916E-2</v>
      </c>
      <c r="M68">
        <f t="shared" si="38"/>
        <v>0.1741466066815377</v>
      </c>
      <c r="O68">
        <v>2104006000</v>
      </c>
      <c r="P68" s="46">
        <v>10000</v>
      </c>
      <c r="V68" t="s">
        <v>342</v>
      </c>
      <c r="W68" t="str">
        <f t="shared" si="27"/>
        <v>RNG22_DE</v>
      </c>
    </row>
    <row r="69" spans="1:23" x14ac:dyDescent="0.3">
      <c r="A69" t="str">
        <f t="shared" si="13"/>
        <v>RNG22_DC</v>
      </c>
      <c r="B69">
        <f t="shared" si="14"/>
        <v>0.21325301063648211</v>
      </c>
      <c r="C69">
        <f t="shared" si="28"/>
        <v>0.18888123799231274</v>
      </c>
      <c r="D69">
        <f t="shared" si="29"/>
        <v>0.11851946168066023</v>
      </c>
      <c r="E69">
        <f t="shared" si="30"/>
        <v>7.7211259915190913E-2</v>
      </c>
      <c r="F69">
        <f t="shared" si="31"/>
        <v>3.4366542867956151E-2</v>
      </c>
      <c r="G69">
        <f t="shared" si="32"/>
        <v>2.2968442850731872E-2</v>
      </c>
      <c r="H69">
        <f t="shared" si="33"/>
        <v>1.9848934066934103E-2</v>
      </c>
      <c r="I69">
        <f t="shared" si="34"/>
        <v>1.6896200073505889E-2</v>
      </c>
      <c r="J69">
        <f t="shared" si="35"/>
        <v>2.2375162039089354E-2</v>
      </c>
      <c r="K69">
        <f t="shared" si="36"/>
        <v>3.3300277814773745E-2</v>
      </c>
      <c r="L69">
        <f t="shared" si="37"/>
        <v>9.1619508197937835E-2</v>
      </c>
      <c r="M69">
        <f t="shared" si="38"/>
        <v>0.16075996186442498</v>
      </c>
      <c r="O69">
        <v>2104006000</v>
      </c>
      <c r="P69" s="46">
        <v>11000</v>
      </c>
      <c r="V69" t="s">
        <v>342</v>
      </c>
      <c r="W69" t="str">
        <f t="shared" si="27"/>
        <v>RNG22_DC</v>
      </c>
    </row>
    <row r="70" spans="1:23" x14ac:dyDescent="0.3">
      <c r="A70" t="str">
        <f t="shared" si="13"/>
        <v>RNG22_FL</v>
      </c>
      <c r="B70">
        <f t="shared" si="14"/>
        <v>0.13606513592876857</v>
      </c>
      <c r="C70">
        <f t="shared" si="28"/>
        <v>0.15641335672791076</v>
      </c>
      <c r="D70">
        <f t="shared" si="29"/>
        <v>0.10789237740881877</v>
      </c>
      <c r="E70">
        <f t="shared" si="30"/>
        <v>8.7282233004389059E-2</v>
      </c>
      <c r="F70">
        <f t="shared" si="31"/>
        <v>6.9554722499802824E-2</v>
      </c>
      <c r="G70">
        <f t="shared" si="32"/>
        <v>5.9076795460515009E-2</v>
      </c>
      <c r="H70">
        <f t="shared" si="33"/>
        <v>4.5664636062556004E-2</v>
      </c>
      <c r="I70">
        <f t="shared" si="34"/>
        <v>4.7522180580354893E-2</v>
      </c>
      <c r="J70">
        <f t="shared" si="35"/>
        <v>4.9532800526009425E-2</v>
      </c>
      <c r="K70">
        <f t="shared" si="36"/>
        <v>6.3982088946406154E-2</v>
      </c>
      <c r="L70">
        <f t="shared" si="37"/>
        <v>7.4539133622563175E-2</v>
      </c>
      <c r="M70">
        <f t="shared" si="38"/>
        <v>0.10247453923190533</v>
      </c>
      <c r="O70">
        <v>2104006000</v>
      </c>
      <c r="P70" s="46">
        <v>12000</v>
      </c>
      <c r="V70" t="s">
        <v>342</v>
      </c>
      <c r="W70" t="str">
        <f t="shared" si="27"/>
        <v>RNG22_FL</v>
      </c>
    </row>
    <row r="71" spans="1:23" x14ac:dyDescent="0.3">
      <c r="A71" t="str">
        <f t="shared" si="13"/>
        <v>RNG22_GA</v>
      </c>
      <c r="B71">
        <f t="shared" si="14"/>
        <v>0.20320320198732553</v>
      </c>
      <c r="C71">
        <f t="shared" si="28"/>
        <v>0.14501291966348318</v>
      </c>
      <c r="D71">
        <f t="shared" si="29"/>
        <v>9.1631656932309166E-2</v>
      </c>
      <c r="E71">
        <f t="shared" si="30"/>
        <v>6.145216982846026E-2</v>
      </c>
      <c r="F71">
        <f t="shared" si="31"/>
        <v>3.7729824857914943E-2</v>
      </c>
      <c r="G71">
        <f t="shared" si="32"/>
        <v>3.2962763154310119E-2</v>
      </c>
      <c r="H71">
        <f t="shared" si="33"/>
        <v>3.1279970695416437E-2</v>
      </c>
      <c r="I71">
        <f t="shared" si="34"/>
        <v>3.1994191834314581E-2</v>
      </c>
      <c r="J71">
        <f t="shared" si="35"/>
        <v>3.4619561850665663E-2</v>
      </c>
      <c r="K71">
        <f t="shared" si="36"/>
        <v>5.8792060484604954E-2</v>
      </c>
      <c r="L71">
        <f t="shared" si="37"/>
        <v>0.10363275845703941</v>
      </c>
      <c r="M71">
        <f t="shared" si="38"/>
        <v>0.16768892025415585</v>
      </c>
      <c r="O71">
        <v>2104006000</v>
      </c>
      <c r="P71" s="46">
        <v>13000</v>
      </c>
      <c r="V71" t="s">
        <v>342</v>
      </c>
      <c r="W71" t="str">
        <f t="shared" si="27"/>
        <v>RNG22_GA</v>
      </c>
    </row>
    <row r="72" spans="1:23" x14ac:dyDescent="0.3">
      <c r="A72" t="str">
        <f t="shared" si="13"/>
        <v>RNG22_HI</v>
      </c>
      <c r="B72">
        <f t="shared" si="14"/>
        <v>9.8362191447173258E-2</v>
      </c>
      <c r="C72">
        <f t="shared" si="28"/>
        <v>9.0750831394713419E-2</v>
      </c>
      <c r="D72">
        <f t="shared" si="29"/>
        <v>8.3607862730097265E-2</v>
      </c>
      <c r="E72">
        <f t="shared" si="30"/>
        <v>9.1476838045871117E-2</v>
      </c>
      <c r="F72">
        <f t="shared" si="31"/>
        <v>8.0329123015191489E-2</v>
      </c>
      <c r="G72">
        <f t="shared" si="32"/>
        <v>8.4700775968399186E-2</v>
      </c>
      <c r="H72">
        <f t="shared" si="33"/>
        <v>7.7050383300285713E-2</v>
      </c>
      <c r="I72">
        <f t="shared" si="34"/>
        <v>7.3771643585379937E-2</v>
      </c>
      <c r="J72">
        <f t="shared" si="35"/>
        <v>8.30067604490312E-2</v>
      </c>
      <c r="K72">
        <f t="shared" si="36"/>
        <v>7.0492903870474161E-2</v>
      </c>
      <c r="L72">
        <f t="shared" si="37"/>
        <v>7.7924713890927255E-2</v>
      </c>
      <c r="M72">
        <f t="shared" si="38"/>
        <v>8.852597230245593E-2</v>
      </c>
      <c r="O72">
        <v>2104006000</v>
      </c>
      <c r="P72" s="46">
        <v>15000</v>
      </c>
      <c r="V72" t="s">
        <v>342</v>
      </c>
      <c r="W72" t="str">
        <f t="shared" si="27"/>
        <v>RNG22_HI</v>
      </c>
    </row>
    <row r="73" spans="1:23" x14ac:dyDescent="0.3">
      <c r="A73" t="str">
        <f t="shared" si="13"/>
        <v>RNG22_ID</v>
      </c>
      <c r="B73">
        <f t="shared" si="14"/>
        <v>0.17107008790471681</v>
      </c>
      <c r="C73">
        <f t="shared" si="28"/>
        <v>0.14982445551483681</v>
      </c>
      <c r="D73">
        <f t="shared" si="29"/>
        <v>9.2198173665290012E-2</v>
      </c>
      <c r="E73">
        <f t="shared" si="30"/>
        <v>8.2931311798411733E-2</v>
      </c>
      <c r="F73">
        <f t="shared" si="31"/>
        <v>4.8718198919398173E-2</v>
      </c>
      <c r="G73">
        <f t="shared" si="32"/>
        <v>2.4287628007245373E-2</v>
      </c>
      <c r="H73">
        <f t="shared" si="33"/>
        <v>1.6203211562607636E-2</v>
      </c>
      <c r="I73">
        <f t="shared" si="34"/>
        <v>2.8389546556930632E-2</v>
      </c>
      <c r="J73">
        <f t="shared" si="35"/>
        <v>2.12586859462956E-2</v>
      </c>
      <c r="K73">
        <f t="shared" si="36"/>
        <v>4.4457052830069191E-2</v>
      </c>
      <c r="L73">
        <f t="shared" si="37"/>
        <v>0.15282134527884531</v>
      </c>
      <c r="M73">
        <f t="shared" si="38"/>
        <v>0.1678403020153528</v>
      </c>
      <c r="O73">
        <v>2104006000</v>
      </c>
      <c r="P73" s="46">
        <v>16000</v>
      </c>
      <c r="V73" t="s">
        <v>342</v>
      </c>
      <c r="W73" t="str">
        <f t="shared" si="27"/>
        <v>RNG22_ID</v>
      </c>
    </row>
    <row r="74" spans="1:23" x14ac:dyDescent="0.3">
      <c r="A74" t="str">
        <f t="shared" si="13"/>
        <v>RNG22_IL</v>
      </c>
      <c r="B74">
        <f t="shared" si="14"/>
        <v>0.19288799143127297</v>
      </c>
      <c r="C74">
        <f t="shared" si="28"/>
        <v>0.17707124247871209</v>
      </c>
      <c r="D74">
        <f t="shared" si="29"/>
        <v>0.11622755630428108</v>
      </c>
      <c r="E74">
        <f t="shared" si="30"/>
        <v>8.662325691140009E-2</v>
      </c>
      <c r="F74">
        <f t="shared" si="31"/>
        <v>3.8141693220873185E-2</v>
      </c>
      <c r="G74">
        <f t="shared" si="32"/>
        <v>2.0269585540235464E-2</v>
      </c>
      <c r="H74">
        <f t="shared" si="33"/>
        <v>1.6684404322114328E-2</v>
      </c>
      <c r="I74">
        <f t="shared" si="34"/>
        <v>1.7390221068275154E-2</v>
      </c>
      <c r="J74">
        <f t="shared" si="35"/>
        <v>2.124362797711973E-2</v>
      </c>
      <c r="K74">
        <f t="shared" si="36"/>
        <v>4.9611790115323844E-2</v>
      </c>
      <c r="L74">
        <f t="shared" si="37"/>
        <v>0.10090842074794905</v>
      </c>
      <c r="M74">
        <f t="shared" si="38"/>
        <v>0.1629402098824427</v>
      </c>
      <c r="O74">
        <v>2104006000</v>
      </c>
      <c r="P74" s="46">
        <v>17000</v>
      </c>
      <c r="V74" t="s">
        <v>342</v>
      </c>
      <c r="W74" t="str">
        <f t="shared" si="27"/>
        <v>RNG22_IL</v>
      </c>
    </row>
    <row r="75" spans="1:23" x14ac:dyDescent="0.3">
      <c r="A75" t="str">
        <f t="shared" si="13"/>
        <v>RNG22_IN</v>
      </c>
      <c r="B75">
        <f t="shared" si="14"/>
        <v>0.20873768431695161</v>
      </c>
      <c r="C75">
        <f t="shared" si="28"/>
        <v>0.17888040202439068</v>
      </c>
      <c r="D75">
        <f t="shared" si="29"/>
        <v>0.11190747894600413</v>
      </c>
      <c r="E75">
        <f t="shared" si="30"/>
        <v>7.8285408009889354E-2</v>
      </c>
      <c r="F75">
        <f t="shared" si="31"/>
        <v>3.236280037764528E-2</v>
      </c>
      <c r="G75">
        <f t="shared" si="32"/>
        <v>1.7335127567391643E-2</v>
      </c>
      <c r="H75">
        <f t="shared" si="33"/>
        <v>1.3969749648632941E-2</v>
      </c>
      <c r="I75">
        <f t="shared" si="34"/>
        <v>1.7353473055743449E-2</v>
      </c>
      <c r="J75">
        <f t="shared" si="35"/>
        <v>2.1365246329515097E-2</v>
      </c>
      <c r="K75">
        <f t="shared" si="36"/>
        <v>5.1068403871169829E-2</v>
      </c>
      <c r="L75">
        <f t="shared" si="37"/>
        <v>0.10510605900520571</v>
      </c>
      <c r="M75">
        <f t="shared" si="38"/>
        <v>0.16362816684746034</v>
      </c>
      <c r="O75">
        <v>2104006000</v>
      </c>
      <c r="P75" s="46">
        <v>18000</v>
      </c>
      <c r="V75" t="s">
        <v>342</v>
      </c>
      <c r="W75" t="str">
        <f t="shared" si="27"/>
        <v>RNG22_IN</v>
      </c>
    </row>
    <row r="76" spans="1:23" x14ac:dyDescent="0.3">
      <c r="A76" t="str">
        <f t="shared" si="13"/>
        <v>RNG22_IA</v>
      </c>
      <c r="B76">
        <f t="shared" si="14"/>
        <v>0.2077381807104717</v>
      </c>
      <c r="C76">
        <f t="shared" si="28"/>
        <v>0.17578057798026664</v>
      </c>
      <c r="D76">
        <f t="shared" si="29"/>
        <v>0.11434270606483364</v>
      </c>
      <c r="E76">
        <f t="shared" si="30"/>
        <v>8.4647734639041031E-2</v>
      </c>
      <c r="F76">
        <f t="shared" si="31"/>
        <v>3.1723632339846118E-2</v>
      </c>
      <c r="G76">
        <f t="shared" si="32"/>
        <v>1.6966523424794346E-2</v>
      </c>
      <c r="H76">
        <f t="shared" si="33"/>
        <v>1.4974104982972917E-2</v>
      </c>
      <c r="I76">
        <f t="shared" si="34"/>
        <v>1.3487704855986637E-2</v>
      </c>
      <c r="J76">
        <f t="shared" si="35"/>
        <v>1.693807996557424E-2</v>
      </c>
      <c r="K76">
        <f t="shared" si="36"/>
        <v>4.5720566868966944E-2</v>
      </c>
      <c r="L76">
        <f t="shared" si="37"/>
        <v>0.10363374366846304</v>
      </c>
      <c r="M76">
        <f t="shared" si="38"/>
        <v>0.17404644449878265</v>
      </c>
      <c r="O76">
        <v>2104006000</v>
      </c>
      <c r="P76" s="46">
        <v>19000</v>
      </c>
      <c r="V76" t="s">
        <v>342</v>
      </c>
      <c r="W76" t="str">
        <f t="shared" si="27"/>
        <v>RNG22_IA</v>
      </c>
    </row>
    <row r="77" spans="1:23" x14ac:dyDescent="0.3">
      <c r="A77" t="str">
        <f t="shared" si="13"/>
        <v>RNG22_KS</v>
      </c>
      <c r="B77">
        <f t="shared" si="14"/>
        <v>0.18807445275308426</v>
      </c>
      <c r="C77">
        <f t="shared" si="28"/>
        <v>0.18883475101164426</v>
      </c>
      <c r="D77">
        <f t="shared" si="29"/>
        <v>0.11579550267862616</v>
      </c>
      <c r="E77">
        <f t="shared" si="30"/>
        <v>6.3434910672502565E-2</v>
      </c>
      <c r="F77">
        <f t="shared" si="31"/>
        <v>2.947847375585742E-2</v>
      </c>
      <c r="G77">
        <f t="shared" si="32"/>
        <v>1.6972499793541998E-2</v>
      </c>
      <c r="H77">
        <f t="shared" si="33"/>
        <v>1.7499114228553013E-2</v>
      </c>
      <c r="I77">
        <f t="shared" si="34"/>
        <v>1.5201702812357646E-2</v>
      </c>
      <c r="J77">
        <f t="shared" si="35"/>
        <v>1.8421559721419335E-2</v>
      </c>
      <c r="K77">
        <f t="shared" si="36"/>
        <v>4.1875544449742806E-2</v>
      </c>
      <c r="L77">
        <f t="shared" si="37"/>
        <v>0.11621768932199195</v>
      </c>
      <c r="M77">
        <f t="shared" si="38"/>
        <v>0.18819379880067882</v>
      </c>
      <c r="O77">
        <v>2104006000</v>
      </c>
      <c r="P77" s="46">
        <v>20000</v>
      </c>
      <c r="V77" t="s">
        <v>342</v>
      </c>
      <c r="W77" t="str">
        <f t="shared" si="27"/>
        <v>RNG22_KS</v>
      </c>
    </row>
    <row r="78" spans="1:23" x14ac:dyDescent="0.3">
      <c r="A78" t="str">
        <f t="shared" si="13"/>
        <v>RNG22_KY</v>
      </c>
      <c r="B78">
        <f t="shared" si="14"/>
        <v>0.22506229035442663</v>
      </c>
      <c r="C78">
        <f t="shared" si="28"/>
        <v>0.18015447728098347</v>
      </c>
      <c r="D78">
        <f t="shared" si="29"/>
        <v>0.1045694515883982</v>
      </c>
      <c r="E78">
        <f t="shared" si="30"/>
        <v>6.5735711690907403E-2</v>
      </c>
      <c r="F78">
        <f t="shared" si="31"/>
        <v>2.4423694723868246E-2</v>
      </c>
      <c r="G78">
        <f t="shared" si="32"/>
        <v>1.7385152814805866E-2</v>
      </c>
      <c r="H78">
        <f t="shared" si="33"/>
        <v>1.4297752324317417E-2</v>
      </c>
      <c r="I78">
        <f t="shared" si="34"/>
        <v>1.3338040182000221E-2</v>
      </c>
      <c r="J78">
        <f t="shared" si="35"/>
        <v>1.5685091305558261E-2</v>
      </c>
      <c r="K78">
        <f t="shared" si="36"/>
        <v>4.5615705703198992E-2</v>
      </c>
      <c r="L78">
        <f t="shared" si="37"/>
        <v>0.11117187940829876</v>
      </c>
      <c r="M78">
        <f t="shared" si="38"/>
        <v>0.18256075262323651</v>
      </c>
      <c r="O78">
        <v>2104006000</v>
      </c>
      <c r="P78" s="46">
        <v>21000</v>
      </c>
      <c r="V78" t="s">
        <v>342</v>
      </c>
      <c r="W78" t="str">
        <f t="shared" si="27"/>
        <v>RNG22_KY</v>
      </c>
    </row>
    <row r="79" spans="1:23" x14ac:dyDescent="0.3">
      <c r="A79" t="str">
        <f t="shared" si="13"/>
        <v>RNG22_LA</v>
      </c>
      <c r="B79">
        <f t="shared" si="14"/>
        <v>0.22028329486198542</v>
      </c>
      <c r="C79">
        <f t="shared" si="28"/>
        <v>0.15376292035650219</v>
      </c>
      <c r="D79">
        <f t="shared" si="29"/>
        <v>0.1151292977149581</v>
      </c>
      <c r="E79">
        <f t="shared" si="30"/>
        <v>6.1732965061647549E-2</v>
      </c>
      <c r="F79">
        <f t="shared" si="31"/>
        <v>3.5216668855844055E-2</v>
      </c>
      <c r="G79">
        <f t="shared" si="32"/>
        <v>3.0638685611777104E-2</v>
      </c>
      <c r="H79">
        <f t="shared" si="33"/>
        <v>2.962278483570607E-2</v>
      </c>
      <c r="I79">
        <f t="shared" si="34"/>
        <v>3.3645972357578706E-2</v>
      </c>
      <c r="J79">
        <f t="shared" si="35"/>
        <v>3.0781058686181272E-2</v>
      </c>
      <c r="K79">
        <f t="shared" si="36"/>
        <v>4.720356318471116E-2</v>
      </c>
      <c r="L79">
        <f t="shared" si="37"/>
        <v>0.10119878128648312</v>
      </c>
      <c r="M79">
        <f t="shared" si="38"/>
        <v>0.1407840071866254</v>
      </c>
      <c r="O79">
        <v>2104006000</v>
      </c>
      <c r="P79" s="46">
        <v>22000</v>
      </c>
      <c r="V79" t="s">
        <v>342</v>
      </c>
      <c r="W79" t="str">
        <f t="shared" si="27"/>
        <v>RNG22_LA</v>
      </c>
    </row>
    <row r="80" spans="1:23" x14ac:dyDescent="0.3">
      <c r="A80" t="str">
        <f t="shared" si="13"/>
        <v>RNG22_ME</v>
      </c>
      <c r="B80">
        <f t="shared" si="14"/>
        <v>0.20954280120923374</v>
      </c>
      <c r="C80">
        <f t="shared" si="28"/>
        <v>0.18114585603557534</v>
      </c>
      <c r="D80">
        <f t="shared" si="29"/>
        <v>0.13140279162588173</v>
      </c>
      <c r="E80">
        <f t="shared" si="30"/>
        <v>8.2062957003250905E-2</v>
      </c>
      <c r="F80">
        <f t="shared" si="31"/>
        <v>3.8910535384363037E-2</v>
      </c>
      <c r="G80">
        <f t="shared" si="32"/>
        <v>2.1751627157488192E-2</v>
      </c>
      <c r="H80">
        <f t="shared" si="33"/>
        <v>1.5946940731296325E-2</v>
      </c>
      <c r="I80">
        <f t="shared" si="34"/>
        <v>1.5309063102044473E-2</v>
      </c>
      <c r="J80">
        <f t="shared" si="35"/>
        <v>2.0433346723701028E-2</v>
      </c>
      <c r="K80">
        <f t="shared" si="36"/>
        <v>4.7202944564637125E-2</v>
      </c>
      <c r="L80">
        <f t="shared" si="37"/>
        <v>8.7665648846846342E-2</v>
      </c>
      <c r="M80">
        <f t="shared" si="38"/>
        <v>0.14862548761568176</v>
      </c>
      <c r="O80">
        <v>2104006000</v>
      </c>
      <c r="P80" s="46">
        <v>23000</v>
      </c>
      <c r="V80" t="s">
        <v>342</v>
      </c>
      <c r="W80" t="str">
        <f t="shared" si="27"/>
        <v>RNG22_ME</v>
      </c>
    </row>
    <row r="81" spans="1:23" x14ac:dyDescent="0.3">
      <c r="A81" t="str">
        <f t="shared" si="13"/>
        <v>RNG22_MD</v>
      </c>
      <c r="B81">
        <f t="shared" si="14"/>
        <v>0.21669431540105757</v>
      </c>
      <c r="C81">
        <f t="shared" si="28"/>
        <v>0.1707760678954004</v>
      </c>
      <c r="D81">
        <f t="shared" si="29"/>
        <v>0.10669702084816525</v>
      </c>
      <c r="E81">
        <f t="shared" si="30"/>
        <v>8.6369385176301577E-2</v>
      </c>
      <c r="F81">
        <f t="shared" si="31"/>
        <v>3.3511381381690929E-2</v>
      </c>
      <c r="G81">
        <f t="shared" si="32"/>
        <v>2.2062940877897588E-2</v>
      </c>
      <c r="H81">
        <f t="shared" si="33"/>
        <v>1.8571432675345841E-2</v>
      </c>
      <c r="I81">
        <f t="shared" si="34"/>
        <v>1.3544134021191711E-2</v>
      </c>
      <c r="J81">
        <f t="shared" si="35"/>
        <v>1.9532731037606839E-2</v>
      </c>
      <c r="K81">
        <f t="shared" si="36"/>
        <v>4.5754332221807456E-2</v>
      </c>
      <c r="L81">
        <f t="shared" si="37"/>
        <v>9.5463472718216147E-2</v>
      </c>
      <c r="M81">
        <f t="shared" si="38"/>
        <v>0.17102278574531854</v>
      </c>
      <c r="O81">
        <v>2104006000</v>
      </c>
      <c r="P81" s="46">
        <v>24000</v>
      </c>
      <c r="V81" t="s">
        <v>342</v>
      </c>
      <c r="W81" t="str">
        <f t="shared" si="27"/>
        <v>RNG22_MD</v>
      </c>
    </row>
    <row r="82" spans="1:23" x14ac:dyDescent="0.3">
      <c r="A82" t="str">
        <f t="shared" si="13"/>
        <v>RNG22_MA</v>
      </c>
      <c r="B82">
        <f t="shared" si="14"/>
        <v>0.19520706777317373</v>
      </c>
      <c r="C82">
        <f t="shared" si="28"/>
        <v>0.18230529898263298</v>
      </c>
      <c r="D82">
        <f t="shared" si="29"/>
        <v>0.1352386376893486</v>
      </c>
      <c r="E82">
        <f t="shared" si="30"/>
        <v>7.2812626920991552E-2</v>
      </c>
      <c r="F82">
        <f t="shared" si="31"/>
        <v>4.5519635797703746E-2</v>
      </c>
      <c r="G82">
        <f t="shared" si="32"/>
        <v>2.6235539152689898E-2</v>
      </c>
      <c r="H82">
        <f t="shared" si="33"/>
        <v>1.9974642203554861E-2</v>
      </c>
      <c r="I82">
        <f t="shared" si="34"/>
        <v>1.8899141602175189E-2</v>
      </c>
      <c r="J82">
        <f t="shared" si="35"/>
        <v>2.1590860003835071E-2</v>
      </c>
      <c r="K82">
        <f t="shared" si="36"/>
        <v>4.5430628851382673E-2</v>
      </c>
      <c r="L82">
        <f t="shared" si="37"/>
        <v>8.5926564253814328E-2</v>
      </c>
      <c r="M82">
        <f t="shared" si="38"/>
        <v>0.15085935676869749</v>
      </c>
      <c r="O82">
        <v>2104006000</v>
      </c>
      <c r="P82" s="46">
        <v>25000</v>
      </c>
      <c r="V82" t="s">
        <v>342</v>
      </c>
      <c r="W82" t="str">
        <f t="shared" si="27"/>
        <v>RNG22_MA</v>
      </c>
    </row>
    <row r="83" spans="1:23" x14ac:dyDescent="0.3">
      <c r="A83" t="str">
        <f t="shared" si="13"/>
        <v>RNG22_MI</v>
      </c>
      <c r="B83">
        <f t="shared" si="14"/>
        <v>0.19811449338606615</v>
      </c>
      <c r="C83">
        <f t="shared" si="28"/>
        <v>0.16887915919048202</v>
      </c>
      <c r="D83">
        <f t="shared" si="29"/>
        <v>0.11987475431302524</v>
      </c>
      <c r="E83">
        <f t="shared" si="30"/>
        <v>8.7942005182979024E-2</v>
      </c>
      <c r="F83">
        <f t="shared" si="31"/>
        <v>2.9475013285221049E-2</v>
      </c>
      <c r="G83">
        <f t="shared" si="32"/>
        <v>2.1387151993208786E-2</v>
      </c>
      <c r="H83">
        <f t="shared" si="33"/>
        <v>1.7516935660842128E-2</v>
      </c>
      <c r="I83">
        <f t="shared" si="34"/>
        <v>1.4811743528781241E-2</v>
      </c>
      <c r="J83">
        <f t="shared" si="35"/>
        <v>2.0979047084299637E-2</v>
      </c>
      <c r="K83">
        <f t="shared" si="36"/>
        <v>5.9389508936572737E-2</v>
      </c>
      <c r="L83">
        <f t="shared" si="37"/>
        <v>0.10388571275209134</v>
      </c>
      <c r="M83">
        <f t="shared" si="38"/>
        <v>0.15774447468643082</v>
      </c>
      <c r="O83">
        <v>2104006000</v>
      </c>
      <c r="P83" s="46">
        <v>26000</v>
      </c>
      <c r="V83" t="s">
        <v>342</v>
      </c>
      <c r="W83" t="str">
        <f t="shared" si="27"/>
        <v>RNG22_MI</v>
      </c>
    </row>
    <row r="84" spans="1:23" x14ac:dyDescent="0.3">
      <c r="A84" t="str">
        <f t="shared" si="13"/>
        <v>RNG22_MN</v>
      </c>
      <c r="B84">
        <f t="shared" si="14"/>
        <v>0.19220822341931332</v>
      </c>
      <c r="C84">
        <f t="shared" si="28"/>
        <v>0.18717921905437468</v>
      </c>
      <c r="D84">
        <f t="shared" si="29"/>
        <v>0.12290821986181827</v>
      </c>
      <c r="E84">
        <f t="shared" si="30"/>
        <v>9.1534347614699571E-2</v>
      </c>
      <c r="F84">
        <f t="shared" si="31"/>
        <v>3.4895792345779893E-2</v>
      </c>
      <c r="G84">
        <f t="shared" si="32"/>
        <v>1.8540801773141775E-2</v>
      </c>
      <c r="H84">
        <f t="shared" si="33"/>
        <v>1.4449898072376696E-2</v>
      </c>
      <c r="I84">
        <f t="shared" si="34"/>
        <v>1.7658111789430789E-2</v>
      </c>
      <c r="J84">
        <f t="shared" si="35"/>
        <v>1.8400442423020656E-2</v>
      </c>
      <c r="K84">
        <f t="shared" si="36"/>
        <v>4.6596716971084029E-2</v>
      </c>
      <c r="L84">
        <f t="shared" si="37"/>
        <v>0.10084485117273363</v>
      </c>
      <c r="M84">
        <f t="shared" si="38"/>
        <v>0.15478337550222665</v>
      </c>
      <c r="O84">
        <v>2104006000</v>
      </c>
      <c r="P84" s="46">
        <v>27000</v>
      </c>
      <c r="V84" t="s">
        <v>342</v>
      </c>
      <c r="W84" t="str">
        <f t="shared" si="27"/>
        <v>RNG22_MN</v>
      </c>
    </row>
    <row r="85" spans="1:23" x14ac:dyDescent="0.3">
      <c r="A85" t="str">
        <f t="shared" si="13"/>
        <v>RNG22_MS</v>
      </c>
      <c r="B85">
        <f t="shared" si="14"/>
        <v>0.20121626179001537</v>
      </c>
      <c r="C85">
        <f t="shared" si="28"/>
        <v>0.18514811631727249</v>
      </c>
      <c r="D85">
        <f t="shared" si="29"/>
        <v>0.12219188215968062</v>
      </c>
      <c r="E85">
        <f t="shared" si="30"/>
        <v>6.8438477968400413E-2</v>
      </c>
      <c r="F85">
        <f t="shared" si="31"/>
        <v>2.6501017177793979E-2</v>
      </c>
      <c r="G85">
        <f t="shared" si="32"/>
        <v>2.2617972679438506E-2</v>
      </c>
      <c r="H85">
        <f t="shared" si="33"/>
        <v>2.0104219927981639E-2</v>
      </c>
      <c r="I85">
        <f t="shared" si="34"/>
        <v>2.1279141871824721E-2</v>
      </c>
      <c r="J85">
        <f t="shared" si="35"/>
        <v>2.3157566461055334E-2</v>
      </c>
      <c r="K85">
        <f t="shared" si="36"/>
        <v>4.1557424310005336E-2</v>
      </c>
      <c r="L85">
        <f t="shared" si="37"/>
        <v>0.11308986339719253</v>
      </c>
      <c r="M85">
        <f t="shared" si="38"/>
        <v>0.15469805593933925</v>
      </c>
      <c r="O85">
        <v>2104006000</v>
      </c>
      <c r="P85" s="46">
        <v>28000</v>
      </c>
      <c r="V85" t="s">
        <v>342</v>
      </c>
      <c r="W85" t="str">
        <f t="shared" si="27"/>
        <v>RNG22_MS</v>
      </c>
    </row>
    <row r="86" spans="1:23" x14ac:dyDescent="0.3">
      <c r="A86" t="str">
        <f t="shared" si="13"/>
        <v>RNG22_MO</v>
      </c>
      <c r="B86">
        <f t="shared" si="14"/>
        <v>0.21310578854375381</v>
      </c>
      <c r="C86">
        <f t="shared" si="28"/>
        <v>0.18955684577885182</v>
      </c>
      <c r="D86">
        <f t="shared" si="29"/>
        <v>0.10172304820146963</v>
      </c>
      <c r="E86">
        <f t="shared" si="30"/>
        <v>6.4584494727266878E-2</v>
      </c>
      <c r="F86">
        <f t="shared" si="31"/>
        <v>2.779395353077603E-2</v>
      </c>
      <c r="G86">
        <f t="shared" si="32"/>
        <v>1.6250605746273922E-2</v>
      </c>
      <c r="H86">
        <f t="shared" si="33"/>
        <v>1.4597704189429576E-2</v>
      </c>
      <c r="I86">
        <f t="shared" si="34"/>
        <v>1.4851659094786921E-2</v>
      </c>
      <c r="J86">
        <f t="shared" si="35"/>
        <v>1.7096181523741524E-2</v>
      </c>
      <c r="K86">
        <f t="shared" si="36"/>
        <v>4.7038091914521463E-2</v>
      </c>
      <c r="L86">
        <f t="shared" si="37"/>
        <v>0.1139777832455468</v>
      </c>
      <c r="M86">
        <f t="shared" si="38"/>
        <v>0.17942384350358156</v>
      </c>
      <c r="O86">
        <v>2104006000</v>
      </c>
      <c r="P86" s="46">
        <v>29000</v>
      </c>
      <c r="V86" t="s">
        <v>342</v>
      </c>
      <c r="W86" t="str">
        <f t="shared" si="27"/>
        <v>RNG22_MO</v>
      </c>
    </row>
    <row r="87" spans="1:23" x14ac:dyDescent="0.3">
      <c r="A87" t="str">
        <f t="shared" si="13"/>
        <v>RNG22_MT</v>
      </c>
      <c r="B87">
        <f t="shared" si="14"/>
        <v>0.14855041946909706</v>
      </c>
      <c r="C87">
        <f t="shared" si="28"/>
        <v>0.15475650589990347</v>
      </c>
      <c r="D87">
        <f t="shared" si="29"/>
        <v>0.12144206608575338</v>
      </c>
      <c r="E87">
        <f t="shared" si="30"/>
        <v>9.3618936201951025E-2</v>
      </c>
      <c r="F87">
        <f t="shared" si="31"/>
        <v>5.3377438860082338E-2</v>
      </c>
      <c r="G87">
        <f t="shared" si="32"/>
        <v>2.6234115980630093E-2</v>
      </c>
      <c r="H87">
        <f t="shared" si="33"/>
        <v>2.1107587851117465E-2</v>
      </c>
      <c r="I87">
        <f t="shared" si="34"/>
        <v>1.5190749109551736E-2</v>
      </c>
      <c r="J87">
        <f t="shared" si="35"/>
        <v>1.7605043120885646E-2</v>
      </c>
      <c r="K87">
        <f t="shared" si="36"/>
        <v>2.979401068447992E-2</v>
      </c>
      <c r="L87">
        <f t="shared" si="37"/>
        <v>0.1388456849090538</v>
      </c>
      <c r="M87">
        <f t="shared" si="38"/>
        <v>0.17947744182749384</v>
      </c>
      <c r="O87">
        <v>2104006000</v>
      </c>
      <c r="P87" s="46">
        <v>30000</v>
      </c>
      <c r="V87" t="s">
        <v>342</v>
      </c>
      <c r="W87" t="str">
        <f t="shared" si="27"/>
        <v>RNG22_MT</v>
      </c>
    </row>
    <row r="88" spans="1:23" x14ac:dyDescent="0.3">
      <c r="A88" t="str">
        <f t="shared" si="13"/>
        <v>RNG22_NE</v>
      </c>
      <c r="B88">
        <f t="shared" si="14"/>
        <v>0.17955785955709533</v>
      </c>
      <c r="C88">
        <f t="shared" si="28"/>
        <v>0.17296640552054618</v>
      </c>
      <c r="D88">
        <f t="shared" si="29"/>
        <v>0.12556666868337565</v>
      </c>
      <c r="E88">
        <f t="shared" si="30"/>
        <v>7.9540416793595498E-2</v>
      </c>
      <c r="F88">
        <f t="shared" si="31"/>
        <v>4.6635510282208345E-2</v>
      </c>
      <c r="G88">
        <f t="shared" si="32"/>
        <v>2.6897354584964242E-2</v>
      </c>
      <c r="H88">
        <f t="shared" si="33"/>
        <v>1.6742222491116749E-2</v>
      </c>
      <c r="I88">
        <f t="shared" si="34"/>
        <v>1.4835194189613808E-2</v>
      </c>
      <c r="J88">
        <f t="shared" si="35"/>
        <v>1.7837731822759353E-2</v>
      </c>
      <c r="K88">
        <f t="shared" si="36"/>
        <v>3.3261545570369519E-2</v>
      </c>
      <c r="L88">
        <f t="shared" si="37"/>
        <v>0.10152407767702487</v>
      </c>
      <c r="M88">
        <f t="shared" si="38"/>
        <v>0.18463501282733044</v>
      </c>
      <c r="O88">
        <v>2104006000</v>
      </c>
      <c r="P88" s="46">
        <v>31000</v>
      </c>
      <c r="V88" t="s">
        <v>342</v>
      </c>
      <c r="W88" t="str">
        <f t="shared" si="27"/>
        <v>RNG22_NE</v>
      </c>
    </row>
    <row r="89" spans="1:23" x14ac:dyDescent="0.3">
      <c r="A89" t="str">
        <f t="shared" si="13"/>
        <v>RNG22_NV</v>
      </c>
      <c r="B89">
        <f t="shared" si="14"/>
        <v>0.19597678387395778</v>
      </c>
      <c r="C89">
        <f t="shared" si="28"/>
        <v>0.15941905771061129</v>
      </c>
      <c r="D89">
        <f t="shared" si="29"/>
        <v>0.13130092006030056</v>
      </c>
      <c r="E89">
        <f t="shared" si="30"/>
        <v>7.5531206778213011E-2</v>
      </c>
      <c r="F89">
        <f t="shared" si="31"/>
        <v>5.8994175232399734E-2</v>
      </c>
      <c r="G89">
        <f t="shared" si="32"/>
        <v>4.3197422089326934E-2</v>
      </c>
      <c r="H89">
        <f t="shared" si="33"/>
        <v>3.2866702194500379E-2</v>
      </c>
      <c r="I89">
        <f t="shared" si="34"/>
        <v>2.9300094763929987E-2</v>
      </c>
      <c r="J89">
        <f t="shared" si="35"/>
        <v>3.1969520712934414E-2</v>
      </c>
      <c r="K89">
        <f t="shared" si="36"/>
        <v>4.7962575505286667E-2</v>
      </c>
      <c r="L89">
        <f t="shared" si="37"/>
        <v>8.7851900082460521E-2</v>
      </c>
      <c r="M89">
        <f t="shared" si="38"/>
        <v>0.10562964099607881</v>
      </c>
      <c r="O89">
        <v>2104006000</v>
      </c>
      <c r="P89" s="46">
        <v>32000</v>
      </c>
      <c r="V89" t="s">
        <v>342</v>
      </c>
      <c r="W89" t="str">
        <f t="shared" si="27"/>
        <v>RNG22_NV</v>
      </c>
    </row>
    <row r="90" spans="1:23" x14ac:dyDescent="0.3">
      <c r="A90" t="str">
        <f t="shared" si="13"/>
        <v>RNG22_NH</v>
      </c>
      <c r="B90">
        <f t="shared" si="14"/>
        <v>0.21521280090094316</v>
      </c>
      <c r="C90">
        <f t="shared" si="28"/>
        <v>0.1867767819435972</v>
      </c>
      <c r="D90">
        <f t="shared" si="29"/>
        <v>0.12941673314250857</v>
      </c>
      <c r="E90">
        <f t="shared" si="30"/>
        <v>8.2410648647803175E-2</v>
      </c>
      <c r="F90">
        <f t="shared" si="31"/>
        <v>3.2321336399042749E-2</v>
      </c>
      <c r="G90">
        <f t="shared" si="32"/>
        <v>2.1722740994478594E-2</v>
      </c>
      <c r="H90">
        <f t="shared" si="33"/>
        <v>2.0759232321336397E-2</v>
      </c>
      <c r="I90">
        <f t="shared" si="34"/>
        <v>2.1547557599361829E-2</v>
      </c>
      <c r="J90">
        <f t="shared" si="35"/>
        <v>2.6067289193374314E-2</v>
      </c>
      <c r="K90">
        <f t="shared" si="36"/>
        <v>3.2321336399042749E-2</v>
      </c>
      <c r="L90">
        <f t="shared" si="37"/>
        <v>6.3267483146418904E-2</v>
      </c>
      <c r="M90">
        <f t="shared" si="38"/>
        <v>0.16817605931209234</v>
      </c>
      <c r="O90">
        <v>2104006000</v>
      </c>
      <c r="P90" s="46">
        <v>33000</v>
      </c>
      <c r="V90" t="s">
        <v>342</v>
      </c>
      <c r="W90" t="str">
        <f t="shared" si="27"/>
        <v>RNG22_NH</v>
      </c>
    </row>
    <row r="91" spans="1:23" x14ac:dyDescent="0.3">
      <c r="A91" t="str">
        <f t="shared" si="13"/>
        <v>RNG22_NJ</v>
      </c>
      <c r="B91">
        <f t="shared" si="14"/>
        <v>0.18867527756908598</v>
      </c>
      <c r="C91">
        <f t="shared" si="28"/>
        <v>0.17684550722184297</v>
      </c>
      <c r="D91">
        <f t="shared" si="29"/>
        <v>0.1185134492964864</v>
      </c>
      <c r="E91">
        <f t="shared" si="30"/>
        <v>8.2506757550943055E-2</v>
      </c>
      <c r="F91">
        <f t="shared" si="31"/>
        <v>4.8928697252460365E-2</v>
      </c>
      <c r="G91">
        <f t="shared" si="32"/>
        <v>2.3882088261324281E-2</v>
      </c>
      <c r="H91">
        <f t="shared" si="33"/>
        <v>2.0410490438981167E-2</v>
      </c>
      <c r="I91">
        <f t="shared" si="34"/>
        <v>1.7189504680914555E-2</v>
      </c>
      <c r="J91">
        <f t="shared" si="35"/>
        <v>2.1611027273838693E-2</v>
      </c>
      <c r="K91">
        <f t="shared" si="36"/>
        <v>4.5040595003205883E-2</v>
      </c>
      <c r="L91">
        <f t="shared" si="37"/>
        <v>8.8520628545737307E-2</v>
      </c>
      <c r="M91">
        <f t="shared" si="38"/>
        <v>0.16787597690517939</v>
      </c>
      <c r="O91">
        <v>2104006000</v>
      </c>
      <c r="P91" s="46">
        <v>34000</v>
      </c>
      <c r="V91" t="s">
        <v>342</v>
      </c>
      <c r="W91" t="str">
        <f t="shared" si="27"/>
        <v>RNG22_NJ</v>
      </c>
    </row>
    <row r="92" spans="1:23" x14ac:dyDescent="0.3">
      <c r="A92" t="str">
        <f t="shared" ref="A92:A111" si="39">_xlfn.CONCAT("RNG22_",O38)</f>
        <v>RNG22_NM</v>
      </c>
      <c r="B92">
        <f t="shared" ref="B92:B111" si="40">P38/SUM($P38:$AA38)</f>
        <v>0.17419613053049035</v>
      </c>
      <c r="C92">
        <f t="shared" si="28"/>
        <v>0.17348849560619586</v>
      </c>
      <c r="D92">
        <f t="shared" si="29"/>
        <v>0.11113292351379549</v>
      </c>
      <c r="E92">
        <f t="shared" si="30"/>
        <v>5.503827188957041E-2</v>
      </c>
      <c r="F92">
        <f t="shared" si="31"/>
        <v>3.4700742712311404E-2</v>
      </c>
      <c r="G92">
        <f t="shared" si="32"/>
        <v>2.8564863110687042E-2</v>
      </c>
      <c r="H92">
        <f t="shared" si="33"/>
        <v>2.3888385428199026E-2</v>
      </c>
      <c r="I92">
        <f t="shared" si="34"/>
        <v>2.5486270741122037E-2</v>
      </c>
      <c r="J92">
        <f t="shared" si="35"/>
        <v>2.2290500115276016E-2</v>
      </c>
      <c r="K92">
        <f t="shared" si="36"/>
        <v>4.4714157339962285E-2</v>
      </c>
      <c r="L92">
        <f t="shared" si="37"/>
        <v>0.13864140688982785</v>
      </c>
      <c r="M92">
        <f t="shared" si="38"/>
        <v>0.16785785212256238</v>
      </c>
      <c r="O92">
        <v>2104006000</v>
      </c>
      <c r="P92" s="46">
        <v>35000</v>
      </c>
      <c r="V92" t="s">
        <v>342</v>
      </c>
      <c r="W92" t="str">
        <f t="shared" si="27"/>
        <v>RNG22_NM</v>
      </c>
    </row>
    <row r="93" spans="1:23" x14ac:dyDescent="0.3">
      <c r="A93" t="str">
        <f t="shared" si="39"/>
        <v>RNG22_NY</v>
      </c>
      <c r="B93">
        <f t="shared" si="40"/>
        <v>0.17381275383562422</v>
      </c>
      <c r="C93">
        <f t="shared" si="28"/>
        <v>0.17418157193015354</v>
      </c>
      <c r="D93">
        <f t="shared" si="29"/>
        <v>0.13077131795840219</v>
      </c>
      <c r="E93">
        <f t="shared" si="30"/>
        <v>8.4902695184789809E-2</v>
      </c>
      <c r="F93">
        <f t="shared" si="31"/>
        <v>4.5495676561726081E-2</v>
      </c>
      <c r="G93">
        <f t="shared" si="32"/>
        <v>2.8309120185610898E-2</v>
      </c>
      <c r="H93">
        <f t="shared" si="33"/>
        <v>2.7250534496907189E-2</v>
      </c>
      <c r="I93">
        <f t="shared" si="34"/>
        <v>2.1148567383887359E-2</v>
      </c>
      <c r="J93">
        <f t="shared" si="35"/>
        <v>2.2079992591501826E-2</v>
      </c>
      <c r="K93">
        <f t="shared" si="36"/>
        <v>4.7307604918543848E-2</v>
      </c>
      <c r="L93">
        <f t="shared" si="37"/>
        <v>8.6362436748420104E-2</v>
      </c>
      <c r="M93">
        <f t="shared" si="38"/>
        <v>0.15837772820443288</v>
      </c>
      <c r="O93">
        <v>2104006000</v>
      </c>
      <c r="P93" s="46">
        <v>36000</v>
      </c>
      <c r="V93" t="s">
        <v>342</v>
      </c>
      <c r="W93" t="str">
        <f t="shared" si="27"/>
        <v>RNG22_NY</v>
      </c>
    </row>
    <row r="94" spans="1:23" x14ac:dyDescent="0.3">
      <c r="A94" t="str">
        <f t="shared" si="39"/>
        <v>RNG22_NC</v>
      </c>
      <c r="B94">
        <f t="shared" si="40"/>
        <v>0.25058414396155004</v>
      </c>
      <c r="C94">
        <f t="shared" ref="C94:C111" si="41">Q40/SUM($P40:$AA40)</f>
        <v>0.18178058747177481</v>
      </c>
      <c r="D94">
        <f t="shared" ref="D94:D111" si="42">R40/SUM($P40:$AA40)</f>
        <v>7.3167313935280975E-2</v>
      </c>
      <c r="E94">
        <f t="shared" ref="E94:E111" si="43">S40/SUM($P40:$AA40)</f>
        <v>4.0628006362060522E-2</v>
      </c>
      <c r="F94">
        <f t="shared" ref="F94:F111" si="44">T40/SUM($P40:$AA40)</f>
        <v>1.6199104920957812E-2</v>
      </c>
      <c r="G94">
        <f t="shared" ref="G94:G111" si="45">U40/SUM($P40:$AA40)</f>
        <v>1.5140871936171623E-2</v>
      </c>
      <c r="H94">
        <f t="shared" ref="H94:H111" si="46">V40/SUM($P40:$AA40)</f>
        <v>1.3675626264929209E-2</v>
      </c>
      <c r="I94">
        <f t="shared" ref="I94:I111" si="47">W40/SUM($P40:$AA40)</f>
        <v>1.4964499772040592E-2</v>
      </c>
      <c r="J94">
        <f t="shared" ref="J94:J111" si="48">X40/SUM($P40:$AA40)</f>
        <v>1.8211104301006423E-2</v>
      </c>
      <c r="K94">
        <f t="shared" ref="K94:K111" si="49">Y40/SUM($P40:$AA40)</f>
        <v>5.0225365508698341E-2</v>
      </c>
      <c r="L94">
        <f t="shared" ref="L94:L111" si="50">Z40/SUM($P40:$AA40)</f>
        <v>0.10566365905826437</v>
      </c>
      <c r="M94">
        <f t="shared" ref="M94:M111" si="51">AA40/SUM($P40:$AA40)</f>
        <v>0.2197597165072652</v>
      </c>
      <c r="O94">
        <v>2104006000</v>
      </c>
      <c r="P94" s="46">
        <v>37000</v>
      </c>
      <c r="V94" t="s">
        <v>342</v>
      </c>
      <c r="W94" t="str">
        <f t="shared" si="27"/>
        <v>RNG22_NC</v>
      </c>
    </row>
    <row r="95" spans="1:23" x14ac:dyDescent="0.3">
      <c r="A95" t="str">
        <f t="shared" si="39"/>
        <v>RNG22_ND</v>
      </c>
      <c r="B95">
        <f t="shared" si="40"/>
        <v>0.18362332276424367</v>
      </c>
      <c r="C95">
        <f t="shared" si="41"/>
        <v>0.18042534368097107</v>
      </c>
      <c r="D95">
        <f t="shared" si="42"/>
        <v>0.1498438897661844</v>
      </c>
      <c r="E95">
        <f t="shared" si="43"/>
        <v>9.6494719138670956E-2</v>
      </c>
      <c r="F95">
        <f t="shared" si="44"/>
        <v>6.1068189820871609E-2</v>
      </c>
      <c r="G95">
        <f t="shared" si="45"/>
        <v>2.6034823325157112E-2</v>
      </c>
      <c r="H95">
        <f t="shared" si="46"/>
        <v>9.8407025882775966E-3</v>
      </c>
      <c r="I95">
        <f t="shared" si="47"/>
        <v>1.5354287726390576E-2</v>
      </c>
      <c r="J95">
        <f t="shared" si="48"/>
        <v>1.3918894464696185E-2</v>
      </c>
      <c r="K95">
        <f t="shared" si="49"/>
        <v>3.0429406585028598E-2</v>
      </c>
      <c r="L95">
        <f t="shared" si="50"/>
        <v>8.0051672828045414E-2</v>
      </c>
      <c r="M95">
        <f t="shared" si="51"/>
        <v>0.15291474731146251</v>
      </c>
      <c r="O95">
        <v>2104006000</v>
      </c>
      <c r="P95" s="46">
        <v>38000</v>
      </c>
      <c r="V95" t="s">
        <v>342</v>
      </c>
      <c r="W95" t="str">
        <f t="shared" si="27"/>
        <v>RNG22_ND</v>
      </c>
    </row>
    <row r="96" spans="1:23" x14ac:dyDescent="0.3">
      <c r="A96" t="str">
        <f t="shared" si="39"/>
        <v>RNG22_OH</v>
      </c>
      <c r="B96">
        <f t="shared" si="40"/>
        <v>0.18936240157824608</v>
      </c>
      <c r="C96">
        <f t="shared" si="41"/>
        <v>0.17911144060642686</v>
      </c>
      <c r="D96">
        <f t="shared" si="42"/>
        <v>0.11535778539170541</v>
      </c>
      <c r="E96">
        <f t="shared" si="43"/>
        <v>8.2519888798107136E-2</v>
      </c>
      <c r="F96">
        <f t="shared" si="44"/>
        <v>3.462365967528213E-2</v>
      </c>
      <c r="G96">
        <f t="shared" si="45"/>
        <v>1.8524029937116288E-2</v>
      </c>
      <c r="H96">
        <f t="shared" si="46"/>
        <v>1.486821833260696E-2</v>
      </c>
      <c r="I96">
        <f t="shared" si="47"/>
        <v>1.4468445489247597E-2</v>
      </c>
      <c r="J96">
        <f t="shared" si="48"/>
        <v>1.7766682494974383E-2</v>
      </c>
      <c r="K96">
        <f t="shared" si="49"/>
        <v>4.4054967338201759E-2</v>
      </c>
      <c r="L96">
        <f t="shared" si="50"/>
        <v>0.11185333222761241</v>
      </c>
      <c r="M96">
        <f t="shared" si="51"/>
        <v>0.17748914813047301</v>
      </c>
      <c r="O96">
        <v>2104006000</v>
      </c>
      <c r="P96" s="46">
        <v>39000</v>
      </c>
      <c r="V96" t="s">
        <v>342</v>
      </c>
      <c r="W96" t="str">
        <f t="shared" si="27"/>
        <v>RNG22_OH</v>
      </c>
    </row>
    <row r="97" spans="1:23" x14ac:dyDescent="0.3">
      <c r="A97" t="str">
        <f t="shared" si="39"/>
        <v>RNG22_OK</v>
      </c>
      <c r="B97">
        <f t="shared" si="40"/>
        <v>0.20995075052502085</v>
      </c>
      <c r="C97">
        <f t="shared" si="41"/>
        <v>0.2058077933060268</v>
      </c>
      <c r="D97">
        <f t="shared" si="42"/>
        <v>0.11422059172870999</v>
      </c>
      <c r="E97">
        <f t="shared" si="43"/>
        <v>5.2782070599628174E-2</v>
      </c>
      <c r="F97">
        <f t="shared" si="44"/>
        <v>2.9772461287881913E-2</v>
      </c>
      <c r="G97">
        <f t="shared" si="45"/>
        <v>1.9304096848586753E-2</v>
      </c>
      <c r="H97">
        <f t="shared" si="46"/>
        <v>1.6549096600426076E-2</v>
      </c>
      <c r="I97">
        <f t="shared" si="47"/>
        <v>1.6660484750621252E-2</v>
      </c>
      <c r="J97">
        <f t="shared" si="48"/>
        <v>1.9057451658868865E-2</v>
      </c>
      <c r="K97">
        <f t="shared" si="49"/>
        <v>3.2398039113911051E-2</v>
      </c>
      <c r="L97">
        <f t="shared" si="50"/>
        <v>0.10995442557623476</v>
      </c>
      <c r="M97">
        <f t="shared" si="51"/>
        <v>0.17354273800408346</v>
      </c>
      <c r="O97">
        <v>2104006000</v>
      </c>
      <c r="P97" s="46">
        <v>40000</v>
      </c>
      <c r="V97" t="s">
        <v>342</v>
      </c>
      <c r="W97" t="str">
        <f t="shared" si="27"/>
        <v>RNG22_OK</v>
      </c>
    </row>
    <row r="98" spans="1:23" x14ac:dyDescent="0.3">
      <c r="A98" t="str">
        <f t="shared" si="39"/>
        <v>RNG22_OR</v>
      </c>
      <c r="B98">
        <f t="shared" si="40"/>
        <v>0.15298864062260673</v>
      </c>
      <c r="C98">
        <f t="shared" si="41"/>
        <v>0.13814672456793556</v>
      </c>
      <c r="D98">
        <f t="shared" si="42"/>
        <v>9.8260186945005393E-2</v>
      </c>
      <c r="E98">
        <f t="shared" si="43"/>
        <v>9.7088715129845946E-2</v>
      </c>
      <c r="F98">
        <f t="shared" si="44"/>
        <v>5.929081839990593E-2</v>
      </c>
      <c r="G98">
        <f t="shared" si="45"/>
        <v>3.1436486005783457E-2</v>
      </c>
      <c r="H98">
        <f t="shared" si="46"/>
        <v>1.9086224471475094E-2</v>
      </c>
      <c r="I98">
        <f t="shared" si="47"/>
        <v>1.7153694436263106E-2</v>
      </c>
      <c r="J98">
        <f t="shared" si="48"/>
        <v>2.1142941144688676E-2</v>
      </c>
      <c r="K98">
        <f t="shared" si="49"/>
        <v>4.3810655128156295E-2</v>
      </c>
      <c r="L98">
        <f t="shared" si="50"/>
        <v>0.15187096088059238</v>
      </c>
      <c r="M98">
        <f t="shared" si="51"/>
        <v>0.16972395226774148</v>
      </c>
      <c r="O98">
        <v>2104006000</v>
      </c>
      <c r="P98" s="46">
        <v>41000</v>
      </c>
      <c r="V98" t="s">
        <v>342</v>
      </c>
      <c r="W98" t="str">
        <f t="shared" si="27"/>
        <v>RNG22_OR</v>
      </c>
    </row>
    <row r="99" spans="1:23" x14ac:dyDescent="0.3">
      <c r="A99" t="str">
        <f t="shared" si="39"/>
        <v>RNG22_PA</v>
      </c>
      <c r="B99">
        <f t="shared" si="40"/>
        <v>0.1963678974736241</v>
      </c>
      <c r="C99">
        <f t="shared" si="41"/>
        <v>0.17174476370102837</v>
      </c>
      <c r="D99">
        <f t="shared" si="42"/>
        <v>0.13114097129817753</v>
      </c>
      <c r="E99">
        <f t="shared" si="43"/>
        <v>8.0866082574416631E-2</v>
      </c>
      <c r="F99">
        <f t="shared" si="44"/>
        <v>3.6232152393930642E-2</v>
      </c>
      <c r="G99">
        <f t="shared" si="45"/>
        <v>1.8235259104188904E-2</v>
      </c>
      <c r="H99">
        <f t="shared" si="46"/>
        <v>1.528531071354217E-2</v>
      </c>
      <c r="I99">
        <f t="shared" si="47"/>
        <v>1.5890139966541011E-2</v>
      </c>
      <c r="J99">
        <f t="shared" si="48"/>
        <v>1.9349187265834386E-2</v>
      </c>
      <c r="K99">
        <f t="shared" si="49"/>
        <v>4.7596359174766033E-2</v>
      </c>
      <c r="L99">
        <f t="shared" si="50"/>
        <v>9.000284448043247E-2</v>
      </c>
      <c r="M99">
        <f t="shared" si="51"/>
        <v>0.17728903185351777</v>
      </c>
      <c r="O99">
        <v>2104006000</v>
      </c>
      <c r="P99" s="46">
        <v>42000</v>
      </c>
      <c r="V99" t="s">
        <v>342</v>
      </c>
      <c r="W99" t="str">
        <f t="shared" si="27"/>
        <v>RNG22_PA</v>
      </c>
    </row>
    <row r="100" spans="1:23" x14ac:dyDescent="0.3">
      <c r="A100" t="str">
        <f t="shared" si="39"/>
        <v>RNG22_RI</v>
      </c>
      <c r="B100">
        <f t="shared" si="40"/>
        <v>0.23618434532486232</v>
      </c>
      <c r="C100">
        <f t="shared" si="41"/>
        <v>0.19558443056781047</v>
      </c>
      <c r="D100">
        <f t="shared" si="42"/>
        <v>0.13739981502254786</v>
      </c>
      <c r="E100">
        <f t="shared" si="43"/>
        <v>8.1076052780334876E-2</v>
      </c>
      <c r="F100">
        <f t="shared" si="44"/>
        <v>4.0487216805009232E-2</v>
      </c>
      <c r="G100">
        <f t="shared" si="45"/>
        <v>3.1612475930709989E-2</v>
      </c>
      <c r="H100">
        <f t="shared" si="46"/>
        <v>2.5030406162145739E-2</v>
      </c>
      <c r="I100">
        <f t="shared" si="47"/>
        <v>2.0698220480235899E-2</v>
      </c>
      <c r="J100">
        <f t="shared" si="48"/>
        <v>2.3322490983845479E-2</v>
      </c>
      <c r="K100">
        <f t="shared" si="49"/>
        <v>3.0699686190324045E-2</v>
      </c>
      <c r="L100">
        <f t="shared" si="50"/>
        <v>6.1898554269921656E-2</v>
      </c>
      <c r="M100">
        <f t="shared" si="51"/>
        <v>0.11600630548225237</v>
      </c>
      <c r="O100">
        <v>2104006000</v>
      </c>
      <c r="P100" s="46">
        <v>44000</v>
      </c>
      <c r="V100" t="s">
        <v>342</v>
      </c>
      <c r="W100" t="str">
        <f t="shared" si="27"/>
        <v>RNG22_RI</v>
      </c>
    </row>
    <row r="101" spans="1:23" x14ac:dyDescent="0.3">
      <c r="A101" t="str">
        <f t="shared" si="39"/>
        <v>RNG22_SC</v>
      </c>
      <c r="B101">
        <f t="shared" si="40"/>
        <v>0.23104651119990327</v>
      </c>
      <c r="C101">
        <f t="shared" si="41"/>
        <v>0.18359190714247367</v>
      </c>
      <c r="D101">
        <f t="shared" si="42"/>
        <v>8.6952360798751627E-2</v>
      </c>
      <c r="E101">
        <f t="shared" si="43"/>
        <v>5.4073225913695323E-2</v>
      </c>
      <c r="F101">
        <f t="shared" si="44"/>
        <v>2.2518357107224506E-2</v>
      </c>
      <c r="G101">
        <f t="shared" si="45"/>
        <v>1.8506667062992713E-2</v>
      </c>
      <c r="H101">
        <f t="shared" si="46"/>
        <v>1.8055522084678716E-2</v>
      </c>
      <c r="I101">
        <f t="shared" si="47"/>
        <v>1.744297610119204E-2</v>
      </c>
      <c r="J101">
        <f t="shared" si="48"/>
        <v>2.1068664946306038E-2</v>
      </c>
      <c r="K101">
        <f t="shared" si="49"/>
        <v>4.2003153153372136E-2</v>
      </c>
      <c r="L101">
        <f t="shared" si="50"/>
        <v>0.10079201084470299</v>
      </c>
      <c r="M101">
        <f t="shared" si="51"/>
        <v>0.20394864364470694</v>
      </c>
      <c r="O101">
        <v>2104006000</v>
      </c>
      <c r="P101" s="46">
        <v>45000</v>
      </c>
      <c r="V101" t="s">
        <v>342</v>
      </c>
      <c r="W101" t="str">
        <f t="shared" si="27"/>
        <v>RNG22_SC</v>
      </c>
    </row>
    <row r="102" spans="1:23" x14ac:dyDescent="0.3">
      <c r="A102" t="str">
        <f t="shared" si="39"/>
        <v>RNG22_SD</v>
      </c>
      <c r="B102">
        <f t="shared" si="40"/>
        <v>0.19564742800823201</v>
      </c>
      <c r="C102">
        <f t="shared" si="41"/>
        <v>0.16652006168899147</v>
      </c>
      <c r="D102">
        <f t="shared" si="42"/>
        <v>0.13398397005428428</v>
      </c>
      <c r="E102">
        <f t="shared" si="43"/>
        <v>9.3639088759632533E-2</v>
      </c>
      <c r="F102">
        <f t="shared" si="44"/>
        <v>4.2024987105570906E-2</v>
      </c>
      <c r="G102">
        <f t="shared" si="45"/>
        <v>2.4033109319225213E-2</v>
      </c>
      <c r="H102">
        <f t="shared" si="46"/>
        <v>1.4477507519622514E-2</v>
      </c>
      <c r="I102">
        <f t="shared" si="47"/>
        <v>1.3807252541862212E-2</v>
      </c>
      <c r="J102">
        <f t="shared" si="48"/>
        <v>1.4890831422574701E-2</v>
      </c>
      <c r="K102">
        <f t="shared" si="49"/>
        <v>2.8887989541468994E-2</v>
      </c>
      <c r="L102">
        <f t="shared" si="50"/>
        <v>7.3692300621485962E-2</v>
      </c>
      <c r="M102">
        <f t="shared" si="51"/>
        <v>0.19839547341704927</v>
      </c>
      <c r="O102">
        <v>2104006000</v>
      </c>
      <c r="P102" s="46">
        <v>46000</v>
      </c>
      <c r="V102" t="s">
        <v>342</v>
      </c>
      <c r="W102" t="str">
        <f t="shared" si="27"/>
        <v>RNG22_SD</v>
      </c>
    </row>
    <row r="103" spans="1:23" x14ac:dyDescent="0.3">
      <c r="A103" t="str">
        <f t="shared" si="39"/>
        <v>RNG22_TN</v>
      </c>
      <c r="B103">
        <f t="shared" si="40"/>
        <v>0.22757122938919364</v>
      </c>
      <c r="C103">
        <f t="shared" si="41"/>
        <v>0.19719286855738091</v>
      </c>
      <c r="D103">
        <f t="shared" si="42"/>
        <v>0.10574259839060716</v>
      </c>
      <c r="E103">
        <f t="shared" si="43"/>
        <v>6.2260835435804886E-2</v>
      </c>
      <c r="F103">
        <f t="shared" si="44"/>
        <v>2.539266493977782E-2</v>
      </c>
      <c r="G103">
        <f t="shared" si="45"/>
        <v>1.5185232610730043E-2</v>
      </c>
      <c r="H103">
        <f t="shared" si="46"/>
        <v>1.3839604114096918E-2</v>
      </c>
      <c r="I103">
        <f t="shared" si="47"/>
        <v>1.4615156808413458E-2</v>
      </c>
      <c r="J103">
        <f t="shared" si="48"/>
        <v>1.8003965506625336E-2</v>
      </c>
      <c r="K103">
        <f t="shared" si="49"/>
        <v>3.7828251245198244E-2</v>
      </c>
      <c r="L103">
        <f t="shared" si="50"/>
        <v>0.10983386171309654</v>
      </c>
      <c r="M103">
        <f t="shared" si="51"/>
        <v>0.1725337312890749</v>
      </c>
      <c r="O103">
        <v>2104006000</v>
      </c>
      <c r="P103" s="46">
        <v>47000</v>
      </c>
      <c r="V103" t="s">
        <v>342</v>
      </c>
      <c r="W103" t="str">
        <f t="shared" si="27"/>
        <v>RNG22_TN</v>
      </c>
    </row>
    <row r="104" spans="1:23" x14ac:dyDescent="0.3">
      <c r="A104" t="str">
        <f t="shared" si="39"/>
        <v>RNG22_TX</v>
      </c>
      <c r="B104">
        <f t="shared" si="40"/>
        <v>0.16948269466582705</v>
      </c>
      <c r="C104">
        <f t="shared" si="41"/>
        <v>0.21310392303586925</v>
      </c>
      <c r="D104">
        <f t="shared" si="42"/>
        <v>0.128855485271684</v>
      </c>
      <c r="E104">
        <f t="shared" si="43"/>
        <v>5.9010642101142811E-2</v>
      </c>
      <c r="F104">
        <f t="shared" si="44"/>
        <v>3.0527860931153877E-2</v>
      </c>
      <c r="G104">
        <f t="shared" si="45"/>
        <v>2.6929785233396335E-2</v>
      </c>
      <c r="H104">
        <f t="shared" si="46"/>
        <v>2.562234372157618E-2</v>
      </c>
      <c r="I104">
        <f t="shared" si="47"/>
        <v>2.2404926130967298E-2</v>
      </c>
      <c r="J104">
        <f t="shared" si="48"/>
        <v>2.4455716460150208E-2</v>
      </c>
      <c r="K104">
        <f t="shared" si="49"/>
        <v>3.8299804721455853E-2</v>
      </c>
      <c r="L104">
        <f t="shared" si="50"/>
        <v>0.11004640632412577</v>
      </c>
      <c r="M104">
        <f t="shared" si="51"/>
        <v>0.15126041140265128</v>
      </c>
      <c r="O104">
        <v>2104006000</v>
      </c>
      <c r="P104" s="46">
        <v>48000</v>
      </c>
      <c r="V104" t="s">
        <v>342</v>
      </c>
      <c r="W104" t="str">
        <f t="shared" si="27"/>
        <v>RNG22_TX</v>
      </c>
    </row>
    <row r="105" spans="1:23" x14ac:dyDescent="0.3">
      <c r="A105" t="str">
        <f t="shared" si="39"/>
        <v>RNG22_UT</v>
      </c>
      <c r="B105">
        <f t="shared" si="40"/>
        <v>0.15571554067585777</v>
      </c>
      <c r="C105">
        <f t="shared" si="41"/>
        <v>0.13522891675640675</v>
      </c>
      <c r="D105">
        <f t="shared" si="42"/>
        <v>0.10399653398079169</v>
      </c>
      <c r="E105">
        <f t="shared" si="43"/>
        <v>7.6015479826664761E-2</v>
      </c>
      <c r="F105">
        <f t="shared" si="44"/>
        <v>4.9472512763746944E-2</v>
      </c>
      <c r="G105">
        <f t="shared" si="45"/>
        <v>2.6984405189016816E-2</v>
      </c>
      <c r="H105">
        <f t="shared" si="46"/>
        <v>2.607670579945618E-2</v>
      </c>
      <c r="I105">
        <f t="shared" si="47"/>
        <v>2.2762816961543374E-2</v>
      </c>
      <c r="J105">
        <f t="shared" si="48"/>
        <v>2.0892393561268246E-2</v>
      </c>
      <c r="K105">
        <f t="shared" si="49"/>
        <v>4.9124988840669945E-2</v>
      </c>
      <c r="L105">
        <f t="shared" si="50"/>
        <v>0.15413430682585746</v>
      </c>
      <c r="M105">
        <f t="shared" si="51"/>
        <v>0.17959539881872008</v>
      </c>
      <c r="O105">
        <v>2104006000</v>
      </c>
      <c r="P105" s="46">
        <v>49000</v>
      </c>
      <c r="V105" t="s">
        <v>342</v>
      </c>
      <c r="W105" t="str">
        <f t="shared" si="27"/>
        <v>RNG22_UT</v>
      </c>
    </row>
    <row r="106" spans="1:23" x14ac:dyDescent="0.3">
      <c r="A106" t="str">
        <f t="shared" si="39"/>
        <v>RNG22_VT</v>
      </c>
      <c r="B106">
        <f t="shared" si="40"/>
        <v>0.19531534994296773</v>
      </c>
      <c r="C106">
        <f t="shared" si="41"/>
        <v>0.18617773768023871</v>
      </c>
      <c r="D106">
        <f t="shared" si="42"/>
        <v>0.13552493669512045</v>
      </c>
      <c r="E106">
        <f t="shared" si="43"/>
        <v>9.6021742831230272E-2</v>
      </c>
      <c r="F106">
        <f t="shared" si="44"/>
        <v>4.5341063379617512E-2</v>
      </c>
      <c r="G106">
        <f t="shared" si="45"/>
        <v>2.7287680268392515E-2</v>
      </c>
      <c r="H106">
        <f t="shared" si="46"/>
        <v>2.1424898080478604E-2</v>
      </c>
      <c r="I106">
        <f t="shared" si="47"/>
        <v>1.8933630861818301E-2</v>
      </c>
      <c r="J106">
        <f t="shared" si="48"/>
        <v>2.3426216079469046E-2</v>
      </c>
      <c r="K106">
        <f t="shared" si="49"/>
        <v>4.4344556492153388E-2</v>
      </c>
      <c r="L106">
        <f t="shared" si="50"/>
        <v>7.4912405265115292E-2</v>
      </c>
      <c r="M106">
        <f t="shared" si="51"/>
        <v>0.13128978242339795</v>
      </c>
      <c r="O106">
        <v>2104006000</v>
      </c>
      <c r="P106" s="46">
        <v>50000</v>
      </c>
      <c r="V106" t="s">
        <v>342</v>
      </c>
      <c r="W106" t="str">
        <f t="shared" si="27"/>
        <v>RNG22_VT</v>
      </c>
    </row>
    <row r="107" spans="1:23" x14ac:dyDescent="0.3">
      <c r="A107" t="str">
        <f t="shared" si="39"/>
        <v>RNG22_VA</v>
      </c>
      <c r="B107">
        <f t="shared" si="40"/>
        <v>0.22448703624132108</v>
      </c>
      <c r="C107">
        <f t="shared" si="41"/>
        <v>0.17444208434692809</v>
      </c>
      <c r="D107">
        <f t="shared" si="42"/>
        <v>0.1042327485460503</v>
      </c>
      <c r="E107">
        <f t="shared" si="43"/>
        <v>5.3392378186935562E-2</v>
      </c>
      <c r="F107">
        <f t="shared" si="44"/>
        <v>3.3724064678062542E-2</v>
      </c>
      <c r="G107">
        <f t="shared" si="45"/>
        <v>2.1742689344691059E-2</v>
      </c>
      <c r="H107">
        <f t="shared" si="46"/>
        <v>1.7238805148256788E-2</v>
      </c>
      <c r="I107">
        <f t="shared" si="47"/>
        <v>1.6322957396600914E-2</v>
      </c>
      <c r="J107">
        <f t="shared" si="48"/>
        <v>2.1083819970609513E-2</v>
      </c>
      <c r="K107">
        <f t="shared" si="49"/>
        <v>5.053392847427797E-2</v>
      </c>
      <c r="L107">
        <f t="shared" si="50"/>
        <v>0.10061534314383482</v>
      </c>
      <c r="M107">
        <f t="shared" si="51"/>
        <v>0.18218414452243134</v>
      </c>
      <c r="O107">
        <v>2104006000</v>
      </c>
      <c r="P107" s="46">
        <v>51000</v>
      </c>
      <c r="V107" t="s">
        <v>342</v>
      </c>
      <c r="W107" t="str">
        <f t="shared" si="27"/>
        <v>RNG22_VA</v>
      </c>
    </row>
    <row r="108" spans="1:23" x14ac:dyDescent="0.3">
      <c r="A108" t="str">
        <f t="shared" si="39"/>
        <v>RNG22_WA</v>
      </c>
      <c r="B108">
        <f t="shared" si="40"/>
        <v>0.15380266134381726</v>
      </c>
      <c r="C108">
        <f t="shared" si="41"/>
        <v>0.14177269119644687</v>
      </c>
      <c r="D108">
        <f t="shared" si="42"/>
        <v>9.7279741308409398E-2</v>
      </c>
      <c r="E108">
        <f t="shared" si="43"/>
        <v>9.5686491750097635E-2</v>
      </c>
      <c r="F108">
        <f t="shared" si="44"/>
        <v>5.8613280095594973E-2</v>
      </c>
      <c r="G108">
        <f t="shared" si="45"/>
        <v>2.9423811142381774E-2</v>
      </c>
      <c r="H108">
        <f t="shared" si="46"/>
        <v>1.9208432990873655E-2</v>
      </c>
      <c r="I108">
        <f t="shared" si="47"/>
        <v>2.0092416100903031E-2</v>
      </c>
      <c r="J108">
        <f t="shared" si="48"/>
        <v>2.3534750329370375E-2</v>
      </c>
      <c r="K108">
        <f t="shared" si="49"/>
        <v>4.9399056148700521E-2</v>
      </c>
      <c r="L108">
        <f t="shared" si="50"/>
        <v>0.14390586377196288</v>
      </c>
      <c r="M108">
        <f t="shared" si="51"/>
        <v>0.16728080382144164</v>
      </c>
      <c r="O108">
        <v>2104006000</v>
      </c>
      <c r="P108" s="46">
        <v>53000</v>
      </c>
      <c r="V108" t="s">
        <v>342</v>
      </c>
      <c r="W108" t="str">
        <f t="shared" si="27"/>
        <v>RNG22_WA</v>
      </c>
    </row>
    <row r="109" spans="1:23" x14ac:dyDescent="0.3">
      <c r="A109" t="str">
        <f t="shared" si="39"/>
        <v>RNG22_WV</v>
      </c>
      <c r="B109">
        <f t="shared" si="40"/>
        <v>0.20171822509760876</v>
      </c>
      <c r="C109">
        <f t="shared" si="41"/>
        <v>0.18704285441798729</v>
      </c>
      <c r="D109">
        <f t="shared" si="42"/>
        <v>0.12316411891332191</v>
      </c>
      <c r="E109">
        <f t="shared" si="43"/>
        <v>7.9322259981133542E-2</v>
      </c>
      <c r="F109">
        <f t="shared" si="44"/>
        <v>2.1915739237737115E-2</v>
      </c>
      <c r="G109">
        <f t="shared" si="45"/>
        <v>1.28315420557716E-2</v>
      </c>
      <c r="H109">
        <f t="shared" si="46"/>
        <v>1.3157228885177877E-2</v>
      </c>
      <c r="I109">
        <f t="shared" si="47"/>
        <v>1.0782699411817373E-2</v>
      </c>
      <c r="J109">
        <f t="shared" si="48"/>
        <v>2.2203796911554618E-2</v>
      </c>
      <c r="K109">
        <f t="shared" si="49"/>
        <v>6.1153865617202506E-2</v>
      </c>
      <c r="L109">
        <f t="shared" si="50"/>
        <v>9.8388563850838051E-2</v>
      </c>
      <c r="M109">
        <f t="shared" si="51"/>
        <v>0.16831910561984953</v>
      </c>
      <c r="O109">
        <v>2104006000</v>
      </c>
      <c r="P109" s="46">
        <v>54000</v>
      </c>
      <c r="V109" t="s">
        <v>342</v>
      </c>
      <c r="W109" t="str">
        <f t="shared" si="27"/>
        <v>RNG22_WV</v>
      </c>
    </row>
    <row r="110" spans="1:23" x14ac:dyDescent="0.3">
      <c r="A110" t="str">
        <f t="shared" si="39"/>
        <v>RNG22_WI</v>
      </c>
      <c r="B110">
        <f t="shared" si="40"/>
        <v>0.19481093449075293</v>
      </c>
      <c r="C110">
        <f t="shared" si="41"/>
        <v>0.17166338329956529</v>
      </c>
      <c r="D110">
        <f t="shared" si="42"/>
        <v>0.11953549232006046</v>
      </c>
      <c r="E110">
        <f t="shared" si="43"/>
        <v>9.3518623375306364E-2</v>
      </c>
      <c r="F110">
        <f t="shared" si="44"/>
        <v>3.4082920249498529E-2</v>
      </c>
      <c r="G110">
        <f t="shared" si="45"/>
        <v>1.7680474000852892E-2</v>
      </c>
      <c r="H110">
        <f t="shared" si="46"/>
        <v>1.881068482777927E-2</v>
      </c>
      <c r="I110">
        <f t="shared" si="47"/>
        <v>1.6037482335783993E-2</v>
      </c>
      <c r="J110">
        <f t="shared" si="48"/>
        <v>1.9856740296064906E-2</v>
      </c>
      <c r="K110">
        <f t="shared" si="49"/>
        <v>5.3815825717304526E-2</v>
      </c>
      <c r="L110">
        <f t="shared" si="50"/>
        <v>9.945942484577644E-2</v>
      </c>
      <c r="M110">
        <f t="shared" si="51"/>
        <v>0.16072801424125444</v>
      </c>
      <c r="O110">
        <v>2104006000</v>
      </c>
      <c r="P110" s="46">
        <v>55000</v>
      </c>
      <c r="V110" t="s">
        <v>342</v>
      </c>
      <c r="W110" t="str">
        <f t="shared" si="27"/>
        <v>RNG22_WI</v>
      </c>
    </row>
    <row r="111" spans="1:23" x14ac:dyDescent="0.3">
      <c r="A111" t="str">
        <f t="shared" si="39"/>
        <v>RNG22_WY</v>
      </c>
      <c r="B111">
        <f t="shared" si="40"/>
        <v>0.15067380607544281</v>
      </c>
      <c r="C111">
        <f t="shared" si="41"/>
        <v>0.15506858854539191</v>
      </c>
      <c r="D111">
        <f t="shared" si="42"/>
        <v>0.13250282126171359</v>
      </c>
      <c r="E111">
        <f t="shared" si="43"/>
        <v>9.5610876493892896E-2</v>
      </c>
      <c r="F111">
        <f t="shared" si="44"/>
        <v>5.2259752324285286E-2</v>
      </c>
      <c r="G111">
        <f t="shared" si="45"/>
        <v>3.3197177855695731E-2</v>
      </c>
      <c r="H111">
        <f t="shared" si="46"/>
        <v>1.5263627243532557E-2</v>
      </c>
      <c r="I111">
        <f t="shared" si="47"/>
        <v>1.5772414818316975E-2</v>
      </c>
      <c r="J111">
        <f t="shared" si="48"/>
        <v>1.7574976511838914E-2</v>
      </c>
      <c r="K111">
        <f t="shared" si="49"/>
        <v>3.6051233870438799E-2</v>
      </c>
      <c r="L111">
        <f t="shared" si="50"/>
        <v>0.11889396503521796</v>
      </c>
      <c r="M111">
        <f t="shared" si="51"/>
        <v>0.17713075996423258</v>
      </c>
      <c r="O111">
        <v>2104006000</v>
      </c>
      <c r="P111" s="46">
        <v>56000</v>
      </c>
      <c r="V111" t="s">
        <v>342</v>
      </c>
      <c r="W111" t="str">
        <f t="shared" si="27"/>
        <v>RNG22_WY</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F04ED-7DFD-4F0C-AD46-0EE1C9BC813C}">
  <dimension ref="A1:AA85"/>
  <sheetViews>
    <sheetView workbookViewId="0">
      <selection activeCell="A2" sqref="A2"/>
    </sheetView>
  </sheetViews>
  <sheetFormatPr defaultRowHeight="14.4" x14ac:dyDescent="0.3"/>
  <cols>
    <col min="1" max="1" width="23.88671875" customWidth="1"/>
    <col min="16" max="27" width="13.109375" bestFit="1" customWidth="1"/>
  </cols>
  <sheetData>
    <row r="1" spans="1:27" x14ac:dyDescent="0.3">
      <c r="A1" t="s">
        <v>201</v>
      </c>
    </row>
    <row r="2" spans="1:27" x14ac:dyDescent="0.3">
      <c r="A2" t="s">
        <v>200</v>
      </c>
    </row>
    <row r="4" spans="1:27" x14ac:dyDescent="0.3">
      <c r="B4" t="s">
        <v>172</v>
      </c>
      <c r="C4" t="s">
        <v>173</v>
      </c>
      <c r="D4" t="s">
        <v>174</v>
      </c>
      <c r="E4" t="s">
        <v>175</v>
      </c>
      <c r="F4" t="s">
        <v>176</v>
      </c>
      <c r="G4" t="s">
        <v>177</v>
      </c>
      <c r="H4" t="s">
        <v>178</v>
      </c>
      <c r="I4" t="s">
        <v>179</v>
      </c>
      <c r="J4" t="s">
        <v>180</v>
      </c>
      <c r="K4" t="s">
        <v>181</v>
      </c>
      <c r="L4" t="s">
        <v>182</v>
      </c>
      <c r="M4" t="s">
        <v>183</v>
      </c>
      <c r="O4" s="41"/>
      <c r="P4" s="41" t="s">
        <v>172</v>
      </c>
      <c r="Q4" s="41" t="s">
        <v>173</v>
      </c>
      <c r="R4" s="41" t="s">
        <v>174</v>
      </c>
      <c r="S4" s="41" t="s">
        <v>175</v>
      </c>
      <c r="T4" s="41" t="s">
        <v>176</v>
      </c>
      <c r="U4" s="41" t="s">
        <v>177</v>
      </c>
      <c r="V4" s="41" t="s">
        <v>178</v>
      </c>
      <c r="W4" s="41" t="s">
        <v>179</v>
      </c>
      <c r="X4" s="41" t="s">
        <v>180</v>
      </c>
      <c r="Y4" s="41" t="s">
        <v>181</v>
      </c>
      <c r="Z4" s="41" t="s">
        <v>182</v>
      </c>
      <c r="AA4" s="41" t="s">
        <v>183</v>
      </c>
    </row>
    <row r="5" spans="1:27" ht="15" thickBot="1" x14ac:dyDescent="0.35">
      <c r="A5" t="s">
        <v>202</v>
      </c>
      <c r="B5" s="30">
        <v>793</v>
      </c>
      <c r="C5" s="29">
        <v>1422</v>
      </c>
      <c r="D5" s="29">
        <v>1840</v>
      </c>
      <c r="E5" s="29">
        <v>2595</v>
      </c>
      <c r="F5" s="29">
        <v>3923</v>
      </c>
      <c r="G5" s="29">
        <v>4270</v>
      </c>
      <c r="H5" s="29">
        <v>3945</v>
      </c>
      <c r="I5" s="29">
        <v>4529</v>
      </c>
      <c r="J5" s="29">
        <v>4042</v>
      </c>
      <c r="K5" s="29">
        <v>4047</v>
      </c>
      <c r="L5" s="29">
        <v>3023</v>
      </c>
      <c r="M5" s="29">
        <v>2063</v>
      </c>
      <c r="O5" s="41" t="str">
        <f>A5</f>
        <v>East Coast / PADD 1</v>
      </c>
      <c r="P5" s="42">
        <f t="shared" ref="P5:AA9" si="0">B5/SUM($B5:$M5)</f>
        <v>2.1730790310204976E-2</v>
      </c>
      <c r="Q5" s="42">
        <f t="shared" si="0"/>
        <v>3.8967444919434394E-2</v>
      </c>
      <c r="R5" s="42">
        <f t="shared" si="0"/>
        <v>5.0422010303628195E-2</v>
      </c>
      <c r="S5" s="42">
        <f t="shared" si="0"/>
        <v>7.1111476487997372E-2</v>
      </c>
      <c r="T5" s="42">
        <f t="shared" si="0"/>
        <v>0.10750301435931163</v>
      </c>
      <c r="U5" s="42">
        <f t="shared" si="0"/>
        <v>0.11701194782418065</v>
      </c>
      <c r="V5" s="42">
        <f t="shared" si="0"/>
        <v>0.10810588622163762</v>
      </c>
      <c r="W5" s="42">
        <f t="shared" si="0"/>
        <v>0.1241093938397457</v>
      </c>
      <c r="X5" s="42">
        <f t="shared" si="0"/>
        <v>0.11076400306916584</v>
      </c>
      <c r="Y5" s="42">
        <f t="shared" si="0"/>
        <v>0.11090101940151266</v>
      </c>
      <c r="Z5" s="42">
        <f t="shared" si="0"/>
        <v>8.28400745368848E-2</v>
      </c>
      <c r="AA5" s="42">
        <f t="shared" si="0"/>
        <v>5.6532938726296174E-2</v>
      </c>
    </row>
    <row r="6" spans="1:27" ht="15" thickBot="1" x14ac:dyDescent="0.35">
      <c r="A6" t="s">
        <v>203</v>
      </c>
      <c r="B6" s="29">
        <v>3611</v>
      </c>
      <c r="C6" s="29">
        <v>3063</v>
      </c>
      <c r="D6" s="29">
        <v>3533</v>
      </c>
      <c r="E6" s="29">
        <v>3659</v>
      </c>
      <c r="F6" s="29">
        <v>4217</v>
      </c>
      <c r="G6" s="29">
        <v>5740</v>
      </c>
      <c r="H6" s="29">
        <v>5819</v>
      </c>
      <c r="I6" s="29">
        <v>6549</v>
      </c>
      <c r="J6" s="29">
        <v>5777</v>
      </c>
      <c r="K6" s="29">
        <v>5571</v>
      </c>
      <c r="L6" s="29">
        <v>4903</v>
      </c>
      <c r="M6" s="29">
        <v>3633</v>
      </c>
      <c r="O6" s="41" t="str">
        <f>A6</f>
        <v>Midwest / PADD 2</v>
      </c>
      <c r="P6" s="42">
        <f t="shared" si="0"/>
        <v>6.4395898350423544E-2</v>
      </c>
      <c r="Q6" s="42">
        <f t="shared" si="0"/>
        <v>5.4623272403031657E-2</v>
      </c>
      <c r="R6" s="42">
        <f t="shared" si="0"/>
        <v>6.3004904146232721E-2</v>
      </c>
      <c r="S6" s="42">
        <f t="shared" si="0"/>
        <v>6.5251894783771733E-2</v>
      </c>
      <c r="T6" s="42">
        <f t="shared" si="0"/>
        <v>7.5202853321444496E-2</v>
      </c>
      <c r="U6" s="42">
        <f t="shared" si="0"/>
        <v>0.10236290682122158</v>
      </c>
      <c r="V6" s="42">
        <f t="shared" si="0"/>
        <v>0.10377173428444048</v>
      </c>
      <c r="W6" s="42">
        <f t="shared" si="0"/>
        <v>0.11679001337494427</v>
      </c>
      <c r="X6" s="42">
        <f t="shared" si="0"/>
        <v>0.10302273740526081</v>
      </c>
      <c r="Y6" s="42">
        <f t="shared" si="0"/>
        <v>9.9349086045474808E-2</v>
      </c>
      <c r="Z6" s="42">
        <f t="shared" si="0"/>
        <v>8.7436469014712442E-2</v>
      </c>
      <c r="AA6" s="42">
        <f t="shared" si="0"/>
        <v>6.4788230049041468E-2</v>
      </c>
    </row>
    <row r="7" spans="1:27" ht="15" thickBot="1" x14ac:dyDescent="0.35">
      <c r="A7" t="s">
        <v>204</v>
      </c>
      <c r="B7" s="29">
        <v>1780</v>
      </c>
      <c r="C7" s="29">
        <v>1817</v>
      </c>
      <c r="D7" s="29">
        <v>1521</v>
      </c>
      <c r="E7" s="29">
        <v>1868</v>
      </c>
      <c r="F7" s="29">
        <v>2155</v>
      </c>
      <c r="G7" s="29">
        <v>2274</v>
      </c>
      <c r="H7" s="29">
        <v>2288</v>
      </c>
      <c r="I7" s="29">
        <v>1992</v>
      </c>
      <c r="J7" s="29">
        <v>2017</v>
      </c>
      <c r="K7" s="29">
        <v>1955</v>
      </c>
      <c r="L7" s="29">
        <v>1523</v>
      </c>
      <c r="M7" s="30">
        <v>982</v>
      </c>
      <c r="O7" s="41" t="str">
        <f>A7</f>
        <v>Gulf Coast / PADD 3</v>
      </c>
      <c r="P7" s="42">
        <f t="shared" si="0"/>
        <v>8.0281436045462742E-2</v>
      </c>
      <c r="Q7" s="42">
        <f t="shared" si="0"/>
        <v>8.1950207468879668E-2</v>
      </c>
      <c r="R7" s="42">
        <f t="shared" si="0"/>
        <v>6.8600036081544288E-2</v>
      </c>
      <c r="S7" s="42">
        <f t="shared" si="0"/>
        <v>8.4250405917373261E-2</v>
      </c>
      <c r="T7" s="42">
        <f t="shared" si="0"/>
        <v>9.7194659931445063E-2</v>
      </c>
      <c r="U7" s="42">
        <f t="shared" si="0"/>
        <v>0.10256178964459679</v>
      </c>
      <c r="V7" s="42">
        <f t="shared" si="0"/>
        <v>0.10319321666967346</v>
      </c>
      <c r="W7" s="42">
        <f t="shared" si="0"/>
        <v>8.984304528233808E-2</v>
      </c>
      <c r="X7" s="42">
        <f t="shared" si="0"/>
        <v>9.0970593541403577E-2</v>
      </c>
      <c r="Y7" s="42">
        <f t="shared" si="0"/>
        <v>8.8174273858921168E-2</v>
      </c>
      <c r="Z7" s="42">
        <f t="shared" si="0"/>
        <v>6.8690239942269526E-2</v>
      </c>
      <c r="AA7" s="42">
        <f t="shared" si="0"/>
        <v>4.4290095616092366E-2</v>
      </c>
    </row>
    <row r="8" spans="1:27" ht="15" thickBot="1" x14ac:dyDescent="0.35">
      <c r="A8" t="s">
        <v>205</v>
      </c>
      <c r="B8" s="30">
        <v>505</v>
      </c>
      <c r="C8" s="30">
        <v>252</v>
      </c>
      <c r="D8" s="30">
        <v>195</v>
      </c>
      <c r="E8" s="30">
        <v>595</v>
      </c>
      <c r="F8" s="30">
        <v>575</v>
      </c>
      <c r="G8" s="30">
        <v>981</v>
      </c>
      <c r="H8" s="30">
        <v>812</v>
      </c>
      <c r="I8" s="30">
        <v>975</v>
      </c>
      <c r="J8" s="30">
        <v>757</v>
      </c>
      <c r="K8" s="30">
        <v>843</v>
      </c>
      <c r="L8" s="30">
        <v>567</v>
      </c>
      <c r="M8" s="30">
        <v>348</v>
      </c>
      <c r="O8" s="41" t="str">
        <f>A8</f>
        <v>Rocky Mountain / PADD 4</v>
      </c>
      <c r="P8" s="42">
        <f t="shared" si="0"/>
        <v>6.8197164078325462E-2</v>
      </c>
      <c r="Q8" s="42">
        <f t="shared" si="0"/>
        <v>3.4031060094530725E-2</v>
      </c>
      <c r="R8" s="42">
        <f t="shared" si="0"/>
        <v>2.6333558406482108E-2</v>
      </c>
      <c r="S8" s="42">
        <f t="shared" si="0"/>
        <v>8.0351114112086425E-2</v>
      </c>
      <c r="T8" s="42">
        <f t="shared" si="0"/>
        <v>7.7650236326806218E-2</v>
      </c>
      <c r="U8" s="42">
        <f t="shared" si="0"/>
        <v>0.13247805536799459</v>
      </c>
      <c r="V8" s="42">
        <f t="shared" si="0"/>
        <v>0.10965563808237677</v>
      </c>
      <c r="W8" s="42">
        <f t="shared" si="0"/>
        <v>0.13166779203241052</v>
      </c>
      <c r="X8" s="42">
        <f t="shared" si="0"/>
        <v>0.10222822417285618</v>
      </c>
      <c r="Y8" s="42">
        <f t="shared" si="0"/>
        <v>0.11384199864956111</v>
      </c>
      <c r="Z8" s="42">
        <f t="shared" si="0"/>
        <v>7.656988521269413E-2</v>
      </c>
      <c r="AA8" s="42">
        <f t="shared" si="0"/>
        <v>4.6995273463875761E-2</v>
      </c>
    </row>
    <row r="9" spans="1:27" ht="15" thickBot="1" x14ac:dyDescent="0.35">
      <c r="A9" t="s">
        <v>206</v>
      </c>
      <c r="B9" s="30">
        <v>855</v>
      </c>
      <c r="C9" s="30">
        <v>846</v>
      </c>
      <c r="D9" s="29">
        <v>1338</v>
      </c>
      <c r="E9" s="29">
        <v>1343</v>
      </c>
      <c r="F9" s="29">
        <v>1565</v>
      </c>
      <c r="G9" s="29">
        <v>1519</v>
      </c>
      <c r="H9" s="29">
        <v>1555</v>
      </c>
      <c r="I9" s="29">
        <v>1764</v>
      </c>
      <c r="J9" s="29">
        <v>1562</v>
      </c>
      <c r="K9" s="29">
        <v>1614</v>
      </c>
      <c r="L9" s="29">
        <v>1039</v>
      </c>
      <c r="M9" s="30">
        <v>909</v>
      </c>
      <c r="O9" s="41" t="str">
        <f>A9</f>
        <v>West Coast / PADD 5</v>
      </c>
      <c r="P9" s="42">
        <f t="shared" si="0"/>
        <v>5.374316424665284E-2</v>
      </c>
      <c r="Q9" s="42">
        <f t="shared" si="0"/>
        <v>5.3177446728267019E-2</v>
      </c>
      <c r="R9" s="42">
        <f t="shared" si="0"/>
        <v>8.4103337733358471E-2</v>
      </c>
      <c r="S9" s="42">
        <f t="shared" si="0"/>
        <v>8.4417625243572825E-2</v>
      </c>
      <c r="T9" s="42">
        <f t="shared" si="0"/>
        <v>9.8371990697089698E-2</v>
      </c>
      <c r="U9" s="42">
        <f t="shared" si="0"/>
        <v>9.5480545603117736E-2</v>
      </c>
      <c r="V9" s="42">
        <f t="shared" si="0"/>
        <v>9.7743415676661005E-2</v>
      </c>
      <c r="W9" s="42">
        <f t="shared" si="0"/>
        <v>0.11088063360362059</v>
      </c>
      <c r="X9" s="42">
        <f t="shared" si="0"/>
        <v>9.8183418190961089E-2</v>
      </c>
      <c r="Y9" s="42">
        <f t="shared" si="0"/>
        <v>0.10145200829719027</v>
      </c>
      <c r="Z9" s="42">
        <f t="shared" si="0"/>
        <v>6.5308944622540693E-2</v>
      </c>
      <c r="AA9" s="42">
        <f t="shared" si="0"/>
        <v>5.7137469356967757E-2</v>
      </c>
    </row>
    <row r="11" spans="1:27" x14ac:dyDescent="0.3">
      <c r="A11" t="s">
        <v>288</v>
      </c>
    </row>
    <row r="12" spans="1:27" x14ac:dyDescent="0.3">
      <c r="A12" t="s">
        <v>221</v>
      </c>
    </row>
    <row r="32" spans="2:3" x14ac:dyDescent="0.3">
      <c r="B32" s="47">
        <v>1000</v>
      </c>
      <c r="C32" s="46" t="s">
        <v>283</v>
      </c>
    </row>
    <row r="33" spans="2:3" x14ac:dyDescent="0.3">
      <c r="B33" s="47">
        <v>2000</v>
      </c>
      <c r="C33" s="46" t="s">
        <v>284</v>
      </c>
    </row>
    <row r="34" spans="2:3" x14ac:dyDescent="0.3">
      <c r="B34" s="47">
        <v>4000</v>
      </c>
      <c r="C34" s="46" t="s">
        <v>284</v>
      </c>
    </row>
    <row r="35" spans="2:3" x14ac:dyDescent="0.3">
      <c r="B35" s="47">
        <v>5000</v>
      </c>
      <c r="C35" s="46" t="s">
        <v>283</v>
      </c>
    </row>
    <row r="36" spans="2:3" x14ac:dyDescent="0.3">
      <c r="B36" s="47">
        <v>6000</v>
      </c>
      <c r="C36" s="46" t="s">
        <v>284</v>
      </c>
    </row>
    <row r="37" spans="2:3" x14ac:dyDescent="0.3">
      <c r="B37" s="47">
        <v>8000</v>
      </c>
      <c r="C37" s="46" t="s">
        <v>286</v>
      </c>
    </row>
    <row r="38" spans="2:3" x14ac:dyDescent="0.3">
      <c r="B38" s="47">
        <v>9000</v>
      </c>
      <c r="C38" s="46" t="s">
        <v>285</v>
      </c>
    </row>
    <row r="39" spans="2:3" x14ac:dyDescent="0.3">
      <c r="B39" s="47">
        <v>10000</v>
      </c>
      <c r="C39" s="46" t="s">
        <v>285</v>
      </c>
    </row>
    <row r="40" spans="2:3" x14ac:dyDescent="0.3">
      <c r="B40" s="47">
        <v>11000</v>
      </c>
      <c r="C40" s="46" t="s">
        <v>285</v>
      </c>
    </row>
    <row r="41" spans="2:3" x14ac:dyDescent="0.3">
      <c r="B41" s="47">
        <v>12000</v>
      </c>
      <c r="C41" s="46" t="s">
        <v>285</v>
      </c>
    </row>
    <row r="42" spans="2:3" x14ac:dyDescent="0.3">
      <c r="B42" s="47">
        <v>13000</v>
      </c>
      <c r="C42" s="46" t="s">
        <v>285</v>
      </c>
    </row>
    <row r="43" spans="2:3" x14ac:dyDescent="0.3">
      <c r="B43" s="47">
        <v>15000</v>
      </c>
      <c r="C43" s="46" t="s">
        <v>284</v>
      </c>
    </row>
    <row r="44" spans="2:3" x14ac:dyDescent="0.3">
      <c r="B44" s="47">
        <v>16000</v>
      </c>
      <c r="C44" s="46" t="s">
        <v>286</v>
      </c>
    </row>
    <row r="45" spans="2:3" x14ac:dyDescent="0.3">
      <c r="B45" s="47">
        <v>17000</v>
      </c>
      <c r="C45" s="46" t="s">
        <v>287</v>
      </c>
    </row>
    <row r="46" spans="2:3" x14ac:dyDescent="0.3">
      <c r="B46" s="47">
        <v>18000</v>
      </c>
      <c r="C46" s="46" t="s">
        <v>287</v>
      </c>
    </row>
    <row r="47" spans="2:3" x14ac:dyDescent="0.3">
      <c r="B47" s="47">
        <v>19000</v>
      </c>
      <c r="C47" s="46" t="s">
        <v>287</v>
      </c>
    </row>
    <row r="48" spans="2:3" x14ac:dyDescent="0.3">
      <c r="B48" s="47">
        <v>20000</v>
      </c>
      <c r="C48" s="46" t="s">
        <v>287</v>
      </c>
    </row>
    <row r="49" spans="2:3" x14ac:dyDescent="0.3">
      <c r="B49" s="47">
        <v>21000</v>
      </c>
      <c r="C49" s="46" t="s">
        <v>287</v>
      </c>
    </row>
    <row r="50" spans="2:3" x14ac:dyDescent="0.3">
      <c r="B50" s="47">
        <v>22000</v>
      </c>
      <c r="C50" s="46" t="s">
        <v>283</v>
      </c>
    </row>
    <row r="51" spans="2:3" x14ac:dyDescent="0.3">
      <c r="B51" s="47">
        <v>23000</v>
      </c>
      <c r="C51" s="46" t="s">
        <v>285</v>
      </c>
    </row>
    <row r="52" spans="2:3" x14ac:dyDescent="0.3">
      <c r="B52" s="47">
        <v>24000</v>
      </c>
      <c r="C52" s="46" t="s">
        <v>285</v>
      </c>
    </row>
    <row r="53" spans="2:3" x14ac:dyDescent="0.3">
      <c r="B53" s="47">
        <v>25000</v>
      </c>
      <c r="C53" s="46" t="s">
        <v>285</v>
      </c>
    </row>
    <row r="54" spans="2:3" x14ac:dyDescent="0.3">
      <c r="B54" s="47">
        <v>26000</v>
      </c>
      <c r="C54" s="46" t="s">
        <v>287</v>
      </c>
    </row>
    <row r="55" spans="2:3" x14ac:dyDescent="0.3">
      <c r="B55" s="47">
        <v>27000</v>
      </c>
      <c r="C55" s="46" t="s">
        <v>287</v>
      </c>
    </row>
    <row r="56" spans="2:3" x14ac:dyDescent="0.3">
      <c r="B56" s="47">
        <v>28000</v>
      </c>
      <c r="C56" s="46" t="s">
        <v>283</v>
      </c>
    </row>
    <row r="57" spans="2:3" x14ac:dyDescent="0.3">
      <c r="B57" s="47">
        <v>29000</v>
      </c>
      <c r="C57" s="46" t="s">
        <v>287</v>
      </c>
    </row>
    <row r="58" spans="2:3" x14ac:dyDescent="0.3">
      <c r="B58" s="47">
        <v>30000</v>
      </c>
      <c r="C58" s="46" t="s">
        <v>286</v>
      </c>
    </row>
    <row r="59" spans="2:3" x14ac:dyDescent="0.3">
      <c r="B59" s="47">
        <v>31000</v>
      </c>
      <c r="C59" s="46" t="s">
        <v>287</v>
      </c>
    </row>
    <row r="60" spans="2:3" x14ac:dyDescent="0.3">
      <c r="B60" s="47">
        <v>32000</v>
      </c>
      <c r="C60" s="46" t="s">
        <v>284</v>
      </c>
    </row>
    <row r="61" spans="2:3" x14ac:dyDescent="0.3">
      <c r="B61" s="47">
        <v>33000</v>
      </c>
      <c r="C61" s="46" t="s">
        <v>285</v>
      </c>
    </row>
    <row r="62" spans="2:3" x14ac:dyDescent="0.3">
      <c r="B62" s="47">
        <v>34000</v>
      </c>
      <c r="C62" s="46" t="s">
        <v>285</v>
      </c>
    </row>
    <row r="63" spans="2:3" x14ac:dyDescent="0.3">
      <c r="B63" s="47">
        <v>35000</v>
      </c>
      <c r="C63" s="46" t="s">
        <v>283</v>
      </c>
    </row>
    <row r="64" spans="2:3" x14ac:dyDescent="0.3">
      <c r="B64" s="47">
        <v>36000</v>
      </c>
      <c r="C64" s="46" t="s">
        <v>285</v>
      </c>
    </row>
    <row r="65" spans="2:3" x14ac:dyDescent="0.3">
      <c r="B65" s="47">
        <v>37000</v>
      </c>
      <c r="C65" s="46" t="s">
        <v>285</v>
      </c>
    </row>
    <row r="66" spans="2:3" x14ac:dyDescent="0.3">
      <c r="B66" s="47">
        <v>38000</v>
      </c>
      <c r="C66" s="46" t="s">
        <v>287</v>
      </c>
    </row>
    <row r="67" spans="2:3" x14ac:dyDescent="0.3">
      <c r="B67" s="47">
        <v>39000</v>
      </c>
      <c r="C67" s="46" t="s">
        <v>287</v>
      </c>
    </row>
    <row r="68" spans="2:3" x14ac:dyDescent="0.3">
      <c r="B68" s="47">
        <v>40000</v>
      </c>
      <c r="C68" s="46" t="s">
        <v>287</v>
      </c>
    </row>
    <row r="69" spans="2:3" x14ac:dyDescent="0.3">
      <c r="B69" s="47">
        <v>41000</v>
      </c>
      <c r="C69" s="46" t="s">
        <v>284</v>
      </c>
    </row>
    <row r="70" spans="2:3" x14ac:dyDescent="0.3">
      <c r="B70" s="47">
        <v>42000</v>
      </c>
      <c r="C70" s="46" t="s">
        <v>285</v>
      </c>
    </row>
    <row r="71" spans="2:3" x14ac:dyDescent="0.3">
      <c r="B71" s="47">
        <v>44000</v>
      </c>
      <c r="C71" s="46" t="s">
        <v>285</v>
      </c>
    </row>
    <row r="72" spans="2:3" x14ac:dyDescent="0.3">
      <c r="B72" s="47">
        <v>45000</v>
      </c>
      <c r="C72" s="46" t="s">
        <v>285</v>
      </c>
    </row>
    <row r="73" spans="2:3" x14ac:dyDescent="0.3">
      <c r="B73" s="47">
        <v>46000</v>
      </c>
      <c r="C73" s="46" t="s">
        <v>287</v>
      </c>
    </row>
    <row r="74" spans="2:3" x14ac:dyDescent="0.3">
      <c r="B74" s="47">
        <v>47000</v>
      </c>
      <c r="C74" s="46" t="s">
        <v>287</v>
      </c>
    </row>
    <row r="75" spans="2:3" x14ac:dyDescent="0.3">
      <c r="B75" s="47">
        <v>48000</v>
      </c>
      <c r="C75" s="46" t="s">
        <v>283</v>
      </c>
    </row>
    <row r="76" spans="2:3" x14ac:dyDescent="0.3">
      <c r="B76" s="47">
        <v>49000</v>
      </c>
      <c r="C76" s="46" t="s">
        <v>286</v>
      </c>
    </row>
    <row r="77" spans="2:3" x14ac:dyDescent="0.3">
      <c r="B77" s="47">
        <v>50000</v>
      </c>
      <c r="C77" s="46" t="s">
        <v>285</v>
      </c>
    </row>
    <row r="78" spans="2:3" x14ac:dyDescent="0.3">
      <c r="B78" s="47">
        <v>51000</v>
      </c>
      <c r="C78" s="46" t="s">
        <v>285</v>
      </c>
    </row>
    <row r="79" spans="2:3" x14ac:dyDescent="0.3">
      <c r="B79" s="47">
        <v>53000</v>
      </c>
      <c r="C79" s="46" t="s">
        <v>284</v>
      </c>
    </row>
    <row r="80" spans="2:3" x14ac:dyDescent="0.3">
      <c r="B80" s="47">
        <v>54000</v>
      </c>
      <c r="C80" s="46" t="s">
        <v>285</v>
      </c>
    </row>
    <row r="81" spans="2:3" x14ac:dyDescent="0.3">
      <c r="B81" s="47">
        <v>55000</v>
      </c>
      <c r="C81" s="46" t="s">
        <v>287</v>
      </c>
    </row>
    <row r="82" spans="2:3" x14ac:dyDescent="0.3">
      <c r="B82" s="47">
        <v>56000</v>
      </c>
      <c r="C82" s="46" t="s">
        <v>286</v>
      </c>
    </row>
    <row r="83" spans="2:3" x14ac:dyDescent="0.3">
      <c r="B83" s="47">
        <v>72000</v>
      </c>
      <c r="C83" s="46" t="s">
        <v>285</v>
      </c>
    </row>
    <row r="84" spans="2:3" x14ac:dyDescent="0.3">
      <c r="B84" s="47">
        <v>78000</v>
      </c>
      <c r="C84" s="46" t="s">
        <v>285</v>
      </c>
    </row>
    <row r="85" spans="2:3" x14ac:dyDescent="0.3">
      <c r="B85" s="47">
        <v>88000</v>
      </c>
      <c r="C85" s="46" t="s">
        <v>284</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37139-54D2-4F09-8889-918212258ED9}">
  <dimension ref="A1:N38"/>
  <sheetViews>
    <sheetView workbookViewId="0"/>
  </sheetViews>
  <sheetFormatPr defaultRowHeight="14.4" x14ac:dyDescent="0.3"/>
  <sheetData>
    <row r="1" spans="1:14" x14ac:dyDescent="0.3">
      <c r="A1" t="s">
        <v>222</v>
      </c>
    </row>
    <row r="2" spans="1:14" x14ac:dyDescent="0.3">
      <c r="A2" t="s">
        <v>227</v>
      </c>
    </row>
    <row r="4" spans="1:14" x14ac:dyDescent="0.3">
      <c r="A4" t="s">
        <v>226</v>
      </c>
      <c r="B4" t="s">
        <v>223</v>
      </c>
      <c r="C4" t="s">
        <v>172</v>
      </c>
      <c r="D4" t="s">
        <v>173</v>
      </c>
      <c r="E4" t="s">
        <v>174</v>
      </c>
      <c r="F4" t="s">
        <v>175</v>
      </c>
      <c r="G4" t="s">
        <v>176</v>
      </c>
      <c r="H4" t="s">
        <v>177</v>
      </c>
      <c r="I4" t="s">
        <v>178</v>
      </c>
      <c r="J4" t="s">
        <v>179</v>
      </c>
      <c r="K4" t="s">
        <v>180</v>
      </c>
      <c r="L4" t="s">
        <v>181</v>
      </c>
      <c r="M4" t="s">
        <v>182</v>
      </c>
      <c r="N4" t="s">
        <v>183</v>
      </c>
    </row>
    <row r="5" spans="1:14" x14ac:dyDescent="0.3">
      <c r="A5" t="s">
        <v>224</v>
      </c>
      <c r="B5" t="s">
        <v>27</v>
      </c>
      <c r="C5">
        <v>6160.9477883306899</v>
      </c>
      <c r="D5">
        <v>6913.3603160514003</v>
      </c>
      <c r="E5">
        <v>10679.5596687425</v>
      </c>
      <c r="F5">
        <v>12651.072973211099</v>
      </c>
      <c r="G5">
        <v>13406.7218376773</v>
      </c>
      <c r="H5">
        <v>15703.9182350995</v>
      </c>
      <c r="I5">
        <v>17277.780767809199</v>
      </c>
      <c r="J5">
        <v>16269.7731162703</v>
      </c>
      <c r="K5">
        <v>14097.483177705</v>
      </c>
      <c r="L5">
        <v>13791.690856166</v>
      </c>
      <c r="M5">
        <v>8924.2757075956506</v>
      </c>
      <c r="N5">
        <v>6532.0442458261796</v>
      </c>
    </row>
    <row r="6" spans="1:14" x14ac:dyDescent="0.3">
      <c r="A6" t="s">
        <v>225</v>
      </c>
      <c r="B6" t="s">
        <v>27</v>
      </c>
      <c r="C6">
        <v>13010.776934252601</v>
      </c>
      <c r="D6">
        <v>12132.7093800074</v>
      </c>
      <c r="E6">
        <v>14583.264316000301</v>
      </c>
      <c r="F6">
        <v>15175.2787279607</v>
      </c>
      <c r="G6">
        <v>17932.228772990198</v>
      </c>
      <c r="H6">
        <v>19666.5534581006</v>
      </c>
      <c r="I6">
        <v>21696.4147536239</v>
      </c>
      <c r="J6">
        <v>20901.567201924001</v>
      </c>
      <c r="K6">
        <v>18422.6844508801</v>
      </c>
      <c r="L6">
        <v>16072.4780690182</v>
      </c>
      <c r="M6">
        <v>13970.6892218912</v>
      </c>
      <c r="N6">
        <v>13354.191935462301</v>
      </c>
    </row>
    <row r="8" spans="1:14" x14ac:dyDescent="0.3">
      <c r="A8" t="s">
        <v>228</v>
      </c>
      <c r="C8">
        <v>31</v>
      </c>
      <c r="D8">
        <v>28</v>
      </c>
      <c r="E8">
        <v>31</v>
      </c>
      <c r="F8">
        <v>30</v>
      </c>
      <c r="G8">
        <v>31</v>
      </c>
      <c r="H8">
        <v>30</v>
      </c>
      <c r="I8">
        <v>31</v>
      </c>
      <c r="J8">
        <v>31</v>
      </c>
      <c r="K8">
        <v>30</v>
      </c>
      <c r="L8">
        <v>31</v>
      </c>
      <c r="M8">
        <v>30</v>
      </c>
      <c r="N8">
        <v>31</v>
      </c>
    </row>
    <row r="9" spans="1:14" x14ac:dyDescent="0.3">
      <c r="A9" t="s">
        <v>226</v>
      </c>
      <c r="B9" t="s">
        <v>223</v>
      </c>
      <c r="C9" t="s">
        <v>172</v>
      </c>
      <c r="D9" t="s">
        <v>173</v>
      </c>
      <c r="E9" t="s">
        <v>174</v>
      </c>
      <c r="F9" t="s">
        <v>175</v>
      </c>
      <c r="G9" t="s">
        <v>176</v>
      </c>
      <c r="H9" t="s">
        <v>177</v>
      </c>
      <c r="I9" t="s">
        <v>178</v>
      </c>
      <c r="J9" t="s">
        <v>179</v>
      </c>
      <c r="K9" t="s">
        <v>180</v>
      </c>
      <c r="L9" t="s">
        <v>181</v>
      </c>
      <c r="M9" t="s">
        <v>182</v>
      </c>
      <c r="N9" t="s">
        <v>183</v>
      </c>
    </row>
    <row r="10" spans="1:14" x14ac:dyDescent="0.3">
      <c r="A10" t="s">
        <v>224</v>
      </c>
      <c r="B10" t="s">
        <v>27</v>
      </c>
      <c r="C10">
        <f t="shared" ref="C10:N10" si="0">C5/C$8</f>
        <v>198.74025123647388</v>
      </c>
      <c r="D10">
        <f t="shared" si="0"/>
        <v>246.90572557326431</v>
      </c>
      <c r="E10">
        <f t="shared" si="0"/>
        <v>344.50192479814518</v>
      </c>
      <c r="F10">
        <f t="shared" si="0"/>
        <v>421.70243244036999</v>
      </c>
      <c r="G10">
        <f t="shared" si="0"/>
        <v>432.47489798959032</v>
      </c>
      <c r="H10">
        <f t="shared" si="0"/>
        <v>523.46394116998329</v>
      </c>
      <c r="I10">
        <f t="shared" si="0"/>
        <v>557.34776670352255</v>
      </c>
      <c r="J10">
        <f t="shared" si="0"/>
        <v>524.83139084742902</v>
      </c>
      <c r="K10">
        <f t="shared" si="0"/>
        <v>469.91610592350003</v>
      </c>
      <c r="L10">
        <f t="shared" si="0"/>
        <v>444.89325342470971</v>
      </c>
      <c r="M10">
        <f t="shared" si="0"/>
        <v>297.475856919855</v>
      </c>
      <c r="N10">
        <f t="shared" si="0"/>
        <v>210.71110470407032</v>
      </c>
    </row>
    <row r="11" spans="1:14" x14ac:dyDescent="0.3">
      <c r="A11" t="s">
        <v>225</v>
      </c>
      <c r="B11" t="s">
        <v>27</v>
      </c>
      <c r="C11">
        <f t="shared" ref="C11:N11" si="1">C6/C$8</f>
        <v>419.7024817500839</v>
      </c>
      <c r="D11">
        <f t="shared" si="1"/>
        <v>433.31104928597858</v>
      </c>
      <c r="E11">
        <f t="shared" si="1"/>
        <v>470.42788116130004</v>
      </c>
      <c r="F11">
        <f t="shared" si="1"/>
        <v>505.84262426535668</v>
      </c>
      <c r="G11">
        <f t="shared" si="1"/>
        <v>578.4589926771032</v>
      </c>
      <c r="H11">
        <f t="shared" si="1"/>
        <v>655.55178193668667</v>
      </c>
      <c r="I11">
        <f t="shared" si="1"/>
        <v>699.88434689109351</v>
      </c>
      <c r="J11">
        <f t="shared" si="1"/>
        <v>674.24410328787098</v>
      </c>
      <c r="K11">
        <f t="shared" si="1"/>
        <v>614.0894816960033</v>
      </c>
      <c r="L11">
        <f t="shared" si="1"/>
        <v>518.46703448445805</v>
      </c>
      <c r="M11">
        <f t="shared" si="1"/>
        <v>465.68964072970664</v>
      </c>
      <c r="N11">
        <f t="shared" si="1"/>
        <v>430.78038501491289</v>
      </c>
    </row>
    <row r="12" spans="1:14" x14ac:dyDescent="0.3">
      <c r="A12" t="s">
        <v>230</v>
      </c>
      <c r="B12" t="s">
        <v>27</v>
      </c>
      <c r="C12">
        <f t="shared" ref="C12:N12" si="2">C11+C10</f>
        <v>618.44273298655776</v>
      </c>
      <c r="D12">
        <f t="shared" si="2"/>
        <v>680.21677485924283</v>
      </c>
      <c r="E12">
        <f t="shared" si="2"/>
        <v>814.92980595944528</v>
      </c>
      <c r="F12">
        <f t="shared" si="2"/>
        <v>927.54505670572667</v>
      </c>
      <c r="G12">
        <f t="shared" si="2"/>
        <v>1010.9338906666935</v>
      </c>
      <c r="H12">
        <f t="shared" si="2"/>
        <v>1179.0157231066701</v>
      </c>
      <c r="I12">
        <f t="shared" si="2"/>
        <v>1257.2321135946161</v>
      </c>
      <c r="J12">
        <f t="shared" si="2"/>
        <v>1199.0754941353</v>
      </c>
      <c r="K12">
        <f t="shared" si="2"/>
        <v>1084.0055876195033</v>
      </c>
      <c r="L12">
        <f t="shared" si="2"/>
        <v>963.36028790916771</v>
      </c>
      <c r="M12">
        <f t="shared" si="2"/>
        <v>763.16549764956164</v>
      </c>
      <c r="N12">
        <f t="shared" si="2"/>
        <v>641.49148971898319</v>
      </c>
    </row>
    <row r="14" spans="1:14" x14ac:dyDescent="0.3">
      <c r="A14" t="s">
        <v>229</v>
      </c>
      <c r="C14">
        <v>31</v>
      </c>
      <c r="D14">
        <v>28</v>
      </c>
      <c r="E14">
        <v>31</v>
      </c>
      <c r="F14">
        <v>30</v>
      </c>
      <c r="G14">
        <v>31</v>
      </c>
      <c r="H14">
        <v>30</v>
      </c>
      <c r="I14">
        <v>31</v>
      </c>
      <c r="J14">
        <v>31</v>
      </c>
      <c r="K14">
        <v>30</v>
      </c>
      <c r="L14">
        <v>31</v>
      </c>
      <c r="M14">
        <v>30</v>
      </c>
      <c r="N14">
        <v>31</v>
      </c>
    </row>
    <row r="15" spans="1:14" x14ac:dyDescent="0.3">
      <c r="A15" t="s">
        <v>226</v>
      </c>
      <c r="B15" t="s">
        <v>223</v>
      </c>
      <c r="C15" t="s">
        <v>172</v>
      </c>
      <c r="D15" t="s">
        <v>173</v>
      </c>
      <c r="E15" t="s">
        <v>174</v>
      </c>
      <c r="F15" t="s">
        <v>175</v>
      </c>
      <c r="G15" t="s">
        <v>176</v>
      </c>
      <c r="H15" t="s">
        <v>177</v>
      </c>
      <c r="I15" t="s">
        <v>178</v>
      </c>
      <c r="J15" t="s">
        <v>179</v>
      </c>
      <c r="K15" t="s">
        <v>180</v>
      </c>
      <c r="L15" t="s">
        <v>181</v>
      </c>
      <c r="M15" t="s">
        <v>182</v>
      </c>
      <c r="N15" t="s">
        <v>183</v>
      </c>
    </row>
    <row r="16" spans="1:14" x14ac:dyDescent="0.3">
      <c r="A16" t="s">
        <v>224</v>
      </c>
      <c r="B16" t="s">
        <v>27</v>
      </c>
      <c r="C16" s="35">
        <f t="shared" ref="C16:N16" si="3">C10/SUM(10:10)</f>
        <v>4.2529799826938226E-2</v>
      </c>
      <c r="D16" s="35">
        <f t="shared" si="3"/>
        <v>5.2837062544825349E-2</v>
      </c>
      <c r="E16" s="35">
        <f t="shared" si="3"/>
        <v>7.3722347690034024E-2</v>
      </c>
      <c r="F16" s="35">
        <f t="shared" si="3"/>
        <v>9.024301784182491E-2</v>
      </c>
      <c r="G16" s="35">
        <f t="shared" si="3"/>
        <v>9.254829219163839E-2</v>
      </c>
      <c r="H16" s="35">
        <f t="shared" si="3"/>
        <v>0.11201966635379682</v>
      </c>
      <c r="I16" s="35">
        <f t="shared" si="3"/>
        <v>0.11927070034588753</v>
      </c>
      <c r="J16" s="35">
        <f t="shared" si="3"/>
        <v>0.1123122963605184</v>
      </c>
      <c r="K16" s="35">
        <f t="shared" si="3"/>
        <v>0.10056059502813451</v>
      </c>
      <c r="L16" s="35">
        <f t="shared" si="3"/>
        <v>9.5205781892639979E-2</v>
      </c>
      <c r="M16" s="35">
        <f t="shared" si="3"/>
        <v>6.3658914434472968E-2</v>
      </c>
      <c r="N16" s="35">
        <f t="shared" si="3"/>
        <v>4.5091525489288853E-2</v>
      </c>
    </row>
    <row r="17" spans="1:14" x14ac:dyDescent="0.3">
      <c r="A17" t="s">
        <v>225</v>
      </c>
      <c r="B17" t="s">
        <v>27</v>
      </c>
      <c r="C17" s="35">
        <f t="shared" ref="C17:N17" si="4">C11/SUM(11:11)</f>
        <v>6.490462224629831E-2</v>
      </c>
      <c r="D17" s="35">
        <f t="shared" si="4"/>
        <v>6.7009110481744169E-2</v>
      </c>
      <c r="E17" s="35">
        <f t="shared" si="4"/>
        <v>7.274901924235426E-2</v>
      </c>
      <c r="F17" s="35">
        <f t="shared" si="4"/>
        <v>7.8225709571974958E-2</v>
      </c>
      <c r="G17" s="35">
        <f t="shared" si="4"/>
        <v>8.9455421488400855E-2</v>
      </c>
      <c r="H17" s="35">
        <f t="shared" si="4"/>
        <v>0.10137738664796414</v>
      </c>
      <c r="I17" s="35">
        <f t="shared" si="4"/>
        <v>0.10823316784224507</v>
      </c>
      <c r="J17" s="35">
        <f t="shared" si="4"/>
        <v>0.10426804874542454</v>
      </c>
      <c r="K17" s="35">
        <f t="shared" si="4"/>
        <v>9.4965475707235902E-2</v>
      </c>
      <c r="L17" s="35">
        <f t="shared" si="4"/>
        <v>8.0178003427699623E-2</v>
      </c>
      <c r="M17" s="35">
        <f t="shared" si="4"/>
        <v>7.2016277076898505E-2</v>
      </c>
      <c r="N17" s="35">
        <f t="shared" si="4"/>
        <v>6.6617757521759705E-2</v>
      </c>
    </row>
    <row r="18" spans="1:14" x14ac:dyDescent="0.3">
      <c r="A18" t="s">
        <v>230</v>
      </c>
      <c r="B18" t="s">
        <v>27</v>
      </c>
      <c r="C18" s="43">
        <f t="shared" ref="C18:N18" si="5">C12/SUM(12:12)</f>
        <v>5.5518423835454009E-2</v>
      </c>
      <c r="D18" s="43">
        <f t="shared" si="5"/>
        <v>6.1063961450804005E-2</v>
      </c>
      <c r="E18" s="43">
        <f t="shared" si="5"/>
        <v>7.3157328803771668E-2</v>
      </c>
      <c r="F18" s="43">
        <f t="shared" si="5"/>
        <v>8.3266949125567702E-2</v>
      </c>
      <c r="G18" s="43">
        <f t="shared" si="5"/>
        <v>9.0752875275321471E-2</v>
      </c>
      <c r="H18" s="43">
        <f t="shared" si="5"/>
        <v>0.10584180415217709</v>
      </c>
      <c r="I18" s="43">
        <f t="shared" si="5"/>
        <v>0.11286339319570708</v>
      </c>
      <c r="J18" s="43">
        <f t="shared" si="5"/>
        <v>0.1076425963850027</v>
      </c>
      <c r="K18" s="43">
        <f t="shared" si="5"/>
        <v>9.7312618361331871E-2</v>
      </c>
      <c r="L18" s="43">
        <f t="shared" si="5"/>
        <v>8.6482129900859683E-2</v>
      </c>
      <c r="M18" s="43">
        <f t="shared" si="5"/>
        <v>6.8510378237437344E-2</v>
      </c>
      <c r="N18" s="43">
        <f t="shared" si="5"/>
        <v>5.7587541276565381E-2</v>
      </c>
    </row>
    <row r="38" spans="3:14" x14ac:dyDescent="0.3">
      <c r="C38" s="44"/>
      <c r="D38" s="44"/>
      <c r="E38" s="44"/>
      <c r="F38" s="44"/>
      <c r="G38" s="44"/>
      <c r="H38" s="44"/>
      <c r="I38" s="44"/>
      <c r="J38" s="44"/>
      <c r="K38" s="44"/>
      <c r="L38" s="44"/>
      <c r="M38" s="44"/>
      <c r="N38" s="44"/>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124EE-1F1F-4870-B566-C3635F0F58C6}">
  <dimension ref="A1:AC127"/>
  <sheetViews>
    <sheetView topLeftCell="G1" workbookViewId="0">
      <selection activeCell="T26" sqref="T26"/>
    </sheetView>
  </sheetViews>
  <sheetFormatPr defaultRowHeight="14.4" x14ac:dyDescent="0.3"/>
  <cols>
    <col min="1" max="1" width="16.5546875" customWidth="1"/>
  </cols>
  <sheetData>
    <row r="1" spans="1:14" x14ac:dyDescent="0.3">
      <c r="A1" t="s">
        <v>235</v>
      </c>
    </row>
    <row r="2" spans="1:14" x14ac:dyDescent="0.3">
      <c r="A2" s="41" t="s">
        <v>233</v>
      </c>
      <c r="B2" s="41" t="s">
        <v>172</v>
      </c>
      <c r="C2" s="41" t="s">
        <v>173</v>
      </c>
      <c r="D2" s="41" t="s">
        <v>174</v>
      </c>
      <c r="E2" s="41" t="s">
        <v>175</v>
      </c>
      <c r="F2" s="41" t="s">
        <v>176</v>
      </c>
      <c r="G2" s="41" t="s">
        <v>177</v>
      </c>
      <c r="H2" s="41" t="s">
        <v>178</v>
      </c>
      <c r="I2" s="41" t="s">
        <v>179</v>
      </c>
      <c r="J2" s="41" t="s">
        <v>180</v>
      </c>
      <c r="K2" s="41" t="s">
        <v>181</v>
      </c>
      <c r="L2" s="41" t="s">
        <v>182</v>
      </c>
      <c r="M2" s="41" t="s">
        <v>183</v>
      </c>
      <c r="N2" t="s">
        <v>349</v>
      </c>
    </row>
    <row r="3" spans="1:14" x14ac:dyDescent="0.3">
      <c r="A3" s="41" t="s">
        <v>212</v>
      </c>
      <c r="B3" s="34">
        <v>0</v>
      </c>
      <c r="C3" s="34">
        <v>0</v>
      </c>
      <c r="D3" s="34">
        <v>1.7838207594885142E-3</v>
      </c>
      <c r="E3" s="34">
        <v>6.4904200426923339E-2</v>
      </c>
      <c r="F3" s="34">
        <v>0.22300554277206552</v>
      </c>
      <c r="G3" s="34">
        <v>9.6283779172895476E-2</v>
      </c>
      <c r="H3" s="34">
        <v>6.5525119913436541E-2</v>
      </c>
      <c r="I3" s="34">
        <v>5.5036163414418436E-2</v>
      </c>
      <c r="J3" s="34">
        <v>5.8992236202108576E-2</v>
      </c>
      <c r="K3" s="34">
        <v>0.26019367528803367</v>
      </c>
      <c r="L3" s="34">
        <v>0.1447156639079952</v>
      </c>
      <c r="M3" s="34">
        <v>2.9559798142634552E-2</v>
      </c>
      <c r="N3" t="str">
        <f t="shared" ref="N3:N8" si="0">A3</f>
        <v>Illinois</v>
      </c>
    </row>
    <row r="4" spans="1:14" x14ac:dyDescent="0.3">
      <c r="A4" s="41" t="s">
        <v>213</v>
      </c>
      <c r="B4" s="34">
        <v>0</v>
      </c>
      <c r="C4" s="34">
        <v>0</v>
      </c>
      <c r="D4" s="34">
        <v>9.7988075942769979E-4</v>
      </c>
      <c r="E4" s="34">
        <v>7.9901143413947644E-3</v>
      </c>
      <c r="F4" s="34">
        <v>9.0691506278487072E-2</v>
      </c>
      <c r="G4" s="34">
        <v>0.25790459537999283</v>
      </c>
      <c r="H4" s="34">
        <v>7.5949681300149507E-2</v>
      </c>
      <c r="I4" s="34">
        <v>5.569221052265403E-2</v>
      </c>
      <c r="J4" s="34">
        <v>5.2845923862757958E-2</v>
      </c>
      <c r="K4" s="34">
        <v>0.25757439780028796</v>
      </c>
      <c r="L4" s="34">
        <v>0.14056394907580338</v>
      </c>
      <c r="M4" s="34">
        <v>5.9807740679044714E-2</v>
      </c>
      <c r="N4" t="str">
        <f t="shared" si="0"/>
        <v>Indiana</v>
      </c>
    </row>
    <row r="5" spans="1:14" x14ac:dyDescent="0.3">
      <c r="A5" s="41" t="s">
        <v>214</v>
      </c>
      <c r="B5" s="34">
        <v>0</v>
      </c>
      <c r="C5" s="34">
        <v>0</v>
      </c>
      <c r="D5" s="34">
        <v>8.1350923518999228E-4</v>
      </c>
      <c r="E5" s="34">
        <v>6.5186083528036398E-2</v>
      </c>
      <c r="F5" s="34">
        <v>0.22654148720891706</v>
      </c>
      <c r="G5" s="34">
        <v>9.3397720465114992E-2</v>
      </c>
      <c r="H5" s="34">
        <v>6.2168880229983084E-2</v>
      </c>
      <c r="I5" s="34">
        <v>5.1466262846235684E-2</v>
      </c>
      <c r="J5" s="34">
        <v>5.9153691760854075E-2</v>
      </c>
      <c r="K5" s="34">
        <v>0.26448713147879471</v>
      </c>
      <c r="L5" s="34">
        <v>0.14662330491003778</v>
      </c>
      <c r="M5" s="34">
        <v>3.016192833683631E-2</v>
      </c>
      <c r="N5" t="str">
        <f t="shared" si="0"/>
        <v>Iowa</v>
      </c>
    </row>
    <row r="6" spans="1:14" x14ac:dyDescent="0.3">
      <c r="A6" s="41" t="s">
        <v>217</v>
      </c>
      <c r="B6" s="34">
        <v>0</v>
      </c>
      <c r="C6" s="34">
        <v>0</v>
      </c>
      <c r="D6" s="34">
        <v>7.2171555893030389E-3</v>
      </c>
      <c r="E6" s="34">
        <v>1.7921594115193035E-2</v>
      </c>
      <c r="F6" s="34">
        <v>0.14054708873675609</v>
      </c>
      <c r="G6" s="34">
        <v>0.17863118987250859</v>
      </c>
      <c r="H6" s="34">
        <v>0.11295479856743089</v>
      </c>
      <c r="I6" s="34">
        <v>9.1858299449184638E-2</v>
      </c>
      <c r="J6" s="34">
        <v>5.9777055401084016E-2</v>
      </c>
      <c r="K6" s="34">
        <v>0.19708570748454435</v>
      </c>
      <c r="L6" s="34">
        <v>0.14000005995136811</v>
      </c>
      <c r="M6" s="34">
        <v>5.4007050832627239E-2</v>
      </c>
      <c r="N6" t="str">
        <f t="shared" si="0"/>
        <v>Michigan</v>
      </c>
    </row>
    <row r="7" spans="1:14" x14ac:dyDescent="0.3">
      <c r="A7" s="41" t="s">
        <v>218</v>
      </c>
      <c r="B7" s="34">
        <v>0</v>
      </c>
      <c r="C7" s="34">
        <v>0</v>
      </c>
      <c r="D7" s="34">
        <v>2.2366066445531027E-3</v>
      </c>
      <c r="E7" s="34">
        <v>4.0314735472476541E-2</v>
      </c>
      <c r="F7" s="34">
        <v>0.22007345634540174</v>
      </c>
      <c r="G7" s="34">
        <v>8.8726064269117097E-2</v>
      </c>
      <c r="H7" s="34">
        <v>6.6060572797820419E-2</v>
      </c>
      <c r="I7" s="34">
        <v>9.05790138732014E-2</v>
      </c>
      <c r="J7" s="34">
        <v>0.10170512004837864</v>
      </c>
      <c r="K7" s="34">
        <v>0.18612483027519403</v>
      </c>
      <c r="L7" s="34">
        <v>0.15042764770220501</v>
      </c>
      <c r="M7" s="34">
        <v>5.3751952571651967E-2</v>
      </c>
      <c r="N7" t="str">
        <f t="shared" si="0"/>
        <v>Minnesota</v>
      </c>
    </row>
    <row r="8" spans="1:14" x14ac:dyDescent="0.3">
      <c r="A8" s="41" t="s">
        <v>219</v>
      </c>
      <c r="B8" s="34">
        <v>0</v>
      </c>
      <c r="C8" s="34">
        <v>0</v>
      </c>
      <c r="D8" s="34">
        <v>3.1652192559954487E-3</v>
      </c>
      <c r="E8" s="34">
        <v>8.2693603514792338E-2</v>
      </c>
      <c r="F8" s="34">
        <v>8.6587353635148884E-2</v>
      </c>
      <c r="G8" s="34">
        <v>0.22865665187805068</v>
      </c>
      <c r="H8" s="34">
        <v>9.5678765357795126E-2</v>
      </c>
      <c r="I8" s="34">
        <v>7.0370926228987274E-2</v>
      </c>
      <c r="J8" s="34">
        <v>0.13015361409996684</v>
      </c>
      <c r="K8" s="34">
        <v>0.17282145374213864</v>
      </c>
      <c r="L8" s="34">
        <v>0.12143646663478748</v>
      </c>
      <c r="M8" s="34">
        <v>8.4359456523372886E-3</v>
      </c>
      <c r="N8" t="str">
        <f t="shared" si="0"/>
        <v>Missouri</v>
      </c>
    </row>
    <row r="9" spans="1:14" x14ac:dyDescent="0.3">
      <c r="A9" s="41" t="s">
        <v>236</v>
      </c>
      <c r="B9" s="34">
        <v>0</v>
      </c>
      <c r="C9" s="34">
        <v>0</v>
      </c>
      <c r="D9" s="34">
        <v>4.7377529441503521E-3</v>
      </c>
      <c r="E9" s="34">
        <v>1.4112696394588653E-2</v>
      </c>
      <c r="F9" s="34">
        <v>8.5906966646430036E-2</v>
      </c>
      <c r="G9" s="34">
        <v>0.24402230610639991</v>
      </c>
      <c r="H9" s="34">
        <v>0.11841063387949166</v>
      </c>
      <c r="I9" s="34">
        <v>7.738003575959089E-2</v>
      </c>
      <c r="J9" s="34">
        <v>5.5589278392984463E-2</v>
      </c>
      <c r="K9" s="34">
        <v>0.22416223254631049</v>
      </c>
      <c r="L9" s="34">
        <v>0.12840371583160023</v>
      </c>
      <c r="M9" s="34">
        <v>4.7274381498453491E-2</v>
      </c>
      <c r="N9" s="31" t="s">
        <v>352</v>
      </c>
    </row>
    <row r="10" spans="1:14" x14ac:dyDescent="0.3">
      <c r="A10" s="41" t="s">
        <v>198</v>
      </c>
      <c r="B10" s="34">
        <v>0</v>
      </c>
      <c r="C10" s="34">
        <v>0</v>
      </c>
      <c r="D10" s="34">
        <v>9.7144692816983347E-3</v>
      </c>
      <c r="E10" s="34">
        <v>2.7216077193499937E-2</v>
      </c>
      <c r="F10" s="34">
        <v>0.1656603219784078</v>
      </c>
      <c r="G10" s="34">
        <v>0.14984515530812728</v>
      </c>
      <c r="H10" s="34">
        <v>0.1006816371681494</v>
      </c>
      <c r="I10" s="34">
        <v>9.9890040025823024E-2</v>
      </c>
      <c r="J10" s="34">
        <v>4.8483814989201783E-2</v>
      </c>
      <c r="K10" s="34">
        <v>0.12608011733075614</v>
      </c>
      <c r="L10" s="34">
        <v>0.19326806117945669</v>
      </c>
      <c r="M10" s="34">
        <v>7.9160305544879628E-2</v>
      </c>
      <c r="N10" t="s">
        <v>198</v>
      </c>
    </row>
    <row r="11" spans="1:14" x14ac:dyDescent="0.3">
      <c r="A11" s="41" t="s">
        <v>347</v>
      </c>
      <c r="B11" s="34">
        <v>0</v>
      </c>
      <c r="C11" s="34">
        <v>1.7836656405519494E-3</v>
      </c>
      <c r="D11" s="34">
        <v>6.4898556434669491E-2</v>
      </c>
      <c r="E11" s="34">
        <v>0.22298615047468429</v>
      </c>
      <c r="F11" s="34">
        <v>9.6275406449708861E-2</v>
      </c>
      <c r="G11" s="34">
        <v>6.5519421926760926E-2</v>
      </c>
      <c r="H11" s="34">
        <v>6.0275399730857361E-2</v>
      </c>
      <c r="I11" s="34">
        <v>5.5031377534953789E-2</v>
      </c>
      <c r="J11" s="34">
        <v>5.8987106307248585E-2</v>
      </c>
      <c r="K11" s="34">
        <v>0.19998260823731986</v>
      </c>
      <c r="L11" s="34">
        <v>0.14470307960558126</v>
      </c>
      <c r="M11" s="34">
        <v>2.9557227657663703E-2</v>
      </c>
      <c r="N11" t="s">
        <v>350</v>
      </c>
    </row>
    <row r="12" spans="1:14" x14ac:dyDescent="0.3">
      <c r="A12" s="41" t="s">
        <v>348</v>
      </c>
      <c r="B12" s="34">
        <f t="shared" ref="B12:M12" si="1">1/12</f>
        <v>8.3333333333333329E-2</v>
      </c>
      <c r="C12" s="34">
        <f t="shared" si="1"/>
        <v>8.3333333333333329E-2</v>
      </c>
      <c r="D12" s="34">
        <f t="shared" si="1"/>
        <v>8.3333333333333329E-2</v>
      </c>
      <c r="E12" s="34">
        <f t="shared" si="1"/>
        <v>8.3333333333333329E-2</v>
      </c>
      <c r="F12" s="34">
        <f t="shared" si="1"/>
        <v>8.3333333333333329E-2</v>
      </c>
      <c r="G12" s="34">
        <f t="shared" si="1"/>
        <v>8.3333333333333329E-2</v>
      </c>
      <c r="H12" s="34">
        <f t="shared" si="1"/>
        <v>8.3333333333333329E-2</v>
      </c>
      <c r="I12" s="34">
        <f t="shared" si="1"/>
        <v>8.3333333333333329E-2</v>
      </c>
      <c r="J12" s="34">
        <f t="shared" si="1"/>
        <v>8.3333333333333329E-2</v>
      </c>
      <c r="K12" s="34">
        <f t="shared" si="1"/>
        <v>8.3333333333333329E-2</v>
      </c>
      <c r="L12" s="34">
        <f t="shared" si="1"/>
        <v>8.3333333333333329E-2</v>
      </c>
      <c r="M12" s="34">
        <f t="shared" si="1"/>
        <v>8.3333333333333329E-2</v>
      </c>
      <c r="N12" t="s">
        <v>351</v>
      </c>
    </row>
    <row r="13" spans="1:14" x14ac:dyDescent="0.3">
      <c r="B13" s="34"/>
      <c r="C13" s="34"/>
      <c r="D13" s="34"/>
      <c r="E13" s="34"/>
      <c r="F13" s="34"/>
      <c r="G13" s="34"/>
      <c r="H13" s="34"/>
      <c r="I13" s="34"/>
      <c r="J13" s="34"/>
      <c r="K13" s="34"/>
      <c r="L13" s="34"/>
      <c r="M13" s="34"/>
    </row>
    <row r="17" spans="1:29" x14ac:dyDescent="0.3">
      <c r="A17" t="s">
        <v>234</v>
      </c>
      <c r="Q17" t="s">
        <v>229</v>
      </c>
    </row>
    <row r="18" spans="1:29" x14ac:dyDescent="0.3">
      <c r="A18" t="s">
        <v>231</v>
      </c>
      <c r="B18" t="s">
        <v>233</v>
      </c>
      <c r="C18" t="s">
        <v>223</v>
      </c>
      <c r="D18" t="s">
        <v>172</v>
      </c>
      <c r="E18" t="s">
        <v>173</v>
      </c>
      <c r="F18" t="s">
        <v>174</v>
      </c>
      <c r="G18" t="s">
        <v>175</v>
      </c>
      <c r="H18" t="s">
        <v>176</v>
      </c>
      <c r="I18" t="s">
        <v>177</v>
      </c>
      <c r="J18" t="s">
        <v>178</v>
      </c>
      <c r="K18" t="s">
        <v>179</v>
      </c>
      <c r="L18" t="s">
        <v>180</v>
      </c>
      <c r="M18" t="s">
        <v>181</v>
      </c>
      <c r="N18" t="s">
        <v>182</v>
      </c>
      <c r="O18" t="s">
        <v>183</v>
      </c>
      <c r="Q18" t="s">
        <v>233</v>
      </c>
      <c r="R18" t="s">
        <v>172</v>
      </c>
      <c r="S18" t="s">
        <v>173</v>
      </c>
      <c r="T18" t="s">
        <v>174</v>
      </c>
      <c r="U18" t="s">
        <v>175</v>
      </c>
      <c r="V18" t="s">
        <v>176</v>
      </c>
      <c r="W18" t="s">
        <v>177</v>
      </c>
      <c r="X18" t="s">
        <v>178</v>
      </c>
      <c r="Y18" t="s">
        <v>179</v>
      </c>
      <c r="Z18" t="s">
        <v>180</v>
      </c>
      <c r="AA18" t="s">
        <v>181</v>
      </c>
      <c r="AB18" t="s">
        <v>182</v>
      </c>
      <c r="AC18" t="s">
        <v>183</v>
      </c>
    </row>
    <row r="19" spans="1:29" x14ac:dyDescent="0.3">
      <c r="A19">
        <v>1</v>
      </c>
      <c r="B19" t="s">
        <v>238</v>
      </c>
      <c r="C19" t="s">
        <v>232</v>
      </c>
      <c r="D19">
        <v>3.0752950925813698</v>
      </c>
      <c r="E19">
        <v>3.0752954023651502</v>
      </c>
      <c r="F19">
        <v>13.5104676054231</v>
      </c>
      <c r="G19">
        <v>13.510466929340801</v>
      </c>
      <c r="H19">
        <v>13.5104676054231</v>
      </c>
      <c r="I19">
        <v>18.7772575549271</v>
      </c>
      <c r="J19">
        <v>18.777256249818201</v>
      </c>
      <c r="K19">
        <v>18.777256249818201</v>
      </c>
      <c r="L19">
        <v>13.510466929340801</v>
      </c>
      <c r="M19">
        <v>13.5104676054231</v>
      </c>
      <c r="N19">
        <v>13.510466929340801</v>
      </c>
      <c r="O19">
        <v>3.0752950925813698</v>
      </c>
      <c r="Q19" t="str">
        <f t="shared" ref="Q19:Q50" si="2">B75</f>
        <v>Alabama</v>
      </c>
      <c r="R19" s="35">
        <f t="shared" ref="R19:R50" si="3">D75/SUM($D75:$O75)</f>
        <v>2.0649693752950601E-2</v>
      </c>
      <c r="S19" s="35">
        <f t="shared" ref="S19:S50" si="4">E75/SUM($D75:$O75)</f>
        <v>2.286216324374139E-2</v>
      </c>
      <c r="T19" s="35">
        <f t="shared" ref="T19:T50" si="5">F75/SUM($D75:$O75)</f>
        <v>9.0718779860884238E-2</v>
      </c>
      <c r="U19" s="35">
        <f t="shared" ref="U19:U50" si="6">G75/SUM($D75:$O75)</f>
        <v>9.3742734498565336E-2</v>
      </c>
      <c r="V19" s="35">
        <f t="shared" ref="V19:V50" si="7">H75/SUM($D75:$O75)</f>
        <v>9.0718779860884238E-2</v>
      </c>
      <c r="W19" s="35">
        <f t="shared" ref="W19:W50" si="8">I75/SUM($D75:$O75)</f>
        <v>0.13028650147982679</v>
      </c>
      <c r="X19" s="35">
        <f t="shared" ref="X19:X50" si="9">J75/SUM($D75:$O75)</f>
        <v>0.12608370234609093</v>
      </c>
      <c r="Y19" s="35">
        <f t="shared" ref="Y19:Y50" si="10">K75/SUM($D75:$O75)</f>
        <v>0.12608370234609093</v>
      </c>
      <c r="Z19" s="35">
        <f t="shared" ref="Z19:Z50" si="11">L75/SUM($D75:$O75)</f>
        <v>9.3742734498565336E-2</v>
      </c>
      <c r="AA19" s="35">
        <f t="shared" ref="AA19:AA50" si="12">M75/SUM($D75:$O75)</f>
        <v>9.0718779860884238E-2</v>
      </c>
      <c r="AB19" s="35">
        <f t="shared" ref="AB19:AB50" si="13">N75/SUM($D75:$O75)</f>
        <v>9.3742734498565336E-2</v>
      </c>
      <c r="AC19" s="35">
        <f t="shared" ref="AC19:AC50" si="14">O75/SUM($D75:$O75)</f>
        <v>2.0649693752950601E-2</v>
      </c>
    </row>
    <row r="20" spans="1:29" x14ac:dyDescent="0.3">
      <c r="A20">
        <v>2</v>
      </c>
      <c r="B20" t="s">
        <v>239</v>
      </c>
      <c r="C20" t="s">
        <v>232</v>
      </c>
      <c r="D20">
        <v>0.239915108137359</v>
      </c>
      <c r="E20">
        <v>0.23991519202944001</v>
      </c>
      <c r="F20">
        <v>1.1684115493767</v>
      </c>
      <c r="G20">
        <v>1.1684113603626001</v>
      </c>
      <c r="H20">
        <v>1.1684115493767</v>
      </c>
      <c r="I20">
        <v>3.3673743780569998</v>
      </c>
      <c r="J20">
        <v>3.3673711970884899</v>
      </c>
      <c r="K20">
        <v>3.3673711970884899</v>
      </c>
      <c r="L20">
        <v>1.1684113603626001</v>
      </c>
      <c r="M20">
        <v>1.1684115493767</v>
      </c>
      <c r="N20">
        <v>1.1684113603626001</v>
      </c>
      <c r="O20">
        <v>0.239915108137359</v>
      </c>
      <c r="Q20" t="str">
        <f t="shared" si="2"/>
        <v>Alaska</v>
      </c>
      <c r="R20" s="35">
        <f t="shared" si="3"/>
        <v>1.3264415096537007E-2</v>
      </c>
      <c r="S20" s="35">
        <f t="shared" si="4"/>
        <v>1.468560756348251E-2</v>
      </c>
      <c r="T20" s="35">
        <f t="shared" si="5"/>
        <v>6.4599082212226627E-2</v>
      </c>
      <c r="U20" s="35">
        <f t="shared" si="6"/>
        <v>6.6752374154091534E-2</v>
      </c>
      <c r="V20" s="35">
        <f t="shared" si="7"/>
        <v>6.4599082212226627E-2</v>
      </c>
      <c r="W20" s="35">
        <f t="shared" si="8"/>
        <v>0.19238107572936017</v>
      </c>
      <c r="X20" s="35">
        <f t="shared" si="9"/>
        <v>0.18617505870756437</v>
      </c>
      <c r="Y20" s="35">
        <f t="shared" si="10"/>
        <v>0.18617505870756437</v>
      </c>
      <c r="Z20" s="35">
        <f t="shared" si="11"/>
        <v>6.6752374154091534E-2</v>
      </c>
      <c r="AA20" s="35">
        <f t="shared" si="12"/>
        <v>6.4599082212226627E-2</v>
      </c>
      <c r="AB20" s="35">
        <f t="shared" si="13"/>
        <v>6.6752374154091534E-2</v>
      </c>
      <c r="AC20" s="35">
        <f t="shared" si="14"/>
        <v>1.3264415096537007E-2</v>
      </c>
    </row>
    <row r="21" spans="1:29" x14ac:dyDescent="0.3">
      <c r="A21">
        <v>4</v>
      </c>
      <c r="B21" t="s">
        <v>192</v>
      </c>
      <c r="C21" t="s">
        <v>232</v>
      </c>
      <c r="D21">
        <v>1.6908793288178801</v>
      </c>
      <c r="E21">
        <v>1.6908792793171701</v>
      </c>
      <c r="F21">
        <v>7.7644195928572399</v>
      </c>
      <c r="G21">
        <v>7.7644198228633403</v>
      </c>
      <c r="H21">
        <v>7.7644195928572399</v>
      </c>
      <c r="I21">
        <v>10.0718165121475</v>
      </c>
      <c r="J21">
        <v>10.071814870233601</v>
      </c>
      <c r="K21">
        <v>10.071814870233601</v>
      </c>
      <c r="L21">
        <v>7.7644198228633403</v>
      </c>
      <c r="M21">
        <v>7.7644195928572399</v>
      </c>
      <c r="N21">
        <v>7.7644198228633403</v>
      </c>
      <c r="O21">
        <v>1.6908793288178801</v>
      </c>
      <c r="Q21" t="str">
        <f t="shared" si="2"/>
        <v>Arizona</v>
      </c>
      <c r="R21" s="35">
        <f t="shared" si="3"/>
        <v>2.0330903762400064E-2</v>
      </c>
      <c r="S21" s="35">
        <f t="shared" si="4"/>
        <v>2.2509214220839908E-2</v>
      </c>
      <c r="T21" s="35">
        <f t="shared" si="5"/>
        <v>9.3358328310533409E-2</v>
      </c>
      <c r="U21" s="35">
        <f t="shared" si="6"/>
        <v>9.6470275445298778E-2</v>
      </c>
      <c r="V21" s="35">
        <f t="shared" si="7"/>
        <v>9.3358328310533409E-2</v>
      </c>
      <c r="W21" s="35">
        <f t="shared" si="8"/>
        <v>0.1251388945121546</v>
      </c>
      <c r="X21" s="35">
        <f t="shared" si="9"/>
        <v>0.12110213623735437</v>
      </c>
      <c r="Y21" s="35">
        <f t="shared" si="10"/>
        <v>0.12110213623735437</v>
      </c>
      <c r="Z21" s="35">
        <f t="shared" si="11"/>
        <v>9.6470275445298778E-2</v>
      </c>
      <c r="AA21" s="35">
        <f t="shared" si="12"/>
        <v>9.3358328310533409E-2</v>
      </c>
      <c r="AB21" s="35">
        <f t="shared" si="13"/>
        <v>9.6470275445298778E-2</v>
      </c>
      <c r="AC21" s="35">
        <f t="shared" si="14"/>
        <v>2.0330903762400064E-2</v>
      </c>
    </row>
    <row r="22" spans="1:29" x14ac:dyDescent="0.3">
      <c r="A22">
        <v>5</v>
      </c>
      <c r="B22" t="s">
        <v>240</v>
      </c>
      <c r="C22" t="s">
        <v>232</v>
      </c>
      <c r="D22">
        <v>10.326475235285599</v>
      </c>
      <c r="E22">
        <v>10.326476325456699</v>
      </c>
      <c r="F22">
        <v>50.792005585540899</v>
      </c>
      <c r="G22">
        <v>50.792008048410501</v>
      </c>
      <c r="H22">
        <v>50.792005585540899</v>
      </c>
      <c r="I22">
        <v>58.975929101650301</v>
      </c>
      <c r="J22">
        <v>58.975940120248701</v>
      </c>
      <c r="K22">
        <v>58.975940120248701</v>
      </c>
      <c r="L22">
        <v>50.792008048410501</v>
      </c>
      <c r="M22">
        <v>50.792005585540899</v>
      </c>
      <c r="N22">
        <v>50.792008048410501</v>
      </c>
      <c r="O22">
        <v>10.326475235285599</v>
      </c>
      <c r="Q22" t="str">
        <f t="shared" si="2"/>
        <v>Arkansas</v>
      </c>
      <c r="R22" s="35">
        <f t="shared" si="3"/>
        <v>1.9827692168070715E-2</v>
      </c>
      <c r="S22" s="35">
        <f t="shared" si="4"/>
        <v>2.1952090074999632E-2</v>
      </c>
      <c r="T22" s="35">
        <f t="shared" si="5"/>
        <v>9.7524879341966506E-2</v>
      </c>
      <c r="U22" s="35">
        <f t="shared" si="6"/>
        <v>0.10077571353991056</v>
      </c>
      <c r="V22" s="35">
        <f t="shared" si="7"/>
        <v>9.7524879341966506E-2</v>
      </c>
      <c r="W22" s="35">
        <f t="shared" si="8"/>
        <v>0.11701331696185968</v>
      </c>
      <c r="X22" s="35">
        <f t="shared" si="9"/>
        <v>0.11323871499068401</v>
      </c>
      <c r="Y22" s="35">
        <f t="shared" si="10"/>
        <v>0.11323871499068401</v>
      </c>
      <c r="Z22" s="35">
        <f t="shared" si="11"/>
        <v>0.10077571353991056</v>
      </c>
      <c r="AA22" s="35">
        <f t="shared" si="12"/>
        <v>9.7524879341966506E-2</v>
      </c>
      <c r="AB22" s="35">
        <f t="shared" si="13"/>
        <v>0.10077571353991056</v>
      </c>
      <c r="AC22" s="35">
        <f t="shared" si="14"/>
        <v>1.9827692168070715E-2</v>
      </c>
    </row>
    <row r="23" spans="1:29" x14ac:dyDescent="0.3">
      <c r="A23">
        <v>6</v>
      </c>
      <c r="B23" t="s">
        <v>186</v>
      </c>
      <c r="C23" t="s">
        <v>232</v>
      </c>
      <c r="D23">
        <v>20.985063609920999</v>
      </c>
      <c r="E23">
        <v>20.985069270210801</v>
      </c>
      <c r="F23">
        <v>37.862154183929903</v>
      </c>
      <c r="G23">
        <v>37.862164016837497</v>
      </c>
      <c r="H23">
        <v>45.326970219200497</v>
      </c>
      <c r="I23">
        <v>55.166005405014602</v>
      </c>
      <c r="J23">
        <v>55.165994862500497</v>
      </c>
      <c r="K23">
        <v>55.165994862500497</v>
      </c>
      <c r="L23">
        <v>45.326974281614604</v>
      </c>
      <c r="M23">
        <v>34.129745035694697</v>
      </c>
      <c r="N23">
        <v>27.004234923744299</v>
      </c>
      <c r="O23">
        <v>20.985063609920999</v>
      </c>
      <c r="Q23" t="str">
        <f t="shared" si="2"/>
        <v>California</v>
      </c>
      <c r="R23" s="35">
        <f t="shared" si="3"/>
        <v>4.525317112671437E-2</v>
      </c>
      <c r="S23" s="35">
        <f t="shared" si="4"/>
        <v>5.0101738689916291E-2</v>
      </c>
      <c r="T23" s="35">
        <f t="shared" si="5"/>
        <v>8.1647717365097586E-2</v>
      </c>
      <c r="U23" s="35">
        <f t="shared" si="6"/>
        <v>8.4369329854879993E-2</v>
      </c>
      <c r="V23" s="35">
        <f t="shared" si="7"/>
        <v>9.7745195254744704E-2</v>
      </c>
      <c r="W23" s="35">
        <f t="shared" si="8"/>
        <v>0.12292796853138056</v>
      </c>
      <c r="X23" s="35">
        <f t="shared" si="9"/>
        <v>0.11896252745728887</v>
      </c>
      <c r="Y23" s="35">
        <f t="shared" si="10"/>
        <v>0.11896252745728887</v>
      </c>
      <c r="Z23" s="35">
        <f t="shared" si="11"/>
        <v>0.101003377482295</v>
      </c>
      <c r="AA23" s="35">
        <f t="shared" si="12"/>
        <v>7.3598975982195586E-2</v>
      </c>
      <c r="AB23" s="35">
        <f t="shared" si="13"/>
        <v>6.0174299671483862E-2</v>
      </c>
      <c r="AC23" s="35">
        <f t="shared" si="14"/>
        <v>4.525317112671437E-2</v>
      </c>
    </row>
    <row r="24" spans="1:29" x14ac:dyDescent="0.3">
      <c r="A24">
        <v>8</v>
      </c>
      <c r="B24" t="s">
        <v>197</v>
      </c>
      <c r="C24" t="s">
        <v>232</v>
      </c>
      <c r="D24">
        <v>2.6862763006013402</v>
      </c>
      <c r="E24">
        <v>2.6862764217115198</v>
      </c>
      <c r="F24">
        <v>10.252554966237</v>
      </c>
      <c r="G24">
        <v>10.252557852550099</v>
      </c>
      <c r="H24">
        <v>10.252554966237</v>
      </c>
      <c r="I24">
        <v>24.410379631933498</v>
      </c>
      <c r="J24">
        <v>24.410382789008001</v>
      </c>
      <c r="K24">
        <v>24.410382789008001</v>
      </c>
      <c r="L24">
        <v>10.252557852550099</v>
      </c>
      <c r="M24">
        <v>10.252554966237</v>
      </c>
      <c r="N24">
        <v>10.252557852550099</v>
      </c>
      <c r="O24">
        <v>2.6862763006013402</v>
      </c>
      <c r="Q24" t="str">
        <f t="shared" si="2"/>
        <v>Colorado</v>
      </c>
      <c r="R24" s="35">
        <f t="shared" si="3"/>
        <v>1.8534727531324589E-2</v>
      </c>
      <c r="S24" s="35">
        <f t="shared" si="4"/>
        <v>2.052059212056145E-2</v>
      </c>
      <c r="T24" s="35">
        <f t="shared" si="5"/>
        <v>7.0740419649532149E-2</v>
      </c>
      <c r="U24" s="35">
        <f t="shared" si="6"/>
        <v>7.3098454216619493E-2</v>
      </c>
      <c r="V24" s="35">
        <f t="shared" si="7"/>
        <v>7.0740419649532149E-2</v>
      </c>
      <c r="W24" s="35">
        <f t="shared" si="8"/>
        <v>0.17404057051883606</v>
      </c>
      <c r="X24" s="35">
        <f t="shared" si="9"/>
        <v>0.16842638034974919</v>
      </c>
      <c r="Y24" s="35">
        <f t="shared" si="10"/>
        <v>0.16842638034974919</v>
      </c>
      <c r="Z24" s="35">
        <f t="shared" si="11"/>
        <v>7.3098454216619493E-2</v>
      </c>
      <c r="AA24" s="35">
        <f t="shared" si="12"/>
        <v>7.0740419649532149E-2</v>
      </c>
      <c r="AB24" s="35">
        <f t="shared" si="13"/>
        <v>7.3098454216619493E-2</v>
      </c>
      <c r="AC24" s="35">
        <f t="shared" si="14"/>
        <v>1.8534727531324589E-2</v>
      </c>
    </row>
    <row r="25" spans="1:29" x14ac:dyDescent="0.3">
      <c r="A25">
        <v>9</v>
      </c>
      <c r="B25" t="s">
        <v>241</v>
      </c>
      <c r="C25" t="s">
        <v>232</v>
      </c>
      <c r="D25">
        <v>0.25485778727179997</v>
      </c>
      <c r="E25">
        <v>0.25485785008709999</v>
      </c>
      <c r="F25">
        <v>1.9144601943999899</v>
      </c>
      <c r="G25">
        <v>1.91446011459999</v>
      </c>
      <c r="H25">
        <v>1.9144601943999899</v>
      </c>
      <c r="I25">
        <v>4.7115741042999897</v>
      </c>
      <c r="J25">
        <v>4.7115740618999897</v>
      </c>
      <c r="K25">
        <v>4.7115740618999897</v>
      </c>
      <c r="L25">
        <v>1.91446011459999</v>
      </c>
      <c r="M25">
        <v>1.9144601943999899</v>
      </c>
      <c r="N25">
        <v>1.91446011459999</v>
      </c>
      <c r="O25">
        <v>0.25485778727179997</v>
      </c>
      <c r="Q25" t="str">
        <f t="shared" si="2"/>
        <v>Connecticut</v>
      </c>
      <c r="R25" s="35">
        <f t="shared" si="3"/>
        <v>9.5231712323738948E-3</v>
      </c>
      <c r="S25" s="35">
        <f t="shared" si="4"/>
        <v>1.0543513605950992E-2</v>
      </c>
      <c r="T25" s="35">
        <f t="shared" si="5"/>
        <v>7.1536885115427912E-2</v>
      </c>
      <c r="U25" s="35">
        <f t="shared" si="6"/>
        <v>7.392144487135828E-2</v>
      </c>
      <c r="V25" s="35">
        <f t="shared" si="7"/>
        <v>7.1536885115427912E-2</v>
      </c>
      <c r="W25" s="35">
        <f t="shared" si="8"/>
        <v>0.18192406451941279</v>
      </c>
      <c r="X25" s="35">
        <f t="shared" si="9"/>
        <v>0.17605554472476492</v>
      </c>
      <c r="Y25" s="35">
        <f t="shared" si="10"/>
        <v>0.17605554472476492</v>
      </c>
      <c r="Z25" s="35">
        <f t="shared" si="11"/>
        <v>7.392144487135828E-2</v>
      </c>
      <c r="AA25" s="35">
        <f t="shared" si="12"/>
        <v>7.1536885115427912E-2</v>
      </c>
      <c r="AB25" s="35">
        <f t="shared" si="13"/>
        <v>7.392144487135828E-2</v>
      </c>
      <c r="AC25" s="35">
        <f t="shared" si="14"/>
        <v>9.5231712323738948E-3</v>
      </c>
    </row>
    <row r="26" spans="1:29" x14ac:dyDescent="0.3">
      <c r="A26">
        <v>10</v>
      </c>
      <c r="B26" t="s">
        <v>209</v>
      </c>
      <c r="C26" t="s">
        <v>232</v>
      </c>
      <c r="D26">
        <v>0.54166317713412904</v>
      </c>
      <c r="E26">
        <v>0.54166343973437003</v>
      </c>
      <c r="F26">
        <v>3.46284280730465</v>
      </c>
      <c r="G26">
        <v>3.4628425448166098</v>
      </c>
      <c r="H26">
        <v>3.46284280730465</v>
      </c>
      <c r="I26">
        <v>7.6318527829242999</v>
      </c>
      <c r="J26">
        <v>7.6318556591356996</v>
      </c>
      <c r="K26">
        <v>7.6318556591356996</v>
      </c>
      <c r="L26">
        <v>3.4628425448166098</v>
      </c>
      <c r="M26">
        <v>3.46284280730465</v>
      </c>
      <c r="N26">
        <v>3.4628425448166098</v>
      </c>
      <c r="O26">
        <v>0.54166317713412904</v>
      </c>
      <c r="Q26" t="str">
        <f t="shared" si="2"/>
        <v>Delaware</v>
      </c>
      <c r="R26" s="35">
        <f t="shared" si="3"/>
        <v>1.1786477292405135E-2</v>
      </c>
      <c r="S26" s="35">
        <f t="shared" si="4"/>
        <v>1.3049320471516889E-2</v>
      </c>
      <c r="T26" s="35">
        <f t="shared" si="5"/>
        <v>7.5350734254098994E-2</v>
      </c>
      <c r="U26" s="35">
        <f t="shared" si="6"/>
        <v>7.7862419493828022E-2</v>
      </c>
      <c r="V26" s="35">
        <f t="shared" si="7"/>
        <v>7.5350734254098994E-2</v>
      </c>
      <c r="W26" s="35">
        <f t="shared" si="8"/>
        <v>0.17160310213604038</v>
      </c>
      <c r="X26" s="35">
        <f t="shared" si="9"/>
        <v>0.16606758078192579</v>
      </c>
      <c r="Y26" s="35">
        <f t="shared" si="10"/>
        <v>0.16606758078192579</v>
      </c>
      <c r="Z26" s="35">
        <f t="shared" si="11"/>
        <v>7.7862419493828022E-2</v>
      </c>
      <c r="AA26" s="35">
        <f t="shared" si="12"/>
        <v>7.5350734254098994E-2</v>
      </c>
      <c r="AB26" s="35">
        <f t="shared" si="13"/>
        <v>7.7862419493828022E-2</v>
      </c>
      <c r="AC26" s="35">
        <f t="shared" si="14"/>
        <v>1.1786477292405135E-2</v>
      </c>
    </row>
    <row r="27" spans="1:29" x14ac:dyDescent="0.3">
      <c r="A27">
        <v>11</v>
      </c>
      <c r="B27" t="s">
        <v>242</v>
      </c>
      <c r="C27" t="s">
        <v>232</v>
      </c>
      <c r="D27">
        <v>3.0945828000000001E-3</v>
      </c>
      <c r="E27">
        <v>3.0945804000000001E-3</v>
      </c>
      <c r="F27">
        <v>3.0061683799999999E-2</v>
      </c>
      <c r="G27">
        <v>3.0061667699999999E-2</v>
      </c>
      <c r="H27">
        <v>3.0061683799999999E-2</v>
      </c>
      <c r="I27">
        <v>8.3995798299999994E-2</v>
      </c>
      <c r="J27">
        <v>8.3995829199999997E-2</v>
      </c>
      <c r="K27">
        <v>8.3995829199999997E-2</v>
      </c>
      <c r="L27">
        <v>3.0061667699999999E-2</v>
      </c>
      <c r="M27">
        <v>3.0061683799999999E-2</v>
      </c>
      <c r="N27">
        <v>3.0061667699999999E-2</v>
      </c>
      <c r="O27">
        <v>3.0945828000000001E-3</v>
      </c>
      <c r="Q27" t="str">
        <f t="shared" si="2"/>
        <v>District of Columbia</v>
      </c>
      <c r="R27" s="35">
        <f t="shared" si="3"/>
        <v>6.910962469440742E-3</v>
      </c>
      <c r="S27" s="35">
        <f t="shared" si="4"/>
        <v>7.6514167999719015E-3</v>
      </c>
      <c r="T27" s="35">
        <f t="shared" si="5"/>
        <v>6.7135113822126433E-2</v>
      </c>
      <c r="U27" s="35">
        <f t="shared" si="6"/>
        <v>6.9372913795773136E-2</v>
      </c>
      <c r="V27" s="35">
        <f t="shared" si="7"/>
        <v>6.7135113822126433E-2</v>
      </c>
      <c r="W27" s="35">
        <f t="shared" si="8"/>
        <v>0.19383599515581923</v>
      </c>
      <c r="X27" s="35">
        <f t="shared" si="9"/>
        <v>0.18758329012581429</v>
      </c>
      <c r="Y27" s="35">
        <f t="shared" si="10"/>
        <v>0.18758329012581429</v>
      </c>
      <c r="Z27" s="35">
        <f t="shared" si="11"/>
        <v>6.9372913795773136E-2</v>
      </c>
      <c r="AA27" s="35">
        <f t="shared" si="12"/>
        <v>6.7135113822126433E-2</v>
      </c>
      <c r="AB27" s="35">
        <f t="shared" si="13"/>
        <v>6.9372913795773136E-2</v>
      </c>
      <c r="AC27" s="35">
        <f t="shared" si="14"/>
        <v>6.910962469440742E-3</v>
      </c>
    </row>
    <row r="28" spans="1:29" x14ac:dyDescent="0.3">
      <c r="A28">
        <v>12</v>
      </c>
      <c r="B28" t="s">
        <v>187</v>
      </c>
      <c r="C28" t="s">
        <v>232</v>
      </c>
      <c r="D28">
        <v>7.3959844338318801</v>
      </c>
      <c r="E28">
        <v>7.3959853965468803</v>
      </c>
      <c r="F28">
        <v>28.079199098319101</v>
      </c>
      <c r="G28">
        <v>28.079200709138501</v>
      </c>
      <c r="H28">
        <v>28.079199098319101</v>
      </c>
      <c r="I28">
        <v>48.473987857140202</v>
      </c>
      <c r="J28">
        <v>48.473984475560798</v>
      </c>
      <c r="K28">
        <v>48.473984475560798</v>
      </c>
      <c r="L28">
        <v>28.079200709138501</v>
      </c>
      <c r="M28">
        <v>28.079199098319101</v>
      </c>
      <c r="N28">
        <v>28.079200709138501</v>
      </c>
      <c r="O28">
        <v>7.3959844338318801</v>
      </c>
      <c r="Q28" t="str">
        <f t="shared" si="2"/>
        <v>Florida</v>
      </c>
      <c r="R28" s="35">
        <f t="shared" si="3"/>
        <v>2.1669959540161644E-2</v>
      </c>
      <c r="S28" s="35">
        <f t="shared" si="4"/>
        <v>2.3991744042403763E-2</v>
      </c>
      <c r="T28" s="35">
        <f t="shared" si="5"/>
        <v>8.2271009873592399E-2</v>
      </c>
      <c r="U28" s="35">
        <f t="shared" si="6"/>
        <v>8.5013381746341155E-2</v>
      </c>
      <c r="V28" s="35">
        <f t="shared" si="7"/>
        <v>8.2271009873592399E-2</v>
      </c>
      <c r="W28" s="35">
        <f t="shared" si="8"/>
        <v>0.14676121578935783</v>
      </c>
      <c r="X28" s="35">
        <f t="shared" si="9"/>
        <v>0.14202697311405724</v>
      </c>
      <c r="Y28" s="35">
        <f t="shared" si="10"/>
        <v>0.14202697311405724</v>
      </c>
      <c r="Z28" s="35">
        <f t="shared" si="11"/>
        <v>8.5013381746341155E-2</v>
      </c>
      <c r="AA28" s="35">
        <f t="shared" si="12"/>
        <v>8.2271009873592399E-2</v>
      </c>
      <c r="AB28" s="35">
        <f t="shared" si="13"/>
        <v>8.5013381746341155E-2</v>
      </c>
      <c r="AC28" s="35">
        <f t="shared" si="14"/>
        <v>2.1669959540161644E-2</v>
      </c>
    </row>
    <row r="29" spans="1:29" x14ac:dyDescent="0.3">
      <c r="A29">
        <v>13</v>
      </c>
      <c r="B29" t="s">
        <v>210</v>
      </c>
      <c r="C29" t="s">
        <v>232</v>
      </c>
      <c r="D29">
        <v>2.8495812424390499</v>
      </c>
      <c r="E29">
        <v>2.8495816299662602</v>
      </c>
      <c r="F29">
        <v>12.2470945845395</v>
      </c>
      <c r="G29">
        <v>12.247097241334499</v>
      </c>
      <c r="H29">
        <v>12.2470945845395</v>
      </c>
      <c r="I29">
        <v>17.6032489971013</v>
      </c>
      <c r="J29">
        <v>17.603248087826699</v>
      </c>
      <c r="K29">
        <v>17.603248087826699</v>
      </c>
      <c r="L29">
        <v>12.247097241334499</v>
      </c>
      <c r="M29">
        <v>12.2470945845395</v>
      </c>
      <c r="N29">
        <v>12.247097241334499</v>
      </c>
      <c r="O29">
        <v>2.8495812424390499</v>
      </c>
      <c r="Q29" t="str">
        <f t="shared" si="2"/>
        <v>Georgia</v>
      </c>
      <c r="R29" s="35">
        <f t="shared" si="3"/>
        <v>2.0806262638309245E-2</v>
      </c>
      <c r="S29" s="35">
        <f t="shared" si="4"/>
        <v>2.3035508196543028E-2</v>
      </c>
      <c r="T29" s="35">
        <f t="shared" si="5"/>
        <v>8.9422355357743052E-2</v>
      </c>
      <c r="U29" s="35">
        <f t="shared" si="6"/>
        <v>9.240312058158634E-2</v>
      </c>
      <c r="V29" s="35">
        <f t="shared" si="7"/>
        <v>8.9422355357743052E-2</v>
      </c>
      <c r="W29" s="35">
        <f t="shared" si="8"/>
        <v>0.13281474847909341</v>
      </c>
      <c r="X29" s="35">
        <f t="shared" si="9"/>
        <v>0.12853039511487843</v>
      </c>
      <c r="Y29" s="35">
        <f t="shared" si="10"/>
        <v>0.12853039511487843</v>
      </c>
      <c r="Z29" s="35">
        <f t="shared" si="11"/>
        <v>9.240312058158634E-2</v>
      </c>
      <c r="AA29" s="35">
        <f t="shared" si="12"/>
        <v>8.9422355357743052E-2</v>
      </c>
      <c r="AB29" s="35">
        <f t="shared" si="13"/>
        <v>9.240312058158634E-2</v>
      </c>
      <c r="AC29" s="35">
        <f t="shared" si="14"/>
        <v>2.0806262638309245E-2</v>
      </c>
    </row>
    <row r="30" spans="1:29" x14ac:dyDescent="0.3">
      <c r="A30">
        <v>15</v>
      </c>
      <c r="B30" t="s">
        <v>243</v>
      </c>
      <c r="C30" t="s">
        <v>232</v>
      </c>
      <c r="D30">
        <v>0.35491423290000002</v>
      </c>
      <c r="E30">
        <v>0.35491438419999999</v>
      </c>
      <c r="F30">
        <v>0.97069327480000001</v>
      </c>
      <c r="G30">
        <v>0.97069315279999902</v>
      </c>
      <c r="H30">
        <v>1.0162713467</v>
      </c>
      <c r="I30">
        <v>1.9144660462</v>
      </c>
      <c r="J30">
        <v>1.914465621</v>
      </c>
      <c r="K30">
        <v>1.914465621</v>
      </c>
      <c r="L30">
        <v>1.0162713131999901</v>
      </c>
      <c r="M30">
        <v>0.94790418830000001</v>
      </c>
      <c r="N30">
        <v>0.90439778829999895</v>
      </c>
      <c r="O30">
        <v>0.35491423290000002</v>
      </c>
      <c r="Q30" t="str">
        <f t="shared" si="2"/>
        <v>Hawaii</v>
      </c>
      <c r="R30" s="35">
        <f t="shared" si="3"/>
        <v>2.76572521235595E-2</v>
      </c>
      <c r="S30" s="35">
        <f t="shared" si="4"/>
        <v>3.0620542190334981E-2</v>
      </c>
      <c r="T30" s="35">
        <f t="shared" si="5"/>
        <v>7.564280647868947E-2</v>
      </c>
      <c r="U30" s="35">
        <f t="shared" si="6"/>
        <v>7.816422353736828E-2</v>
      </c>
      <c r="V30" s="35">
        <f t="shared" si="7"/>
        <v>7.9194549714073303E-2</v>
      </c>
      <c r="W30" s="35">
        <f t="shared" si="8"/>
        <v>0.15416071655417427</v>
      </c>
      <c r="X30" s="35">
        <f t="shared" si="9"/>
        <v>0.14918775707933549</v>
      </c>
      <c r="Y30" s="35">
        <f t="shared" si="10"/>
        <v>0.14918775707933549</v>
      </c>
      <c r="Z30" s="35">
        <f t="shared" si="11"/>
        <v>8.1834365340316545E-2</v>
      </c>
      <c r="AA30" s="35">
        <f t="shared" si="12"/>
        <v>7.386693092180896E-2</v>
      </c>
      <c r="AB30" s="35">
        <f t="shared" si="13"/>
        <v>7.2825846857444379E-2</v>
      </c>
      <c r="AC30" s="35">
        <f t="shared" si="14"/>
        <v>2.76572521235595E-2</v>
      </c>
    </row>
    <row r="31" spans="1:29" x14ac:dyDescent="0.3">
      <c r="A31">
        <v>16</v>
      </c>
      <c r="B31" t="s">
        <v>244</v>
      </c>
      <c r="C31" t="s">
        <v>232</v>
      </c>
      <c r="D31">
        <v>4.4748134143830596</v>
      </c>
      <c r="E31">
        <v>4.47481404038981</v>
      </c>
      <c r="F31">
        <v>16.396760248109299</v>
      </c>
      <c r="G31">
        <v>16.3967619978324</v>
      </c>
      <c r="H31">
        <v>16.396760248109299</v>
      </c>
      <c r="I31">
        <v>38.159458398659602</v>
      </c>
      <c r="J31">
        <v>38.159449687355803</v>
      </c>
      <c r="K31">
        <v>38.159449687355803</v>
      </c>
      <c r="L31">
        <v>16.3967619978324</v>
      </c>
      <c r="M31">
        <v>16.396760248109299</v>
      </c>
      <c r="N31">
        <v>16.3967619978324</v>
      </c>
      <c r="O31">
        <v>4.4748134143830596</v>
      </c>
      <c r="Q31" t="str">
        <f t="shared" si="2"/>
        <v>Idaho</v>
      </c>
      <c r="R31" s="35">
        <f t="shared" si="3"/>
        <v>1.94832863031199E-2</v>
      </c>
      <c r="S31" s="35">
        <f t="shared" si="4"/>
        <v>2.1570784281826055E-2</v>
      </c>
      <c r="T31" s="35">
        <f t="shared" si="5"/>
        <v>7.1391306133726892E-2</v>
      </c>
      <c r="U31" s="35">
        <f t="shared" si="6"/>
        <v>7.3771024210401256E-2</v>
      </c>
      <c r="V31" s="35">
        <f t="shared" si="7"/>
        <v>7.1391306133726892E-2</v>
      </c>
      <c r="W31" s="35">
        <f t="shared" si="8"/>
        <v>0.17168403918746031</v>
      </c>
      <c r="X31" s="35">
        <f t="shared" si="9"/>
        <v>0.16614580644604471</v>
      </c>
      <c r="Y31" s="35">
        <f t="shared" si="10"/>
        <v>0.16614580644604471</v>
      </c>
      <c r="Z31" s="35">
        <f t="shared" si="11"/>
        <v>7.3771024210401256E-2</v>
      </c>
      <c r="AA31" s="35">
        <f t="shared" si="12"/>
        <v>7.1391306133726892E-2</v>
      </c>
      <c r="AB31" s="35">
        <f t="shared" si="13"/>
        <v>7.3771024210401256E-2</v>
      </c>
      <c r="AC31" s="35">
        <f t="shared" si="14"/>
        <v>1.94832863031199E-2</v>
      </c>
    </row>
    <row r="32" spans="1:29" x14ac:dyDescent="0.3">
      <c r="A32">
        <v>17</v>
      </c>
      <c r="B32" t="s">
        <v>212</v>
      </c>
      <c r="C32" t="s">
        <v>232</v>
      </c>
      <c r="D32">
        <v>0</v>
      </c>
      <c r="E32">
        <v>0</v>
      </c>
      <c r="F32">
        <v>1.7746784423999999</v>
      </c>
      <c r="G32">
        <v>62.488604345755199</v>
      </c>
      <c r="H32">
        <v>221.86260989964899</v>
      </c>
      <c r="I32">
        <v>92.700302015481398</v>
      </c>
      <c r="J32">
        <v>65.189295016049797</v>
      </c>
      <c r="K32">
        <v>54.7540958049944</v>
      </c>
      <c r="L32">
        <v>56.796670835740599</v>
      </c>
      <c r="M32">
        <v>258.86014832280699</v>
      </c>
      <c r="N32">
        <v>139.329655170188</v>
      </c>
      <c r="O32">
        <v>29.408300271419101</v>
      </c>
      <c r="Q32" t="str">
        <f t="shared" si="2"/>
        <v>Illinois</v>
      </c>
      <c r="R32" s="35">
        <f t="shared" si="3"/>
        <v>0</v>
      </c>
      <c r="S32" s="35">
        <f t="shared" si="4"/>
        <v>0</v>
      </c>
      <c r="T32" s="35">
        <f t="shared" si="5"/>
        <v>1.7838207594885142E-3</v>
      </c>
      <c r="U32" s="35">
        <f t="shared" si="6"/>
        <v>6.4904200426923339E-2</v>
      </c>
      <c r="V32" s="35">
        <f t="shared" si="7"/>
        <v>0.22300554277206552</v>
      </c>
      <c r="W32" s="35">
        <f t="shared" si="8"/>
        <v>9.6283779172895476E-2</v>
      </c>
      <c r="X32" s="35">
        <f t="shared" si="9"/>
        <v>6.5525119913436541E-2</v>
      </c>
      <c r="Y32" s="35">
        <f t="shared" si="10"/>
        <v>5.5036163414418436E-2</v>
      </c>
      <c r="Z32" s="35">
        <f t="shared" si="11"/>
        <v>5.8992236202108576E-2</v>
      </c>
      <c r="AA32" s="35">
        <f t="shared" si="12"/>
        <v>0.26019367528803367</v>
      </c>
      <c r="AB32" s="35">
        <f t="shared" si="13"/>
        <v>0.1447156639079952</v>
      </c>
      <c r="AC32" s="35">
        <f t="shared" si="14"/>
        <v>2.9559798142634552E-2</v>
      </c>
    </row>
    <row r="33" spans="1:29" x14ac:dyDescent="0.3">
      <c r="A33">
        <v>18</v>
      </c>
      <c r="B33" t="s">
        <v>213</v>
      </c>
      <c r="C33" t="s">
        <v>232</v>
      </c>
      <c r="D33">
        <v>0</v>
      </c>
      <c r="E33">
        <v>0</v>
      </c>
      <c r="F33">
        <v>0.6512476143</v>
      </c>
      <c r="G33">
        <v>5.1390810888940397</v>
      </c>
      <c r="H33">
        <v>60.275320780493502</v>
      </c>
      <c r="I33">
        <v>165.87905657240299</v>
      </c>
      <c r="J33">
        <v>50.477620136613403</v>
      </c>
      <c r="K33">
        <v>37.014115124737202</v>
      </c>
      <c r="L33">
        <v>33.989436989812397</v>
      </c>
      <c r="M33">
        <v>171.188902790752</v>
      </c>
      <c r="N33">
        <v>90.407909275254298</v>
      </c>
      <c r="O33">
        <v>39.749375685924797</v>
      </c>
      <c r="Q33" t="str">
        <f t="shared" si="2"/>
        <v>Indiana</v>
      </c>
      <c r="R33" s="35">
        <f t="shared" si="3"/>
        <v>0</v>
      </c>
      <c r="S33" s="35">
        <f t="shared" si="4"/>
        <v>0</v>
      </c>
      <c r="T33" s="35">
        <f t="shared" si="5"/>
        <v>9.7988075942769979E-4</v>
      </c>
      <c r="U33" s="35">
        <f t="shared" si="6"/>
        <v>7.9901143413947644E-3</v>
      </c>
      <c r="V33" s="35">
        <f t="shared" si="7"/>
        <v>9.0691506278487072E-2</v>
      </c>
      <c r="W33" s="35">
        <f t="shared" si="8"/>
        <v>0.25790459537999283</v>
      </c>
      <c r="X33" s="35">
        <f t="shared" si="9"/>
        <v>7.5949681300149507E-2</v>
      </c>
      <c r="Y33" s="35">
        <f t="shared" si="10"/>
        <v>5.569221052265403E-2</v>
      </c>
      <c r="Z33" s="35">
        <f t="shared" si="11"/>
        <v>5.2845923862757958E-2</v>
      </c>
      <c r="AA33" s="35">
        <f t="shared" si="12"/>
        <v>0.25757439780028796</v>
      </c>
      <c r="AB33" s="35">
        <f t="shared" si="13"/>
        <v>0.14056394907580338</v>
      </c>
      <c r="AC33" s="35">
        <f t="shared" si="14"/>
        <v>5.9807740679044714E-2</v>
      </c>
    </row>
    <row r="34" spans="1:29" x14ac:dyDescent="0.3">
      <c r="A34">
        <v>19</v>
      </c>
      <c r="B34" t="s">
        <v>214</v>
      </c>
      <c r="C34" t="s">
        <v>232</v>
      </c>
      <c r="D34">
        <v>0</v>
      </c>
      <c r="E34">
        <v>0</v>
      </c>
      <c r="F34">
        <v>0.95703983969999995</v>
      </c>
      <c r="G34">
        <v>74.213340258424097</v>
      </c>
      <c r="H34">
        <v>266.51108460149999</v>
      </c>
      <c r="I34">
        <v>106.331849270521</v>
      </c>
      <c r="J34">
        <v>73.137578033439198</v>
      </c>
      <c r="K34">
        <v>60.546656157893601</v>
      </c>
      <c r="L34">
        <v>67.345556238274</v>
      </c>
      <c r="M34">
        <v>311.15162675942099</v>
      </c>
      <c r="N34">
        <v>166.92834771125999</v>
      </c>
      <c r="O34">
        <v>35.4835148906295</v>
      </c>
      <c r="Q34" t="str">
        <f t="shared" si="2"/>
        <v>Iowa</v>
      </c>
      <c r="R34" s="35">
        <f t="shared" si="3"/>
        <v>0</v>
      </c>
      <c r="S34" s="35">
        <f t="shared" si="4"/>
        <v>0</v>
      </c>
      <c r="T34" s="35">
        <f t="shared" si="5"/>
        <v>8.1350923518999228E-4</v>
      </c>
      <c r="U34" s="35">
        <f t="shared" si="6"/>
        <v>6.5186083528036398E-2</v>
      </c>
      <c r="V34" s="35">
        <f t="shared" si="7"/>
        <v>0.22654148720891706</v>
      </c>
      <c r="W34" s="35">
        <f t="shared" si="8"/>
        <v>9.3397720465114992E-2</v>
      </c>
      <c r="X34" s="35">
        <f t="shared" si="9"/>
        <v>6.2168880229983084E-2</v>
      </c>
      <c r="Y34" s="35">
        <f t="shared" si="10"/>
        <v>5.1466262846235684E-2</v>
      </c>
      <c r="Z34" s="35">
        <f t="shared" si="11"/>
        <v>5.9153691760854075E-2</v>
      </c>
      <c r="AA34" s="35">
        <f t="shared" si="12"/>
        <v>0.26448713147879471</v>
      </c>
      <c r="AB34" s="35">
        <f t="shared" si="13"/>
        <v>0.14662330491003778</v>
      </c>
      <c r="AC34" s="35">
        <f t="shared" si="14"/>
        <v>3.016192833683631E-2</v>
      </c>
    </row>
    <row r="35" spans="1:29" x14ac:dyDescent="0.3">
      <c r="A35">
        <v>20</v>
      </c>
      <c r="B35" t="s">
        <v>215</v>
      </c>
      <c r="C35" t="s">
        <v>232</v>
      </c>
      <c r="D35">
        <v>15.2822871999916</v>
      </c>
      <c r="E35">
        <v>15.282289533869699</v>
      </c>
      <c r="F35">
        <v>68.588840281061707</v>
      </c>
      <c r="G35">
        <v>68.588840564921995</v>
      </c>
      <c r="H35">
        <v>68.588840281061707</v>
      </c>
      <c r="I35">
        <v>101.672120019346</v>
      </c>
      <c r="J35">
        <v>101.67210678312</v>
      </c>
      <c r="K35">
        <v>101.67210678312</v>
      </c>
      <c r="L35">
        <v>68.588840564921995</v>
      </c>
      <c r="M35">
        <v>68.588840281061707</v>
      </c>
      <c r="N35">
        <v>68.588840564921995</v>
      </c>
      <c r="O35">
        <v>15.2822871999916</v>
      </c>
      <c r="Q35" t="str">
        <f t="shared" si="2"/>
        <v>Kansas</v>
      </c>
      <c r="R35" s="35">
        <f t="shared" si="3"/>
        <v>1.9737376603811793E-2</v>
      </c>
      <c r="S35" s="35">
        <f t="shared" si="4"/>
        <v>2.1852098862853893E-2</v>
      </c>
      <c r="T35" s="35">
        <f t="shared" si="5"/>
        <v>8.8583845711704412E-2</v>
      </c>
      <c r="U35" s="35">
        <f t="shared" si="6"/>
        <v>9.1536640947592798E-2</v>
      </c>
      <c r="V35" s="35">
        <f t="shared" si="7"/>
        <v>8.8583845711704412E-2</v>
      </c>
      <c r="W35" s="35">
        <f t="shared" si="8"/>
        <v>0.13568860864155097</v>
      </c>
      <c r="X35" s="35">
        <f t="shared" si="9"/>
        <v>0.13131153965504</v>
      </c>
      <c r="Y35" s="35">
        <f t="shared" si="10"/>
        <v>0.13131153965504</v>
      </c>
      <c r="Z35" s="35">
        <f t="shared" si="11"/>
        <v>9.1536640947592798E-2</v>
      </c>
      <c r="AA35" s="35">
        <f t="shared" si="12"/>
        <v>8.8583845711704412E-2</v>
      </c>
      <c r="AB35" s="35">
        <f t="shared" si="13"/>
        <v>9.1536640947592798E-2</v>
      </c>
      <c r="AC35" s="35">
        <f t="shared" si="14"/>
        <v>1.9737376603811793E-2</v>
      </c>
    </row>
    <row r="36" spans="1:29" x14ac:dyDescent="0.3">
      <c r="A36">
        <v>21</v>
      </c>
      <c r="B36" t="s">
        <v>216</v>
      </c>
      <c r="C36" t="s">
        <v>232</v>
      </c>
      <c r="D36">
        <v>3.4635999308438099</v>
      </c>
      <c r="E36">
        <v>3.4636003794852899</v>
      </c>
      <c r="F36">
        <v>16.207878205451301</v>
      </c>
      <c r="G36">
        <v>16.207881583358699</v>
      </c>
      <c r="H36">
        <v>16.207878205451301</v>
      </c>
      <c r="I36">
        <v>20.403324013050199</v>
      </c>
      <c r="J36">
        <v>20.403320520622401</v>
      </c>
      <c r="K36">
        <v>20.403320520622401</v>
      </c>
      <c r="L36">
        <v>16.207881583358699</v>
      </c>
      <c r="M36">
        <v>16.207878205451301</v>
      </c>
      <c r="N36">
        <v>16.207881583358699</v>
      </c>
      <c r="O36">
        <v>3.4635999308438099</v>
      </c>
      <c r="Q36" t="str">
        <f t="shared" si="2"/>
        <v>Kentucky</v>
      </c>
      <c r="R36" s="35">
        <f t="shared" si="3"/>
        <v>2.0193557889262227E-2</v>
      </c>
      <c r="S36" s="35">
        <f t="shared" si="4"/>
        <v>2.2357156273328453E-2</v>
      </c>
      <c r="T36" s="35">
        <f t="shared" si="5"/>
        <v>9.4495534512889362E-2</v>
      </c>
      <c r="U36" s="35">
        <f t="shared" si="6"/>
        <v>9.7645406013735392E-2</v>
      </c>
      <c r="V36" s="35">
        <f t="shared" si="7"/>
        <v>9.4495534512889362E-2</v>
      </c>
      <c r="W36" s="35">
        <f t="shared" si="8"/>
        <v>0.12292111384436885</v>
      </c>
      <c r="X36" s="35">
        <f t="shared" si="9"/>
        <v>0.11895589626195199</v>
      </c>
      <c r="Y36" s="35">
        <f t="shared" si="10"/>
        <v>0.11895589626195199</v>
      </c>
      <c r="Z36" s="35">
        <f t="shared" si="11"/>
        <v>9.7645406013735392E-2</v>
      </c>
      <c r="AA36" s="35">
        <f t="shared" si="12"/>
        <v>9.4495534512889362E-2</v>
      </c>
      <c r="AB36" s="35">
        <f t="shared" si="13"/>
        <v>9.7645406013735392E-2</v>
      </c>
      <c r="AC36" s="35">
        <f t="shared" si="14"/>
        <v>2.0193557889262227E-2</v>
      </c>
    </row>
    <row r="37" spans="1:29" x14ac:dyDescent="0.3">
      <c r="A37">
        <v>22</v>
      </c>
      <c r="B37" t="s">
        <v>245</v>
      </c>
      <c r="C37" t="s">
        <v>232</v>
      </c>
      <c r="D37">
        <v>3.15173323935608</v>
      </c>
      <c r="E37">
        <v>3.1517338369646302</v>
      </c>
      <c r="F37">
        <v>13.6224554321229</v>
      </c>
      <c r="G37">
        <v>13.6224561794916</v>
      </c>
      <c r="H37">
        <v>13.6224554321229</v>
      </c>
      <c r="I37">
        <v>19.412126125939899</v>
      </c>
      <c r="J37">
        <v>19.4121258413258</v>
      </c>
      <c r="K37">
        <v>19.4121258413258</v>
      </c>
      <c r="L37">
        <v>13.6224561794916</v>
      </c>
      <c r="M37">
        <v>13.6224554321229</v>
      </c>
      <c r="N37">
        <v>13.6224561794916</v>
      </c>
      <c r="O37">
        <v>3.15173323935608</v>
      </c>
      <c r="Q37" t="str">
        <f t="shared" si="2"/>
        <v>Louisiana</v>
      </c>
      <c r="R37" s="35">
        <f t="shared" si="3"/>
        <v>2.0766056502535008E-2</v>
      </c>
      <c r="S37" s="35">
        <f t="shared" si="4"/>
        <v>2.2990995487189796E-2</v>
      </c>
      <c r="T37" s="35">
        <f t="shared" si="5"/>
        <v>8.9755273598131138E-2</v>
      </c>
      <c r="U37" s="35">
        <f t="shared" si="6"/>
        <v>9.2747121139786698E-2</v>
      </c>
      <c r="V37" s="35">
        <f t="shared" si="7"/>
        <v>8.9755273598131138E-2</v>
      </c>
      <c r="W37" s="35">
        <f t="shared" si="8"/>
        <v>0.13216550596021512</v>
      </c>
      <c r="X37" s="35">
        <f t="shared" si="9"/>
        <v>0.12790210066688582</v>
      </c>
      <c r="Y37" s="35">
        <f t="shared" si="10"/>
        <v>0.12790210066688582</v>
      </c>
      <c r="Z37" s="35">
        <f t="shared" si="11"/>
        <v>9.2747121139786698E-2</v>
      </c>
      <c r="AA37" s="35">
        <f t="shared" si="12"/>
        <v>8.9755273598131138E-2</v>
      </c>
      <c r="AB37" s="35">
        <f t="shared" si="13"/>
        <v>9.2747121139786698E-2</v>
      </c>
      <c r="AC37" s="35">
        <f t="shared" si="14"/>
        <v>2.0766056502535008E-2</v>
      </c>
    </row>
    <row r="38" spans="1:29" x14ac:dyDescent="0.3">
      <c r="A38">
        <v>23</v>
      </c>
      <c r="B38" t="s">
        <v>188</v>
      </c>
      <c r="C38" t="s">
        <v>232</v>
      </c>
      <c r="D38">
        <v>0.56732551615257798</v>
      </c>
      <c r="E38">
        <v>0.56732555796554096</v>
      </c>
      <c r="F38">
        <v>3.6299125999199999</v>
      </c>
      <c r="G38">
        <v>3.6299136104220802</v>
      </c>
      <c r="H38">
        <v>3.6299125999199999</v>
      </c>
      <c r="I38">
        <v>12.5992265232251</v>
      </c>
      <c r="J38">
        <v>12.599225034417399</v>
      </c>
      <c r="K38">
        <v>12.599225034417399</v>
      </c>
      <c r="L38">
        <v>3.6299136104220802</v>
      </c>
      <c r="M38">
        <v>3.6299125999199999</v>
      </c>
      <c r="N38">
        <v>3.6299136104220802</v>
      </c>
      <c r="O38">
        <v>0.56732551615257798</v>
      </c>
      <c r="Q38" t="str">
        <f t="shared" si="2"/>
        <v>Maine</v>
      </c>
      <c r="R38" s="35">
        <f t="shared" si="3"/>
        <v>9.1323115637004099E-3</v>
      </c>
      <c r="S38" s="35">
        <f t="shared" si="4"/>
        <v>1.0110774262137145E-2</v>
      </c>
      <c r="T38" s="35">
        <f t="shared" si="5"/>
        <v>5.8431168469700777E-2</v>
      </c>
      <c r="U38" s="35">
        <f t="shared" si="6"/>
        <v>6.0378890893745055E-2</v>
      </c>
      <c r="V38" s="35">
        <f t="shared" si="7"/>
        <v>5.8431168469700777E-2</v>
      </c>
      <c r="W38" s="35">
        <f t="shared" si="8"/>
        <v>0.2095717433624904</v>
      </c>
      <c r="X38" s="35">
        <f t="shared" si="9"/>
        <v>0.20281134057881711</v>
      </c>
      <c r="Y38" s="35">
        <f t="shared" si="10"/>
        <v>0.20281134057881711</v>
      </c>
      <c r="Z38" s="35">
        <f t="shared" si="11"/>
        <v>6.0378890893745055E-2</v>
      </c>
      <c r="AA38" s="35">
        <f t="shared" si="12"/>
        <v>5.8431168469700777E-2</v>
      </c>
      <c r="AB38" s="35">
        <f t="shared" si="13"/>
        <v>6.0378890893745055E-2</v>
      </c>
      <c r="AC38" s="35">
        <f t="shared" si="14"/>
        <v>9.1323115637004099E-3</v>
      </c>
    </row>
    <row r="39" spans="1:29" x14ac:dyDescent="0.3">
      <c r="A39">
        <v>24</v>
      </c>
      <c r="B39" t="s">
        <v>208</v>
      </c>
      <c r="C39" t="s">
        <v>232</v>
      </c>
      <c r="D39">
        <v>0.78842666777975601</v>
      </c>
      <c r="E39">
        <v>0.78842684936493101</v>
      </c>
      <c r="F39">
        <v>4.6427068200108597</v>
      </c>
      <c r="G39">
        <v>4.6427082402206503</v>
      </c>
      <c r="H39">
        <v>4.6427068200108597</v>
      </c>
      <c r="I39">
        <v>9.5456981579771298</v>
      </c>
      <c r="J39">
        <v>9.5456975070755199</v>
      </c>
      <c r="K39">
        <v>9.5456975070755199</v>
      </c>
      <c r="L39">
        <v>4.6427082402206503</v>
      </c>
      <c r="M39">
        <v>4.6427068200108597</v>
      </c>
      <c r="N39">
        <v>4.6427082402206503</v>
      </c>
      <c r="O39">
        <v>0.78842666777975601</v>
      </c>
      <c r="Q39" t="str">
        <f t="shared" si="2"/>
        <v>Maryland</v>
      </c>
      <c r="R39" s="35">
        <f t="shared" si="3"/>
        <v>1.320082645002175E-2</v>
      </c>
      <c r="S39" s="35">
        <f t="shared" si="4"/>
        <v>1.4615204078599692E-2</v>
      </c>
      <c r="T39" s="35">
        <f t="shared" si="5"/>
        <v>7.7734010649188459E-2</v>
      </c>
      <c r="U39" s="35">
        <f t="shared" si="6"/>
        <v>8.0325168909056305E-2</v>
      </c>
      <c r="V39" s="35">
        <f t="shared" si="7"/>
        <v>7.7734010649188459E-2</v>
      </c>
      <c r="W39" s="35">
        <f t="shared" si="8"/>
        <v>0.1651535649498275</v>
      </c>
      <c r="X39" s="35">
        <f t="shared" si="9"/>
        <v>0.15982601969839752</v>
      </c>
      <c r="Y39" s="35">
        <f t="shared" si="10"/>
        <v>0.15982601969839752</v>
      </c>
      <c r="Z39" s="35">
        <f t="shared" si="11"/>
        <v>8.0325168909056305E-2</v>
      </c>
      <c r="AA39" s="35">
        <f t="shared" si="12"/>
        <v>7.7734010649188459E-2</v>
      </c>
      <c r="AB39" s="35">
        <f t="shared" si="13"/>
        <v>8.0325168909056305E-2</v>
      </c>
      <c r="AC39" s="35">
        <f t="shared" si="14"/>
        <v>1.320082645002175E-2</v>
      </c>
    </row>
    <row r="40" spans="1:29" x14ac:dyDescent="0.3">
      <c r="A40">
        <v>25</v>
      </c>
      <c r="B40" t="s">
        <v>246</v>
      </c>
      <c r="C40" t="s">
        <v>232</v>
      </c>
      <c r="D40">
        <v>0.195501611229113</v>
      </c>
      <c r="E40">
        <v>0.19550161393186799</v>
      </c>
      <c r="F40">
        <v>2.05364402108551</v>
      </c>
      <c r="G40">
        <v>2.0536447573033101</v>
      </c>
      <c r="H40">
        <v>2.05364402108551</v>
      </c>
      <c r="I40">
        <v>8.3896372273294304</v>
      </c>
      <c r="J40">
        <v>8.3896372437176492</v>
      </c>
      <c r="K40">
        <v>8.3896372437176492</v>
      </c>
      <c r="L40">
        <v>2.0536447573033101</v>
      </c>
      <c r="M40">
        <v>2.05364402108551</v>
      </c>
      <c r="N40">
        <v>2.0536447573033101</v>
      </c>
      <c r="O40">
        <v>0.195501611229113</v>
      </c>
      <c r="Q40" t="str">
        <f t="shared" si="2"/>
        <v>Massachusetts</v>
      </c>
      <c r="R40" s="35">
        <f t="shared" si="3"/>
        <v>5.067007539233971E-3</v>
      </c>
      <c r="S40" s="35">
        <f t="shared" si="4"/>
        <v>5.6099012817072084E-3</v>
      </c>
      <c r="T40" s="35">
        <f t="shared" si="5"/>
        <v>5.3226311907722368E-2</v>
      </c>
      <c r="U40" s="35">
        <f t="shared" si="6"/>
        <v>5.5000542021969953E-2</v>
      </c>
      <c r="V40" s="35">
        <f t="shared" si="7"/>
        <v>5.3226311907722368E-2</v>
      </c>
      <c r="W40" s="35">
        <f t="shared" si="8"/>
        <v>0.22469056209932659</v>
      </c>
      <c r="X40" s="35">
        <f t="shared" si="9"/>
        <v>0.21744247987571078</v>
      </c>
      <c r="Y40" s="35">
        <f t="shared" si="10"/>
        <v>0.21744247987571078</v>
      </c>
      <c r="Z40" s="35">
        <f t="shared" si="11"/>
        <v>5.5000542021969953E-2</v>
      </c>
      <c r="AA40" s="35">
        <f t="shared" si="12"/>
        <v>5.3226311907722368E-2</v>
      </c>
      <c r="AB40" s="35">
        <f t="shared" si="13"/>
        <v>5.5000542021969953E-2</v>
      </c>
      <c r="AC40" s="35">
        <f t="shared" si="14"/>
        <v>5.067007539233971E-3</v>
      </c>
    </row>
    <row r="41" spans="1:29" x14ac:dyDescent="0.3">
      <c r="A41">
        <v>26</v>
      </c>
      <c r="B41" t="s">
        <v>217</v>
      </c>
      <c r="C41" t="s">
        <v>232</v>
      </c>
      <c r="D41">
        <v>0</v>
      </c>
      <c r="E41">
        <v>0</v>
      </c>
      <c r="F41">
        <v>2.71658807999999</v>
      </c>
      <c r="G41">
        <v>6.5282070610304199</v>
      </c>
      <c r="H41">
        <v>52.902911848938501</v>
      </c>
      <c r="I41">
        <v>65.069066264444601</v>
      </c>
      <c r="J41">
        <v>42.516979933463702</v>
      </c>
      <c r="K41">
        <v>34.576109416649402</v>
      </c>
      <c r="L41">
        <v>21.774681016022999</v>
      </c>
      <c r="M41">
        <v>74.184445252147</v>
      </c>
      <c r="N41">
        <v>50.9971029387616</v>
      </c>
      <c r="O41">
        <v>20.3286334501813</v>
      </c>
      <c r="Q41" t="str">
        <f t="shared" si="2"/>
        <v>Michigan</v>
      </c>
      <c r="R41" s="35">
        <f t="shared" si="3"/>
        <v>0</v>
      </c>
      <c r="S41" s="35">
        <f t="shared" si="4"/>
        <v>0</v>
      </c>
      <c r="T41" s="35">
        <f t="shared" si="5"/>
        <v>7.2171555893030389E-3</v>
      </c>
      <c r="U41" s="35">
        <f t="shared" si="6"/>
        <v>1.7921594115193035E-2</v>
      </c>
      <c r="V41" s="35">
        <f t="shared" si="7"/>
        <v>0.14054708873675609</v>
      </c>
      <c r="W41" s="35">
        <f t="shared" si="8"/>
        <v>0.17863118987250859</v>
      </c>
      <c r="X41" s="35">
        <f t="shared" si="9"/>
        <v>0.11295479856743089</v>
      </c>
      <c r="Y41" s="35">
        <f t="shared" si="10"/>
        <v>9.1858299449184638E-2</v>
      </c>
      <c r="Z41" s="35">
        <f t="shared" si="11"/>
        <v>5.9777055401084016E-2</v>
      </c>
      <c r="AA41" s="35">
        <f t="shared" si="12"/>
        <v>0.19708570748454435</v>
      </c>
      <c r="AB41" s="35">
        <f t="shared" si="13"/>
        <v>0.14000005995136811</v>
      </c>
      <c r="AC41" s="35">
        <f t="shared" si="14"/>
        <v>5.4007050832627239E-2</v>
      </c>
    </row>
    <row r="42" spans="1:29" x14ac:dyDescent="0.3">
      <c r="A42">
        <v>27</v>
      </c>
      <c r="B42" t="s">
        <v>218</v>
      </c>
      <c r="C42" t="s">
        <v>232</v>
      </c>
      <c r="D42">
        <v>0</v>
      </c>
      <c r="E42">
        <v>0</v>
      </c>
      <c r="F42">
        <v>2.9420321141999901</v>
      </c>
      <c r="G42">
        <v>51.319353140364598</v>
      </c>
      <c r="H42">
        <v>289.48459829892499</v>
      </c>
      <c r="I42">
        <v>112.94540746993501</v>
      </c>
      <c r="J42">
        <v>86.896069600324196</v>
      </c>
      <c r="K42">
        <v>119.147624074403</v>
      </c>
      <c r="L42">
        <v>129.467325303655</v>
      </c>
      <c r="M42">
        <v>244.82857960437499</v>
      </c>
      <c r="N42">
        <v>191.489525703927</v>
      </c>
      <c r="O42">
        <v>70.705312018936993</v>
      </c>
      <c r="Q42" t="str">
        <f t="shared" si="2"/>
        <v>Minnesota</v>
      </c>
      <c r="R42" s="35">
        <f t="shared" si="3"/>
        <v>0</v>
      </c>
      <c r="S42" s="35">
        <f t="shared" si="4"/>
        <v>0</v>
      </c>
      <c r="T42" s="35">
        <f t="shared" si="5"/>
        <v>2.2366066445531027E-3</v>
      </c>
      <c r="U42" s="35">
        <f t="shared" si="6"/>
        <v>4.0314735472476541E-2</v>
      </c>
      <c r="V42" s="35">
        <f t="shared" si="7"/>
        <v>0.22007345634540174</v>
      </c>
      <c r="W42" s="35">
        <f t="shared" si="8"/>
        <v>8.8726064269117097E-2</v>
      </c>
      <c r="X42" s="35">
        <f t="shared" si="9"/>
        <v>6.6060572797820419E-2</v>
      </c>
      <c r="Y42" s="35">
        <f t="shared" si="10"/>
        <v>9.05790138732014E-2</v>
      </c>
      <c r="Z42" s="35">
        <f t="shared" si="11"/>
        <v>0.10170512004837864</v>
      </c>
      <c r="AA42" s="35">
        <f t="shared" si="12"/>
        <v>0.18612483027519403</v>
      </c>
      <c r="AB42" s="35">
        <f t="shared" si="13"/>
        <v>0.15042764770220501</v>
      </c>
      <c r="AC42" s="35">
        <f t="shared" si="14"/>
        <v>5.3751952571651967E-2</v>
      </c>
    </row>
    <row r="43" spans="1:29" x14ac:dyDescent="0.3">
      <c r="A43">
        <v>28</v>
      </c>
      <c r="B43" t="s">
        <v>247</v>
      </c>
      <c r="C43" t="s">
        <v>232</v>
      </c>
      <c r="D43">
        <v>4.1754549884470498</v>
      </c>
      <c r="E43">
        <v>4.1754553419671101</v>
      </c>
      <c r="F43">
        <v>20.249446421772301</v>
      </c>
      <c r="G43">
        <v>20.249447785489298</v>
      </c>
      <c r="H43">
        <v>20.249446421772301</v>
      </c>
      <c r="I43">
        <v>24.062981178973999</v>
      </c>
      <c r="J43">
        <v>24.062976466984701</v>
      </c>
      <c r="K43">
        <v>24.062976466984701</v>
      </c>
      <c r="L43">
        <v>20.249447785489298</v>
      </c>
      <c r="M43">
        <v>20.249446421772301</v>
      </c>
      <c r="N43">
        <v>20.249447785489298</v>
      </c>
      <c r="O43">
        <v>4.1754549884470498</v>
      </c>
      <c r="Q43" t="str">
        <f t="shared" si="2"/>
        <v>Mississippi</v>
      </c>
      <c r="R43" s="35">
        <f t="shared" si="3"/>
        <v>1.9931866984221894E-2</v>
      </c>
      <c r="S43" s="35">
        <f t="shared" si="4"/>
        <v>2.2067426029468564E-2</v>
      </c>
      <c r="T43" s="35">
        <f t="shared" si="5"/>
        <v>9.6662345468847999E-2</v>
      </c>
      <c r="U43" s="35">
        <f t="shared" si="6"/>
        <v>9.9884430377948377E-2</v>
      </c>
      <c r="V43" s="35">
        <f t="shared" si="7"/>
        <v>9.6662345468847999E-2</v>
      </c>
      <c r="W43" s="35">
        <f t="shared" si="8"/>
        <v>0.1186954426470565</v>
      </c>
      <c r="X43" s="35">
        <f t="shared" si="9"/>
        <v>0.114866534907321</v>
      </c>
      <c r="Y43" s="35">
        <f t="shared" si="10"/>
        <v>0.114866534907321</v>
      </c>
      <c r="Z43" s="35">
        <f t="shared" si="11"/>
        <v>9.9884430377948377E-2</v>
      </c>
      <c r="AA43" s="35">
        <f t="shared" si="12"/>
        <v>9.6662345468847999E-2</v>
      </c>
      <c r="AB43" s="35">
        <f t="shared" si="13"/>
        <v>9.9884430377948377E-2</v>
      </c>
      <c r="AC43" s="35">
        <f t="shared" si="14"/>
        <v>1.9931866984221894E-2</v>
      </c>
    </row>
    <row r="44" spans="1:29" x14ac:dyDescent="0.3">
      <c r="A44">
        <v>29</v>
      </c>
      <c r="B44" t="s">
        <v>219</v>
      </c>
      <c r="C44" t="s">
        <v>232</v>
      </c>
      <c r="D44">
        <v>0</v>
      </c>
      <c r="E44">
        <v>0</v>
      </c>
      <c r="F44">
        <v>2.8360075935184401</v>
      </c>
      <c r="G44">
        <v>71.702627191996001</v>
      </c>
      <c r="H44">
        <v>77.581479370445805</v>
      </c>
      <c r="I44">
        <v>198.265427647606</v>
      </c>
      <c r="J44">
        <v>85.727301380213206</v>
      </c>
      <c r="K44">
        <v>63.051708272755697</v>
      </c>
      <c r="L44">
        <v>112.85463050151699</v>
      </c>
      <c r="M44">
        <v>154.846446800558</v>
      </c>
      <c r="N44">
        <v>105.296096971634</v>
      </c>
      <c r="O44">
        <v>7.5585303871827003</v>
      </c>
      <c r="Q44" t="str">
        <f t="shared" si="2"/>
        <v>Missouri</v>
      </c>
      <c r="R44" s="35">
        <f t="shared" si="3"/>
        <v>0</v>
      </c>
      <c r="S44" s="35">
        <f t="shared" si="4"/>
        <v>0</v>
      </c>
      <c r="T44" s="35">
        <f t="shared" si="5"/>
        <v>3.1652192559954487E-3</v>
      </c>
      <c r="U44" s="35">
        <f t="shared" si="6"/>
        <v>8.2693603514792338E-2</v>
      </c>
      <c r="V44" s="35">
        <f t="shared" si="7"/>
        <v>8.6587353635148884E-2</v>
      </c>
      <c r="W44" s="35">
        <f t="shared" si="8"/>
        <v>0.22865665187805068</v>
      </c>
      <c r="X44" s="35">
        <f t="shared" si="9"/>
        <v>9.5678765357795126E-2</v>
      </c>
      <c r="Y44" s="35">
        <f t="shared" si="10"/>
        <v>7.0370926228987274E-2</v>
      </c>
      <c r="Z44" s="35">
        <f t="shared" si="11"/>
        <v>0.13015361409996684</v>
      </c>
      <c r="AA44" s="35">
        <f t="shared" si="12"/>
        <v>0.17282145374213864</v>
      </c>
      <c r="AB44" s="35">
        <f t="shared" si="13"/>
        <v>0.12143646663478748</v>
      </c>
      <c r="AC44" s="35">
        <f t="shared" si="14"/>
        <v>8.4359456523372886E-3</v>
      </c>
    </row>
    <row r="45" spans="1:29" x14ac:dyDescent="0.3">
      <c r="A45">
        <v>30</v>
      </c>
      <c r="B45" t="s">
        <v>248</v>
      </c>
      <c r="C45" t="s">
        <v>232</v>
      </c>
      <c r="D45">
        <v>8.4052909695616105</v>
      </c>
      <c r="E45">
        <v>8.4052919948359506</v>
      </c>
      <c r="F45">
        <v>30.708862316655999</v>
      </c>
      <c r="G45">
        <v>30.708865593580501</v>
      </c>
      <c r="H45">
        <v>30.708862316655999</v>
      </c>
      <c r="I45">
        <v>70.552932870038006</v>
      </c>
      <c r="J45">
        <v>70.552924774503097</v>
      </c>
      <c r="K45">
        <v>70.552924774503097</v>
      </c>
      <c r="L45">
        <v>30.708865593580501</v>
      </c>
      <c r="M45">
        <v>30.708862316655999</v>
      </c>
      <c r="N45">
        <v>30.708865593580501</v>
      </c>
      <c r="O45">
        <v>8.4052909695616105</v>
      </c>
      <c r="Q45" t="str">
        <f t="shared" si="2"/>
        <v>Montana</v>
      </c>
      <c r="R45" s="35">
        <f t="shared" si="3"/>
        <v>1.9663750529669483E-2</v>
      </c>
      <c r="S45" s="35">
        <f t="shared" si="4"/>
        <v>2.1770583599130203E-2</v>
      </c>
      <c r="T45" s="35">
        <f t="shared" si="5"/>
        <v>7.1841820804471962E-2</v>
      </c>
      <c r="U45" s="35">
        <f t="shared" si="6"/>
        <v>7.4236556086359096E-2</v>
      </c>
      <c r="V45" s="35">
        <f t="shared" si="7"/>
        <v>7.1841820804471962E-2</v>
      </c>
      <c r="W45" s="35">
        <f t="shared" si="8"/>
        <v>0.17055682965894364</v>
      </c>
      <c r="X45" s="35">
        <f t="shared" si="9"/>
        <v>0.16505497750504702</v>
      </c>
      <c r="Y45" s="35">
        <f t="shared" si="10"/>
        <v>0.16505497750504702</v>
      </c>
      <c r="Z45" s="35">
        <f t="shared" si="11"/>
        <v>7.4236556086359096E-2</v>
      </c>
      <c r="AA45" s="35">
        <f t="shared" si="12"/>
        <v>7.1841820804471962E-2</v>
      </c>
      <c r="AB45" s="35">
        <f t="shared" si="13"/>
        <v>7.4236556086359096E-2</v>
      </c>
      <c r="AC45" s="35">
        <f t="shared" si="14"/>
        <v>1.9663750529669483E-2</v>
      </c>
    </row>
    <row r="46" spans="1:29" x14ac:dyDescent="0.3">
      <c r="A46">
        <v>31</v>
      </c>
      <c r="B46" t="s">
        <v>220</v>
      </c>
      <c r="C46" t="s">
        <v>232</v>
      </c>
      <c r="D46">
        <v>14.199325537703601</v>
      </c>
      <c r="E46">
        <v>14.1993306189185</v>
      </c>
      <c r="F46">
        <v>63.643596623828401</v>
      </c>
      <c r="G46">
        <v>63.643602246956704</v>
      </c>
      <c r="H46">
        <v>63.643596623828401</v>
      </c>
      <c r="I46">
        <v>94.488218063992605</v>
      </c>
      <c r="J46">
        <v>94.488198757023994</v>
      </c>
      <c r="K46">
        <v>94.488198757023994</v>
      </c>
      <c r="L46">
        <v>63.643602246956704</v>
      </c>
      <c r="M46">
        <v>63.643596623828401</v>
      </c>
      <c r="N46">
        <v>63.643602246956704</v>
      </c>
      <c r="O46">
        <v>14.199325537703601</v>
      </c>
      <c r="Q46" t="str">
        <f t="shared" si="2"/>
        <v>Nebraska</v>
      </c>
      <c r="R46" s="35">
        <f t="shared" si="3"/>
        <v>1.9749826210877595E-2</v>
      </c>
      <c r="S46" s="35">
        <f t="shared" si="4"/>
        <v>2.1865886843869548E-2</v>
      </c>
      <c r="T46" s="35">
        <f t="shared" si="5"/>
        <v>8.852180826604869E-2</v>
      </c>
      <c r="U46" s="35">
        <f t="shared" si="6"/>
        <v>9.1472543290160038E-2</v>
      </c>
      <c r="V46" s="35">
        <f t="shared" si="7"/>
        <v>8.852180826604869E-2</v>
      </c>
      <c r="W46" s="35">
        <f t="shared" si="8"/>
        <v>0.13580434343943718</v>
      </c>
      <c r="X46" s="35">
        <f t="shared" si="9"/>
        <v>0.13142353131315596</v>
      </c>
      <c r="Y46" s="35">
        <f t="shared" si="10"/>
        <v>0.13142353131315596</v>
      </c>
      <c r="Z46" s="35">
        <f t="shared" si="11"/>
        <v>9.1472543290160038E-2</v>
      </c>
      <c r="AA46" s="35">
        <f t="shared" si="12"/>
        <v>8.852180826604869E-2</v>
      </c>
      <c r="AB46" s="35">
        <f t="shared" si="13"/>
        <v>9.1472543290160038E-2</v>
      </c>
      <c r="AC46" s="35">
        <f t="shared" si="14"/>
        <v>1.9749826210877595E-2</v>
      </c>
    </row>
    <row r="47" spans="1:29" x14ac:dyDescent="0.3">
      <c r="A47">
        <v>32</v>
      </c>
      <c r="B47" t="s">
        <v>249</v>
      </c>
      <c r="C47" t="s">
        <v>232</v>
      </c>
      <c r="D47">
        <v>0.77039024682586299</v>
      </c>
      <c r="E47">
        <v>0.77039024087143604</v>
      </c>
      <c r="F47">
        <v>3.2241881480000298</v>
      </c>
      <c r="G47">
        <v>3.22418900529548</v>
      </c>
      <c r="H47">
        <v>3.2241881480000298</v>
      </c>
      <c r="I47">
        <v>5.1830980553937804</v>
      </c>
      <c r="J47">
        <v>5.1830990983956999</v>
      </c>
      <c r="K47">
        <v>5.1830990983956999</v>
      </c>
      <c r="L47">
        <v>3.22418900529548</v>
      </c>
      <c r="M47">
        <v>3.2241881480000298</v>
      </c>
      <c r="N47">
        <v>3.22418900529548</v>
      </c>
      <c r="O47">
        <v>0.77039024682586299</v>
      </c>
      <c r="Q47" t="str">
        <f t="shared" si="2"/>
        <v>Nevada</v>
      </c>
      <c r="R47" s="35">
        <f t="shared" si="3"/>
        <v>2.0389686809036255E-2</v>
      </c>
      <c r="S47" s="35">
        <f t="shared" si="4"/>
        <v>2.2574295935525325E-2</v>
      </c>
      <c r="T47" s="35">
        <f t="shared" si="5"/>
        <v>8.5333617373776274E-2</v>
      </c>
      <c r="U47" s="35">
        <f t="shared" si="6"/>
        <v>8.8178094732342172E-2</v>
      </c>
      <c r="V47" s="35">
        <f t="shared" si="7"/>
        <v>8.5333617373776274E-2</v>
      </c>
      <c r="W47" s="35">
        <f t="shared" si="8"/>
        <v>0.14175214622495319</v>
      </c>
      <c r="X47" s="35">
        <f t="shared" si="9"/>
        <v>0.13717952395154681</v>
      </c>
      <c r="Y47" s="35">
        <f t="shared" si="10"/>
        <v>0.13717952395154681</v>
      </c>
      <c r="Z47" s="35">
        <f t="shared" si="11"/>
        <v>8.8178094732342172E-2</v>
      </c>
      <c r="AA47" s="35">
        <f t="shared" si="12"/>
        <v>8.5333617373776274E-2</v>
      </c>
      <c r="AB47" s="35">
        <f t="shared" si="13"/>
        <v>8.8178094732342172E-2</v>
      </c>
      <c r="AC47" s="35">
        <f t="shared" si="14"/>
        <v>2.0389686809036255E-2</v>
      </c>
    </row>
    <row r="48" spans="1:29" x14ac:dyDescent="0.3">
      <c r="A48">
        <v>33</v>
      </c>
      <c r="B48" t="s">
        <v>250</v>
      </c>
      <c r="C48" t="s">
        <v>232</v>
      </c>
      <c r="D48">
        <v>0.13971009750839999</v>
      </c>
      <c r="E48">
        <v>0.1397101282281</v>
      </c>
      <c r="F48">
        <v>1.0271684428999901</v>
      </c>
      <c r="G48">
        <v>1.0271685009</v>
      </c>
      <c r="H48">
        <v>1.0271684428999901</v>
      </c>
      <c r="I48">
        <v>3.7746672423000001</v>
      </c>
      <c r="J48">
        <v>3.7746675651000001</v>
      </c>
      <c r="K48">
        <v>3.7746675651000001</v>
      </c>
      <c r="L48">
        <v>1.0271685009</v>
      </c>
      <c r="M48">
        <v>1.0271684428999901</v>
      </c>
      <c r="N48">
        <v>1.0271685009</v>
      </c>
      <c r="O48">
        <v>0.13971009750839999</v>
      </c>
      <c r="Q48" t="str">
        <f t="shared" si="2"/>
        <v>New Hampshire</v>
      </c>
      <c r="R48" s="35">
        <f t="shared" si="3"/>
        <v>7.6976738114882311E-3</v>
      </c>
      <c r="S48" s="35">
        <f t="shared" si="4"/>
        <v>8.5224264509304141E-3</v>
      </c>
      <c r="T48" s="35">
        <f t="shared" si="5"/>
        <v>5.6594389123685251E-2</v>
      </c>
      <c r="U48" s="35">
        <f t="shared" si="6"/>
        <v>5.8480872063317417E-2</v>
      </c>
      <c r="V48" s="35">
        <f t="shared" si="7"/>
        <v>5.6594389123685251E-2</v>
      </c>
      <c r="W48" s="35">
        <f t="shared" si="8"/>
        <v>0.2149071275892174</v>
      </c>
      <c r="X48" s="35">
        <f t="shared" si="9"/>
        <v>0.20797465738793386</v>
      </c>
      <c r="Y48" s="35">
        <f t="shared" si="10"/>
        <v>0.20797465738793386</v>
      </c>
      <c r="Z48" s="35">
        <f t="shared" si="11"/>
        <v>5.8480872063317417E-2</v>
      </c>
      <c r="AA48" s="35">
        <f t="shared" si="12"/>
        <v>5.6594389123685251E-2</v>
      </c>
      <c r="AB48" s="35">
        <f t="shared" si="13"/>
        <v>5.8480872063317417E-2</v>
      </c>
      <c r="AC48" s="35">
        <f t="shared" si="14"/>
        <v>7.6976738114882311E-3</v>
      </c>
    </row>
    <row r="49" spans="1:29" x14ac:dyDescent="0.3">
      <c r="A49">
        <v>34</v>
      </c>
      <c r="B49" t="s">
        <v>251</v>
      </c>
      <c r="C49" t="s">
        <v>232</v>
      </c>
      <c r="D49">
        <v>0.53913618158411702</v>
      </c>
      <c r="E49">
        <v>0.53913622362380298</v>
      </c>
      <c r="F49">
        <v>3.9516370637639602</v>
      </c>
      <c r="G49">
        <v>3.9516367735600602</v>
      </c>
      <c r="H49">
        <v>3.9516370637639602</v>
      </c>
      <c r="I49">
        <v>9.5807684747045005</v>
      </c>
      <c r="J49">
        <v>9.5807755045883791</v>
      </c>
      <c r="K49">
        <v>9.5807755045883791</v>
      </c>
      <c r="L49">
        <v>3.9516367735600602</v>
      </c>
      <c r="M49">
        <v>3.9516370637639602</v>
      </c>
      <c r="N49">
        <v>3.9516367735600602</v>
      </c>
      <c r="O49">
        <v>0.53913618158411702</v>
      </c>
      <c r="Q49" t="str">
        <f t="shared" si="2"/>
        <v>New Jersey</v>
      </c>
      <c r="R49" s="35">
        <f t="shared" si="3"/>
        <v>9.830746251362283E-3</v>
      </c>
      <c r="S49" s="35">
        <f t="shared" si="4"/>
        <v>1.0884041341273675E-2</v>
      </c>
      <c r="T49" s="35">
        <f t="shared" si="5"/>
        <v>7.2055155224785727E-2</v>
      </c>
      <c r="U49" s="35">
        <f t="shared" si="6"/>
        <v>7.445698826423848E-2</v>
      </c>
      <c r="V49" s="35">
        <f t="shared" si="7"/>
        <v>7.2055155224785727E-2</v>
      </c>
      <c r="W49" s="35">
        <f t="shared" si="8"/>
        <v>0.18052144130665929</v>
      </c>
      <c r="X49" s="35">
        <f t="shared" si="9"/>
        <v>0.174698297191135</v>
      </c>
      <c r="Y49" s="35">
        <f t="shared" si="10"/>
        <v>0.174698297191135</v>
      </c>
      <c r="Z49" s="35">
        <f t="shared" si="11"/>
        <v>7.445698826423848E-2</v>
      </c>
      <c r="AA49" s="35">
        <f t="shared" si="12"/>
        <v>7.2055155224785727E-2</v>
      </c>
      <c r="AB49" s="35">
        <f t="shared" si="13"/>
        <v>7.445698826423848E-2</v>
      </c>
      <c r="AC49" s="35">
        <f t="shared" si="14"/>
        <v>9.830746251362283E-3</v>
      </c>
    </row>
    <row r="50" spans="1:29" x14ac:dyDescent="0.3">
      <c r="A50">
        <v>35</v>
      </c>
      <c r="B50" t="s">
        <v>252</v>
      </c>
      <c r="C50" t="s">
        <v>232</v>
      </c>
      <c r="D50">
        <v>0.83023620588242497</v>
      </c>
      <c r="E50">
        <v>0.83023644681925102</v>
      </c>
      <c r="F50">
        <v>3.9321825832581498</v>
      </c>
      <c r="G50">
        <v>3.9321830435637999</v>
      </c>
      <c r="H50">
        <v>3.9321825832581498</v>
      </c>
      <c r="I50">
        <v>4.8553595020573104</v>
      </c>
      <c r="J50">
        <v>4.8553596212504804</v>
      </c>
      <c r="K50">
        <v>4.8553596212504804</v>
      </c>
      <c r="L50">
        <v>3.9321830435637999</v>
      </c>
      <c r="M50">
        <v>3.9321825832581498</v>
      </c>
      <c r="N50">
        <v>3.9321830435637999</v>
      </c>
      <c r="O50">
        <v>0.83023620588242497</v>
      </c>
      <c r="Q50" t="str">
        <f t="shared" si="2"/>
        <v>New Mexico</v>
      </c>
      <c r="R50" s="35">
        <f t="shared" si="3"/>
        <v>2.0105540176054943E-2</v>
      </c>
      <c r="S50" s="35">
        <f t="shared" si="4"/>
        <v>2.2259711654745527E-2</v>
      </c>
      <c r="T50" s="35">
        <f t="shared" si="5"/>
        <v>9.5224292011273998E-2</v>
      </c>
      <c r="U50" s="35">
        <f t="shared" si="6"/>
        <v>9.8398446596946326E-2</v>
      </c>
      <c r="V50" s="35">
        <f t="shared" si="7"/>
        <v>9.5224292011273998E-2</v>
      </c>
      <c r="W50" s="35">
        <f t="shared" si="8"/>
        <v>0.12149989646442318</v>
      </c>
      <c r="X50" s="35">
        <f t="shared" si="9"/>
        <v>0.11758054785203016</v>
      </c>
      <c r="Y50" s="35">
        <f t="shared" si="10"/>
        <v>0.11758054785203016</v>
      </c>
      <c r="Z50" s="35">
        <f t="shared" si="11"/>
        <v>9.8398446596946326E-2</v>
      </c>
      <c r="AA50" s="35">
        <f t="shared" si="12"/>
        <v>9.5224292011273998E-2</v>
      </c>
      <c r="AB50" s="35">
        <f t="shared" si="13"/>
        <v>9.8398446596946326E-2</v>
      </c>
      <c r="AC50" s="35">
        <f t="shared" si="14"/>
        <v>2.0105540176054943E-2</v>
      </c>
    </row>
    <row r="51" spans="1:29" x14ac:dyDescent="0.3">
      <c r="A51">
        <v>36</v>
      </c>
      <c r="B51" t="s">
        <v>253</v>
      </c>
      <c r="C51" t="s">
        <v>232</v>
      </c>
      <c r="D51">
        <v>3.9107967836143298</v>
      </c>
      <c r="E51">
        <v>3.9107980818126098</v>
      </c>
      <c r="F51">
        <v>17.396011115401802</v>
      </c>
      <c r="G51">
        <v>17.396011015731499</v>
      </c>
      <c r="H51">
        <v>17.396011115401802</v>
      </c>
      <c r="I51">
        <v>48.395669121731402</v>
      </c>
      <c r="J51">
        <v>48.395668071816701</v>
      </c>
      <c r="K51">
        <v>48.395668071816701</v>
      </c>
      <c r="L51">
        <v>17.396011015731499</v>
      </c>
      <c r="M51">
        <v>17.396011115401802</v>
      </c>
      <c r="N51">
        <v>17.396011015731499</v>
      </c>
      <c r="O51">
        <v>3.9107967836143298</v>
      </c>
      <c r="Q51" t="str">
        <f t="shared" ref="Q51:Q71" si="15">B107</f>
        <v>New York</v>
      </c>
      <c r="R51" s="35">
        <f t="shared" ref="R51:R71" si="16">D107/SUM($D107:$O107)</f>
        <v>1.4753978569610056E-2</v>
      </c>
      <c r="S51" s="35">
        <f t="shared" ref="S51:S71" si="17">E107/SUM($D107:$O107)</f>
        <v>1.6334767410145598E-2</v>
      </c>
      <c r="T51" s="35">
        <f t="shared" ref="T51:T71" si="18">F107/SUM($D107:$O107)</f>
        <v>6.5628665817847195E-2</v>
      </c>
      <c r="U51" s="35">
        <f t="shared" ref="U51:U71" si="19">G107/SUM($D107:$O107)</f>
        <v>6.7816287623222574E-2</v>
      </c>
      <c r="V51" s="35">
        <f t="shared" ref="V51:V71" si="20">H107/SUM($D107:$O107)</f>
        <v>6.5628665817847195E-2</v>
      </c>
      <c r="W51" s="35">
        <f t="shared" ref="W51:W71" si="21">I107/SUM($D107:$O107)</f>
        <v>0.18866478147833249</v>
      </c>
      <c r="X51" s="35">
        <f t="shared" ref="X51:X71" si="22">J107/SUM($D107:$O107)</f>
        <v>0.18257881682454621</v>
      </c>
      <c r="Y51" s="35">
        <f t="shared" ref="Y51:Y71" si="23">K107/SUM($D107:$O107)</f>
        <v>0.18257881682454621</v>
      </c>
      <c r="Z51" s="35">
        <f t="shared" ref="Z51:Z71" si="24">L107/SUM($D107:$O107)</f>
        <v>6.7816287623222574E-2</v>
      </c>
      <c r="AA51" s="35">
        <f t="shared" ref="AA51:AA71" si="25">M107/SUM($D107:$O107)</f>
        <v>6.5628665817847195E-2</v>
      </c>
      <c r="AB51" s="35">
        <f t="shared" ref="AB51:AB71" si="26">N107/SUM($D107:$O107)</f>
        <v>6.7816287623222574E-2</v>
      </c>
      <c r="AC51" s="35">
        <f t="shared" ref="AC51:AC71" si="27">O107/SUM($D107:$O107)</f>
        <v>1.4753978569610056E-2</v>
      </c>
    </row>
    <row r="52" spans="1:29" x14ac:dyDescent="0.3">
      <c r="A52">
        <v>37</v>
      </c>
      <c r="B52" t="s">
        <v>254</v>
      </c>
      <c r="C52" t="s">
        <v>232</v>
      </c>
      <c r="D52">
        <v>4.7907061571292804</v>
      </c>
      <c r="E52">
        <v>4.7907067235233303</v>
      </c>
      <c r="F52">
        <v>24.157032713255301</v>
      </c>
      <c r="G52">
        <v>24.157032767586099</v>
      </c>
      <c r="H52">
        <v>24.157032713255301</v>
      </c>
      <c r="I52">
        <v>42.072051634808901</v>
      </c>
      <c r="J52">
        <v>42.072035083609599</v>
      </c>
      <c r="K52">
        <v>42.072035083609599</v>
      </c>
      <c r="L52">
        <v>24.157032767586099</v>
      </c>
      <c r="M52">
        <v>24.157032713255301</v>
      </c>
      <c r="N52">
        <v>24.157032767586099</v>
      </c>
      <c r="O52">
        <v>4.7907061571292804</v>
      </c>
      <c r="Q52" t="str">
        <f t="shared" si="15"/>
        <v>North Carolina</v>
      </c>
      <c r="R52" s="35">
        <f t="shared" si="16"/>
        <v>1.6527550796673018E-2</v>
      </c>
      <c r="S52" s="35">
        <f t="shared" si="17"/>
        <v>1.8298361973974806E-2</v>
      </c>
      <c r="T52" s="35">
        <f t="shared" si="18"/>
        <v>8.3339819260479162E-2</v>
      </c>
      <c r="U52" s="35">
        <f t="shared" si="19"/>
        <v>8.6117813429513232E-2</v>
      </c>
      <c r="V52" s="35">
        <f t="shared" si="20"/>
        <v>8.3339819260479162E-2</v>
      </c>
      <c r="W52" s="35">
        <f t="shared" si="21"/>
        <v>0.14998336625783221</v>
      </c>
      <c r="X52" s="35">
        <f t="shared" si="22"/>
        <v>0.14514513605243493</v>
      </c>
      <c r="Y52" s="35">
        <f t="shared" si="23"/>
        <v>0.14514513605243493</v>
      </c>
      <c r="Z52" s="35">
        <f t="shared" si="24"/>
        <v>8.6117813429513232E-2</v>
      </c>
      <c r="AA52" s="35">
        <f t="shared" si="25"/>
        <v>8.3339819260479162E-2</v>
      </c>
      <c r="AB52" s="35">
        <f t="shared" si="26"/>
        <v>8.6117813429513232E-2</v>
      </c>
      <c r="AC52" s="35">
        <f t="shared" si="27"/>
        <v>1.6527550796673018E-2</v>
      </c>
    </row>
    <row r="53" spans="1:29" x14ac:dyDescent="0.3">
      <c r="A53">
        <v>38</v>
      </c>
      <c r="B53" t="s">
        <v>255</v>
      </c>
      <c r="C53" t="s">
        <v>232</v>
      </c>
      <c r="D53">
        <v>23.142776472008201</v>
      </c>
      <c r="E53">
        <v>23.1427776303283</v>
      </c>
      <c r="F53">
        <v>84.682027752698801</v>
      </c>
      <c r="G53">
        <v>84.682033170140798</v>
      </c>
      <c r="H53">
        <v>84.682027752698801</v>
      </c>
      <c r="I53">
        <v>194.22492509914699</v>
      </c>
      <c r="J53">
        <v>194.224926398538</v>
      </c>
      <c r="K53">
        <v>194.224926398538</v>
      </c>
      <c r="L53">
        <v>84.682033170140798</v>
      </c>
      <c r="M53">
        <v>84.682027752698801</v>
      </c>
      <c r="N53">
        <v>84.682033170140798</v>
      </c>
      <c r="O53">
        <v>23.142776472008201</v>
      </c>
      <c r="Q53" t="str">
        <f t="shared" si="15"/>
        <v>North Dakota</v>
      </c>
      <c r="R53" s="35">
        <f t="shared" si="16"/>
        <v>1.9652205866013652E-2</v>
      </c>
      <c r="S53" s="35">
        <f t="shared" si="17"/>
        <v>2.1757800440658524E-2</v>
      </c>
      <c r="T53" s="35">
        <f t="shared" si="18"/>
        <v>7.1909636450077558E-2</v>
      </c>
      <c r="U53" s="35">
        <f t="shared" si="19"/>
        <v>7.4306629085433493E-2</v>
      </c>
      <c r="V53" s="35">
        <f t="shared" si="20"/>
        <v>7.1909636450077558E-2</v>
      </c>
      <c r="W53" s="35">
        <f t="shared" si="21"/>
        <v>0.17042811713662614</v>
      </c>
      <c r="X53" s="35">
        <f t="shared" si="22"/>
        <v>0.16493043704207738</v>
      </c>
      <c r="Y53" s="35">
        <f t="shared" si="23"/>
        <v>0.16493043704207738</v>
      </c>
      <c r="Z53" s="35">
        <f t="shared" si="24"/>
        <v>7.4306629085433493E-2</v>
      </c>
      <c r="AA53" s="35">
        <f t="shared" si="25"/>
        <v>7.1909636450077558E-2</v>
      </c>
      <c r="AB53" s="35">
        <f t="shared" si="26"/>
        <v>7.4306629085433493E-2</v>
      </c>
      <c r="AC53" s="35">
        <f t="shared" si="27"/>
        <v>1.9652205866013652E-2</v>
      </c>
    </row>
    <row r="54" spans="1:29" x14ac:dyDescent="0.3">
      <c r="A54">
        <v>39</v>
      </c>
      <c r="B54" t="s">
        <v>236</v>
      </c>
      <c r="C54" t="s">
        <v>232</v>
      </c>
      <c r="D54">
        <v>0</v>
      </c>
      <c r="E54">
        <v>0</v>
      </c>
      <c r="F54">
        <v>3.0160542434000002</v>
      </c>
      <c r="G54">
        <v>8.6943335487021294</v>
      </c>
      <c r="H54">
        <v>54.688388007123798</v>
      </c>
      <c r="I54">
        <v>150.33351978194901</v>
      </c>
      <c r="J54">
        <v>75.380227501493593</v>
      </c>
      <c r="K54">
        <v>49.260142510240499</v>
      </c>
      <c r="L54">
        <v>34.246590060960102</v>
      </c>
      <c r="M54">
        <v>142.70171126505701</v>
      </c>
      <c r="N54">
        <v>79.104991924913904</v>
      </c>
      <c r="O54">
        <v>30.094878437797298</v>
      </c>
      <c r="Q54" t="str">
        <f t="shared" si="15"/>
        <v>Ohio</v>
      </c>
      <c r="R54" s="35">
        <f t="shared" si="16"/>
        <v>0</v>
      </c>
      <c r="S54" s="35">
        <f t="shared" si="17"/>
        <v>0</v>
      </c>
      <c r="T54" s="35">
        <f t="shared" si="18"/>
        <v>4.7377529441503521E-3</v>
      </c>
      <c r="U54" s="35">
        <f t="shared" si="19"/>
        <v>1.4112696394588653E-2</v>
      </c>
      <c r="V54" s="35">
        <f t="shared" si="20"/>
        <v>8.5906966646430036E-2</v>
      </c>
      <c r="W54" s="35">
        <f t="shared" si="21"/>
        <v>0.24402230610639991</v>
      </c>
      <c r="X54" s="35">
        <f t="shared" si="22"/>
        <v>0.11841063387949166</v>
      </c>
      <c r="Y54" s="35">
        <f t="shared" si="23"/>
        <v>7.738003575959089E-2</v>
      </c>
      <c r="Z54" s="35">
        <f t="shared" si="24"/>
        <v>5.5589278392984463E-2</v>
      </c>
      <c r="AA54" s="35">
        <f t="shared" si="25"/>
        <v>0.22416223254631049</v>
      </c>
      <c r="AB54" s="35">
        <f t="shared" si="26"/>
        <v>0.12840371583160023</v>
      </c>
      <c r="AC54" s="35">
        <f t="shared" si="27"/>
        <v>4.7274381498453491E-2</v>
      </c>
    </row>
    <row r="55" spans="1:29" x14ac:dyDescent="0.3">
      <c r="A55">
        <v>40</v>
      </c>
      <c r="B55" t="s">
        <v>256</v>
      </c>
      <c r="C55" t="s">
        <v>232</v>
      </c>
      <c r="D55">
        <v>4.6594941006088204</v>
      </c>
      <c r="E55">
        <v>4.6594953591127801</v>
      </c>
      <c r="F55">
        <v>22.175683366043099</v>
      </c>
      <c r="G55">
        <v>22.175682862740501</v>
      </c>
      <c r="H55">
        <v>22.175683366043099</v>
      </c>
      <c r="I55">
        <v>27.168893141759799</v>
      </c>
      <c r="J55">
        <v>27.168894872152499</v>
      </c>
      <c r="K55">
        <v>27.168894872152499</v>
      </c>
      <c r="L55">
        <v>22.175682862740501</v>
      </c>
      <c r="M55">
        <v>22.175683366043099</v>
      </c>
      <c r="N55">
        <v>22.175682862740501</v>
      </c>
      <c r="O55">
        <v>4.6594941006088204</v>
      </c>
      <c r="Q55" t="str">
        <f t="shared" si="15"/>
        <v>Oklahoma</v>
      </c>
      <c r="R55" s="35">
        <f t="shared" si="16"/>
        <v>2.0070038271816023E-2</v>
      </c>
      <c r="S55" s="35">
        <f t="shared" si="17"/>
        <v>2.2220405516833682E-2</v>
      </c>
      <c r="T55" s="35">
        <f t="shared" si="18"/>
        <v>9.5518269634037214E-2</v>
      </c>
      <c r="U55" s="35">
        <f t="shared" si="19"/>
        <v>9.8702209715011743E-2</v>
      </c>
      <c r="V55" s="35">
        <f t="shared" si="20"/>
        <v>9.5518269634037214E-2</v>
      </c>
      <c r="W55" s="35">
        <f t="shared" si="21"/>
        <v>0.12092659356652255</v>
      </c>
      <c r="X55" s="35">
        <f t="shared" si="22"/>
        <v>0.11702574316293246</v>
      </c>
      <c r="Y55" s="35">
        <f t="shared" si="23"/>
        <v>0.11702574316293246</v>
      </c>
      <c r="Z55" s="35">
        <f t="shared" si="24"/>
        <v>9.8702209715011743E-2</v>
      </c>
      <c r="AA55" s="35">
        <f t="shared" si="25"/>
        <v>9.5518269634037214E-2</v>
      </c>
      <c r="AB55" s="35">
        <f t="shared" si="26"/>
        <v>9.8702209715011743E-2</v>
      </c>
      <c r="AC55" s="35">
        <f t="shared" si="27"/>
        <v>2.0070038271816023E-2</v>
      </c>
    </row>
    <row r="56" spans="1:29" x14ac:dyDescent="0.3">
      <c r="A56">
        <v>41</v>
      </c>
      <c r="B56" t="s">
        <v>195</v>
      </c>
      <c r="C56" t="s">
        <v>232</v>
      </c>
      <c r="D56">
        <v>2.9292702590358299</v>
      </c>
      <c r="E56">
        <v>2.9292712524274398</v>
      </c>
      <c r="F56">
        <v>10.782833249531301</v>
      </c>
      <c r="G56">
        <v>10.782833962337399</v>
      </c>
      <c r="H56">
        <v>10.782833249531301</v>
      </c>
      <c r="I56">
        <v>25.594858188420002</v>
      </c>
      <c r="J56">
        <v>25.594853195147699</v>
      </c>
      <c r="K56">
        <v>25.594853195147699</v>
      </c>
      <c r="L56">
        <v>10.782833962337399</v>
      </c>
      <c r="M56">
        <v>10.782833249531301</v>
      </c>
      <c r="N56">
        <v>10.782833962337399</v>
      </c>
      <c r="O56">
        <v>2.9292702590358299</v>
      </c>
      <c r="Q56" t="str">
        <f t="shared" si="15"/>
        <v>Oregon</v>
      </c>
      <c r="R56" s="35">
        <f t="shared" si="16"/>
        <v>1.9206481486802054E-2</v>
      </c>
      <c r="S56" s="35">
        <f t="shared" si="17"/>
        <v>2.1264326000242095E-2</v>
      </c>
      <c r="T56" s="35">
        <f t="shared" si="18"/>
        <v>7.0700300371247984E-2</v>
      </c>
      <c r="U56" s="35">
        <f t="shared" si="19"/>
        <v>7.3056981879767849E-2</v>
      </c>
      <c r="V56" s="35">
        <f t="shared" si="20"/>
        <v>7.0700300371247984E-2</v>
      </c>
      <c r="W56" s="35">
        <f t="shared" si="21"/>
        <v>0.17341295409145782</v>
      </c>
      <c r="X56" s="35">
        <f t="shared" si="22"/>
        <v>0.16781895509082412</v>
      </c>
      <c r="Y56" s="35">
        <f t="shared" si="23"/>
        <v>0.16781895509082412</v>
      </c>
      <c r="Z56" s="35">
        <f t="shared" si="24"/>
        <v>7.3056981879767849E-2</v>
      </c>
      <c r="AA56" s="35">
        <f t="shared" si="25"/>
        <v>7.0700300371247984E-2</v>
      </c>
      <c r="AB56" s="35">
        <f t="shared" si="26"/>
        <v>7.3056981879767849E-2</v>
      </c>
      <c r="AC56" s="35">
        <f t="shared" si="27"/>
        <v>1.9206481486802054E-2</v>
      </c>
    </row>
    <row r="57" spans="1:29" x14ac:dyDescent="0.3">
      <c r="A57">
        <v>42</v>
      </c>
      <c r="B57" t="s">
        <v>191</v>
      </c>
      <c r="C57" t="s">
        <v>232</v>
      </c>
      <c r="D57">
        <v>7.3867827727913298</v>
      </c>
      <c r="E57">
        <v>7.3867835593314801</v>
      </c>
      <c r="F57">
        <v>34.435632975685003</v>
      </c>
      <c r="G57">
        <v>34.4356407596024</v>
      </c>
      <c r="H57">
        <v>34.435632975685003</v>
      </c>
      <c r="I57">
        <v>53.8190683445142</v>
      </c>
      <c r="J57">
        <v>53.8190680769344</v>
      </c>
      <c r="K57">
        <v>53.8190680769344</v>
      </c>
      <c r="L57">
        <v>34.4356407596024</v>
      </c>
      <c r="M57">
        <v>34.435632975685003</v>
      </c>
      <c r="N57">
        <v>34.4356407596024</v>
      </c>
      <c r="O57">
        <v>7.3867827727913298</v>
      </c>
      <c r="Q57" t="str">
        <f t="shared" si="15"/>
        <v>Pennsylvania</v>
      </c>
      <c r="R57" s="35">
        <f t="shared" si="16"/>
        <v>1.8641236229715787E-2</v>
      </c>
      <c r="S57" s="35">
        <f t="shared" si="17"/>
        <v>2.0638513737618672E-2</v>
      </c>
      <c r="T57" s="35">
        <f t="shared" si="18"/>
        <v>8.6901535995347001E-2</v>
      </c>
      <c r="U57" s="35">
        <f t="shared" si="19"/>
        <v>8.9798274160082542E-2</v>
      </c>
      <c r="V57" s="35">
        <f t="shared" si="20"/>
        <v>8.6901535995347001E-2</v>
      </c>
      <c r="W57" s="35">
        <f t="shared" si="21"/>
        <v>0.14034469368464589</v>
      </c>
      <c r="X57" s="35">
        <f t="shared" si="22"/>
        <v>0.13581744482600761</v>
      </c>
      <c r="Y57" s="35">
        <f t="shared" si="23"/>
        <v>0.13581744482600761</v>
      </c>
      <c r="Z57" s="35">
        <f t="shared" si="24"/>
        <v>8.9798274160082542E-2</v>
      </c>
      <c r="AA57" s="35">
        <f t="shared" si="25"/>
        <v>8.6901535995347001E-2</v>
      </c>
      <c r="AB57" s="35">
        <f t="shared" si="26"/>
        <v>8.9798274160082542E-2</v>
      </c>
      <c r="AC57" s="35">
        <f t="shared" si="27"/>
        <v>1.8641236229715787E-2</v>
      </c>
    </row>
    <row r="58" spans="1:29" x14ac:dyDescent="0.3">
      <c r="A58">
        <v>44</v>
      </c>
      <c r="B58" t="s">
        <v>257</v>
      </c>
      <c r="C58" t="s">
        <v>232</v>
      </c>
      <c r="D58">
        <v>4.6298151634784998E-2</v>
      </c>
      <c r="E58">
        <v>4.6298157036124998E-2</v>
      </c>
      <c r="F58">
        <v>0.39299621123887002</v>
      </c>
      <c r="G58">
        <v>0.39299597904895001</v>
      </c>
      <c r="H58">
        <v>0.39299621123887002</v>
      </c>
      <c r="I58">
        <v>1.03360033264262</v>
      </c>
      <c r="J58">
        <v>1.03359980660562</v>
      </c>
      <c r="K58">
        <v>1.03359980660562</v>
      </c>
      <c r="L58">
        <v>0.39299597904895001</v>
      </c>
      <c r="M58">
        <v>0.39299621123887002</v>
      </c>
      <c r="N58">
        <v>0.39299597904895001</v>
      </c>
      <c r="O58">
        <v>4.6298151634784998E-2</v>
      </c>
      <c r="Q58" t="str">
        <f t="shared" si="15"/>
        <v>Rhode Island</v>
      </c>
      <c r="R58" s="35">
        <f t="shared" si="16"/>
        <v>8.1562748533617231E-3</v>
      </c>
      <c r="S58" s="35">
        <f t="shared" si="17"/>
        <v>9.0301624982905178E-3</v>
      </c>
      <c r="T58" s="35">
        <f t="shared" si="18"/>
        <v>6.9233543932361627E-2</v>
      </c>
      <c r="U58" s="35">
        <f t="shared" si="19"/>
        <v>7.154128646207765E-2</v>
      </c>
      <c r="V58" s="35">
        <f t="shared" si="20"/>
        <v>6.9233543932361627E-2</v>
      </c>
      <c r="W58" s="35">
        <f t="shared" si="21"/>
        <v>0.18815738945683746</v>
      </c>
      <c r="X58" s="35">
        <f t="shared" si="22"/>
        <v>0.18208770357741533</v>
      </c>
      <c r="Y58" s="35">
        <f t="shared" si="23"/>
        <v>0.18208770357741533</v>
      </c>
      <c r="Z58" s="35">
        <f t="shared" si="24"/>
        <v>7.154128646207765E-2</v>
      </c>
      <c r="AA58" s="35">
        <f t="shared" si="25"/>
        <v>6.9233543932361627E-2</v>
      </c>
      <c r="AB58" s="35">
        <f t="shared" si="26"/>
        <v>7.154128646207765E-2</v>
      </c>
      <c r="AC58" s="35">
        <f t="shared" si="27"/>
        <v>8.1562748533617231E-3</v>
      </c>
    </row>
    <row r="59" spans="1:29" x14ac:dyDescent="0.3">
      <c r="A59">
        <v>45</v>
      </c>
      <c r="B59" t="s">
        <v>193</v>
      </c>
      <c r="C59" t="s">
        <v>232</v>
      </c>
      <c r="D59">
        <v>2.2149092971896902</v>
      </c>
      <c r="E59">
        <v>2.2149088391445502</v>
      </c>
      <c r="F59">
        <v>8.6709112892032305</v>
      </c>
      <c r="G59">
        <v>8.6709103496144895</v>
      </c>
      <c r="H59">
        <v>8.6709112892032305</v>
      </c>
      <c r="I59">
        <v>14.319968507031501</v>
      </c>
      <c r="J59">
        <v>14.319967675529499</v>
      </c>
      <c r="K59">
        <v>14.319967675529499</v>
      </c>
      <c r="L59">
        <v>8.6709103496144895</v>
      </c>
      <c r="M59">
        <v>8.6709112892032305</v>
      </c>
      <c r="N59">
        <v>8.6709103496144895</v>
      </c>
      <c r="O59">
        <v>2.2149092971896902</v>
      </c>
      <c r="Q59" t="str">
        <f t="shared" si="15"/>
        <v>South Carolina</v>
      </c>
      <c r="R59" s="35">
        <f t="shared" si="16"/>
        <v>2.1459839164723892E-2</v>
      </c>
      <c r="S59" s="35">
        <f t="shared" si="17"/>
        <v>2.3759102733254781E-2</v>
      </c>
      <c r="T59" s="35">
        <f t="shared" si="18"/>
        <v>8.4010826950785961E-2</v>
      </c>
      <c r="U59" s="35">
        <f t="shared" si="19"/>
        <v>8.6811178442197143E-2</v>
      </c>
      <c r="V59" s="35">
        <f t="shared" si="20"/>
        <v>8.4010826950785961E-2</v>
      </c>
      <c r="W59" s="35">
        <f t="shared" si="21"/>
        <v>0.14336826137359671</v>
      </c>
      <c r="X59" s="35">
        <f t="shared" si="22"/>
        <v>0.13874347069237564</v>
      </c>
      <c r="Y59" s="35">
        <f t="shared" si="23"/>
        <v>0.13874347069237564</v>
      </c>
      <c r="Z59" s="35">
        <f t="shared" si="24"/>
        <v>8.6811178442197143E-2</v>
      </c>
      <c r="AA59" s="35">
        <f t="shared" si="25"/>
        <v>8.4010826950785961E-2</v>
      </c>
      <c r="AB59" s="35">
        <f t="shared" si="26"/>
        <v>8.6811178442197143E-2</v>
      </c>
      <c r="AC59" s="35">
        <f t="shared" si="27"/>
        <v>2.1459839164723892E-2</v>
      </c>
    </row>
    <row r="60" spans="1:29" x14ac:dyDescent="0.3">
      <c r="A60">
        <v>46</v>
      </c>
      <c r="B60" t="s">
        <v>258</v>
      </c>
      <c r="C60" t="s">
        <v>232</v>
      </c>
      <c r="D60">
        <v>12.5710991169911</v>
      </c>
      <c r="E60">
        <v>12.571100438598799</v>
      </c>
      <c r="F60">
        <v>46.216374882132001</v>
      </c>
      <c r="G60">
        <v>46.216368394039797</v>
      </c>
      <c r="H60">
        <v>46.216374882132001</v>
      </c>
      <c r="I60">
        <v>106.51514453146</v>
      </c>
      <c r="J60">
        <v>106.515140620773</v>
      </c>
      <c r="K60">
        <v>106.515140620773</v>
      </c>
      <c r="L60">
        <v>46.216368394039797</v>
      </c>
      <c r="M60">
        <v>46.216374882132001</v>
      </c>
      <c r="N60">
        <v>46.216368394039797</v>
      </c>
      <c r="O60">
        <v>12.5710991169911</v>
      </c>
      <c r="Q60" t="str">
        <f t="shared" si="15"/>
        <v>South Dakota</v>
      </c>
      <c r="R60" s="35">
        <f t="shared" si="16"/>
        <v>1.9518036886611492E-2</v>
      </c>
      <c r="S60" s="35">
        <f t="shared" si="17"/>
        <v>2.1609257396257551E-2</v>
      </c>
      <c r="T60" s="35">
        <f t="shared" si="18"/>
        <v>7.1756089210664356E-2</v>
      </c>
      <c r="U60" s="35">
        <f t="shared" si="19"/>
        <v>7.4147948441748338E-2</v>
      </c>
      <c r="V60" s="35">
        <f t="shared" si="20"/>
        <v>7.1756089210664356E-2</v>
      </c>
      <c r="W60" s="35">
        <f t="shared" si="21"/>
        <v>0.17088922646727481</v>
      </c>
      <c r="X60" s="35">
        <f t="shared" si="22"/>
        <v>0.16537666470300327</v>
      </c>
      <c r="Y60" s="35">
        <f t="shared" si="23"/>
        <v>0.16537666470300327</v>
      </c>
      <c r="Z60" s="35">
        <f t="shared" si="24"/>
        <v>7.4147948441748338E-2</v>
      </c>
      <c r="AA60" s="35">
        <f t="shared" si="25"/>
        <v>7.1756089210664356E-2</v>
      </c>
      <c r="AB60" s="35">
        <f t="shared" si="26"/>
        <v>7.4147948441748338E-2</v>
      </c>
      <c r="AC60" s="35">
        <f t="shared" si="27"/>
        <v>1.9518036886611492E-2</v>
      </c>
    </row>
    <row r="61" spans="1:29" x14ac:dyDescent="0.3">
      <c r="A61">
        <v>47</v>
      </c>
      <c r="B61" t="s">
        <v>194</v>
      </c>
      <c r="C61" t="s">
        <v>232</v>
      </c>
      <c r="D61">
        <v>3.48003844683172</v>
      </c>
      <c r="E61">
        <v>3.4800385276540502</v>
      </c>
      <c r="F61">
        <v>15.6366717685398</v>
      </c>
      <c r="G61">
        <v>15.6366729941395</v>
      </c>
      <c r="H61">
        <v>15.6366717685398</v>
      </c>
      <c r="I61">
        <v>20.987065362125001</v>
      </c>
      <c r="J61">
        <v>20.987063021929</v>
      </c>
      <c r="K61">
        <v>20.987063021929</v>
      </c>
      <c r="L61">
        <v>15.6366729941395</v>
      </c>
      <c r="M61">
        <v>15.6366717685398</v>
      </c>
      <c r="N61">
        <v>15.6366729941395</v>
      </c>
      <c r="O61">
        <v>3.48003844683172</v>
      </c>
      <c r="Q61" t="str">
        <f t="shared" si="15"/>
        <v>Tennessee</v>
      </c>
      <c r="R61" s="35">
        <f t="shared" si="16"/>
        <v>2.0487995562214204E-2</v>
      </c>
      <c r="S61" s="35">
        <f t="shared" si="17"/>
        <v>2.2683138470685704E-2</v>
      </c>
      <c r="T61" s="35">
        <f t="shared" si="18"/>
        <v>9.2057621401656603E-2</v>
      </c>
      <c r="U61" s="35">
        <f t="shared" si="19"/>
        <v>9.5126216237688049E-2</v>
      </c>
      <c r="V61" s="35">
        <f t="shared" si="20"/>
        <v>9.2057621401656603E-2</v>
      </c>
      <c r="W61" s="35">
        <f t="shared" si="21"/>
        <v>0.12767550479441747</v>
      </c>
      <c r="X61" s="35">
        <f t="shared" si="22"/>
        <v>0.12355692634621726</v>
      </c>
      <c r="Y61" s="35">
        <f t="shared" si="23"/>
        <v>0.12355692634621726</v>
      </c>
      <c r="Z61" s="35">
        <f t="shared" si="24"/>
        <v>9.5126216237688049E-2</v>
      </c>
      <c r="AA61" s="35">
        <f t="shared" si="25"/>
        <v>9.2057621401656603E-2</v>
      </c>
      <c r="AB61" s="35">
        <f t="shared" si="26"/>
        <v>9.5126216237688049E-2</v>
      </c>
      <c r="AC61" s="35">
        <f t="shared" si="27"/>
        <v>2.0487995562214204E-2</v>
      </c>
    </row>
    <row r="62" spans="1:29" x14ac:dyDescent="0.3">
      <c r="A62">
        <v>48</v>
      </c>
      <c r="B62" t="s">
        <v>199</v>
      </c>
      <c r="C62" t="s">
        <v>232</v>
      </c>
      <c r="D62">
        <v>31.6635068846815</v>
      </c>
      <c r="E62">
        <v>31.663510684393898</v>
      </c>
      <c r="F62">
        <v>67.143308207606594</v>
      </c>
      <c r="G62">
        <v>67.143315556186394</v>
      </c>
      <c r="H62">
        <v>67.143308207606594</v>
      </c>
      <c r="I62">
        <v>95.803034716838695</v>
      </c>
      <c r="J62">
        <v>95.803023544041395</v>
      </c>
      <c r="K62">
        <v>95.803023544041395</v>
      </c>
      <c r="L62">
        <v>54.148673307982897</v>
      </c>
      <c r="M62">
        <v>54.148666739571098</v>
      </c>
      <c r="N62">
        <v>54.148673307982897</v>
      </c>
      <c r="O62">
        <v>31.6635068846815</v>
      </c>
      <c r="Q62" t="str">
        <f t="shared" si="15"/>
        <v>Texas</v>
      </c>
      <c r="R62" s="35">
        <f t="shared" si="16"/>
        <v>4.173337193168189E-2</v>
      </c>
      <c r="S62" s="35">
        <f t="shared" si="17"/>
        <v>4.6204810183357981E-2</v>
      </c>
      <c r="T62" s="35">
        <f t="shared" si="18"/>
        <v>8.8496724773945754E-2</v>
      </c>
      <c r="U62" s="35">
        <f t="shared" si="19"/>
        <v>9.1446625608228332E-2</v>
      </c>
      <c r="V62" s="35">
        <f t="shared" si="20"/>
        <v>8.8496724773945754E-2</v>
      </c>
      <c r="W62" s="35">
        <f t="shared" si="21"/>
        <v>0.13048006603950985</v>
      </c>
      <c r="X62" s="35">
        <f t="shared" si="22"/>
        <v>0.12627101692508477</v>
      </c>
      <c r="Y62" s="35">
        <f t="shared" si="23"/>
        <v>0.12627101692508477</v>
      </c>
      <c r="Z62" s="35">
        <f t="shared" si="24"/>
        <v>7.3748420288147987E-2</v>
      </c>
      <c r="AA62" s="35">
        <f t="shared" si="25"/>
        <v>7.1369430331183106E-2</v>
      </c>
      <c r="AB62" s="35">
        <f t="shared" si="26"/>
        <v>7.3748420288147987E-2</v>
      </c>
      <c r="AC62" s="35">
        <f t="shared" si="27"/>
        <v>4.173337193168189E-2</v>
      </c>
    </row>
    <row r="63" spans="1:29" x14ac:dyDescent="0.3">
      <c r="A63">
        <v>49</v>
      </c>
      <c r="B63" t="s">
        <v>259</v>
      </c>
      <c r="C63" t="s">
        <v>232</v>
      </c>
      <c r="D63">
        <v>0.71168688058014695</v>
      </c>
      <c r="E63">
        <v>0.71168694001430499</v>
      </c>
      <c r="F63">
        <v>2.8773538126826401</v>
      </c>
      <c r="G63">
        <v>2.8773541213920599</v>
      </c>
      <c r="H63">
        <v>2.8773538126826401</v>
      </c>
      <c r="I63">
        <v>4.8131715875488403</v>
      </c>
      <c r="J63">
        <v>4.81317094805312</v>
      </c>
      <c r="K63">
        <v>4.81317094805312</v>
      </c>
      <c r="L63">
        <v>2.8773541213920599</v>
      </c>
      <c r="M63">
        <v>2.8773538126826401</v>
      </c>
      <c r="N63">
        <v>2.8773541213920599</v>
      </c>
      <c r="O63">
        <v>0.71168688058014695</v>
      </c>
      <c r="Q63" t="str">
        <f t="shared" si="15"/>
        <v>Utah</v>
      </c>
      <c r="R63" s="35">
        <f t="shared" si="16"/>
        <v>2.0710773201276154E-2</v>
      </c>
      <c r="S63" s="35">
        <f t="shared" si="17"/>
        <v>2.2929786530603142E-2</v>
      </c>
      <c r="T63" s="35">
        <f t="shared" si="18"/>
        <v>8.3733765312238848E-2</v>
      </c>
      <c r="U63" s="35">
        <f t="shared" si="19"/>
        <v>8.6524900105846098E-2</v>
      </c>
      <c r="V63" s="35">
        <f t="shared" si="20"/>
        <v>8.3733765312238848E-2</v>
      </c>
      <c r="W63" s="35">
        <f t="shared" si="21"/>
        <v>0.14473685658249036</v>
      </c>
      <c r="X63" s="35">
        <f t="shared" si="22"/>
        <v>0.14006790711504968</v>
      </c>
      <c r="Y63" s="35">
        <f t="shared" si="23"/>
        <v>0.14006790711504968</v>
      </c>
      <c r="Z63" s="35">
        <f t="shared" si="24"/>
        <v>8.6524900105846098E-2</v>
      </c>
      <c r="AA63" s="35">
        <f t="shared" si="25"/>
        <v>8.3733765312238848E-2</v>
      </c>
      <c r="AB63" s="35">
        <f t="shared" si="26"/>
        <v>8.6524900105846098E-2</v>
      </c>
      <c r="AC63" s="35">
        <f t="shared" si="27"/>
        <v>2.0710773201276154E-2</v>
      </c>
    </row>
    <row r="64" spans="1:29" x14ac:dyDescent="0.3">
      <c r="A64">
        <v>50</v>
      </c>
      <c r="B64" t="s">
        <v>207</v>
      </c>
      <c r="C64" t="s">
        <v>232</v>
      </c>
      <c r="D64">
        <v>0.39551050390653397</v>
      </c>
      <c r="E64">
        <v>0.39551054062213598</v>
      </c>
      <c r="F64">
        <v>1.5819838059648601</v>
      </c>
      <c r="G64">
        <v>1.58198494686559</v>
      </c>
      <c r="H64">
        <v>1.5819838059648601</v>
      </c>
      <c r="I64">
        <v>4.0002411536394398</v>
      </c>
      <c r="J64">
        <v>4.0002415113421304</v>
      </c>
      <c r="K64">
        <v>4.0002415113421304</v>
      </c>
      <c r="L64">
        <v>1.58198494686559</v>
      </c>
      <c r="M64">
        <v>1.5819838059648601</v>
      </c>
      <c r="N64">
        <v>1.58198494686559</v>
      </c>
      <c r="O64">
        <v>0.39551050390653397</v>
      </c>
      <c r="Q64" t="str">
        <f t="shared" si="15"/>
        <v>Vermont</v>
      </c>
      <c r="R64" s="35">
        <f t="shared" si="16"/>
        <v>1.7186336580709491E-2</v>
      </c>
      <c r="S64" s="35">
        <f t="shared" si="17"/>
        <v>1.9027731552147077E-2</v>
      </c>
      <c r="T64" s="35">
        <f t="shared" si="18"/>
        <v>6.8742816906245854E-2</v>
      </c>
      <c r="U64" s="35">
        <f t="shared" si="19"/>
        <v>7.103429536518388E-2</v>
      </c>
      <c r="V64" s="35">
        <f t="shared" si="20"/>
        <v>6.8742816906245854E-2</v>
      </c>
      <c r="W64" s="35">
        <f t="shared" si="21"/>
        <v>0.17961884669167491</v>
      </c>
      <c r="X64" s="35">
        <f t="shared" si="22"/>
        <v>0.17382470589023494</v>
      </c>
      <c r="Y64" s="35">
        <f t="shared" si="23"/>
        <v>0.17382470589023494</v>
      </c>
      <c r="Z64" s="35">
        <f t="shared" si="24"/>
        <v>7.103429536518388E-2</v>
      </c>
      <c r="AA64" s="35">
        <f t="shared" si="25"/>
        <v>6.8742816906245854E-2</v>
      </c>
      <c r="AB64" s="35">
        <f t="shared" si="26"/>
        <v>7.103429536518388E-2</v>
      </c>
      <c r="AC64" s="35">
        <f t="shared" si="27"/>
        <v>1.7186336580709491E-2</v>
      </c>
    </row>
    <row r="65" spans="1:29" x14ac:dyDescent="0.3">
      <c r="A65">
        <v>51</v>
      </c>
      <c r="B65" t="s">
        <v>211</v>
      </c>
      <c r="C65" t="s">
        <v>232</v>
      </c>
      <c r="D65">
        <v>1.6950127437267499</v>
      </c>
      <c r="E65">
        <v>1.6950130129646299</v>
      </c>
      <c r="F65">
        <v>9.1967264093249597</v>
      </c>
      <c r="G65">
        <v>9.1967272606061794</v>
      </c>
      <c r="H65">
        <v>9.1967264093249597</v>
      </c>
      <c r="I65">
        <v>17.438881458565302</v>
      </c>
      <c r="J65">
        <v>17.438880868178099</v>
      </c>
      <c r="K65">
        <v>17.438880868178099</v>
      </c>
      <c r="L65">
        <v>9.1967272606061794</v>
      </c>
      <c r="M65">
        <v>9.1967264093249597</v>
      </c>
      <c r="N65">
        <v>9.1967272606061794</v>
      </c>
      <c r="O65">
        <v>1.6950127437267499</v>
      </c>
      <c r="Q65" t="str">
        <f t="shared" si="15"/>
        <v>Virginia</v>
      </c>
      <c r="R65" s="35">
        <f t="shared" si="16"/>
        <v>1.4834099509330347E-2</v>
      </c>
      <c r="S65" s="35">
        <f t="shared" si="17"/>
        <v>1.642346992262492E-2</v>
      </c>
      <c r="T65" s="35">
        <f t="shared" si="18"/>
        <v>8.048621181222558E-2</v>
      </c>
      <c r="U65" s="35">
        <f t="shared" si="19"/>
        <v>8.3169093237721731E-2</v>
      </c>
      <c r="V65" s="35">
        <f t="shared" si="20"/>
        <v>8.048621181222558E-2</v>
      </c>
      <c r="W65" s="35">
        <f t="shared" si="21"/>
        <v>0.15770566168702457</v>
      </c>
      <c r="X65" s="35">
        <f t="shared" si="22"/>
        <v>0.15261837711092399</v>
      </c>
      <c r="Y65" s="35">
        <f t="shared" si="23"/>
        <v>0.15261837711092399</v>
      </c>
      <c r="Z65" s="35">
        <f t="shared" si="24"/>
        <v>8.3169093237721731E-2</v>
      </c>
      <c r="AA65" s="35">
        <f t="shared" si="25"/>
        <v>8.048621181222558E-2</v>
      </c>
      <c r="AB65" s="35">
        <f t="shared" si="26"/>
        <v>8.3169093237721731E-2</v>
      </c>
      <c r="AC65" s="35">
        <f t="shared" si="27"/>
        <v>1.4834099509330347E-2</v>
      </c>
    </row>
    <row r="66" spans="1:29" x14ac:dyDescent="0.3">
      <c r="A66">
        <v>53</v>
      </c>
      <c r="B66" t="s">
        <v>196</v>
      </c>
      <c r="C66" t="s">
        <v>232</v>
      </c>
      <c r="D66">
        <v>8.0906481864041702</v>
      </c>
      <c r="E66">
        <v>8.0906464875223705</v>
      </c>
      <c r="F66">
        <v>29.7198466160911</v>
      </c>
      <c r="G66">
        <v>29.719846154776199</v>
      </c>
      <c r="H66">
        <v>29.7198466160911</v>
      </c>
      <c r="I66">
        <v>69.915074393005796</v>
      </c>
      <c r="J66">
        <v>69.915061719300994</v>
      </c>
      <c r="K66">
        <v>69.915061719300994</v>
      </c>
      <c r="L66">
        <v>29.719846154776199</v>
      </c>
      <c r="M66">
        <v>29.7198466160911</v>
      </c>
      <c r="N66">
        <v>29.719846154776199</v>
      </c>
      <c r="O66">
        <v>8.0906481864041702</v>
      </c>
      <c r="Q66" t="str">
        <f t="shared" si="15"/>
        <v>Washington</v>
      </c>
      <c r="R66" s="35">
        <f t="shared" si="16"/>
        <v>1.9332235790401286E-2</v>
      </c>
      <c r="S66" s="35">
        <f t="shared" si="17"/>
        <v>2.1403542273607707E-2</v>
      </c>
      <c r="T66" s="35">
        <f t="shared" si="18"/>
        <v>7.1014221506050676E-2</v>
      </c>
      <c r="U66" s="35">
        <f t="shared" si="19"/>
        <v>7.338136108388503E-2</v>
      </c>
      <c r="V66" s="35">
        <f t="shared" si="20"/>
        <v>7.1014221506050676E-2</v>
      </c>
      <c r="W66" s="35">
        <f t="shared" si="21"/>
        <v>0.17262751941989238</v>
      </c>
      <c r="X66" s="35">
        <f t="shared" si="22"/>
        <v>0.16705885947794508</v>
      </c>
      <c r="Y66" s="35">
        <f t="shared" si="23"/>
        <v>0.16705885947794508</v>
      </c>
      <c r="Z66" s="35">
        <f t="shared" si="24"/>
        <v>7.338136108388503E-2</v>
      </c>
      <c r="AA66" s="35">
        <f t="shared" si="25"/>
        <v>7.1014221506050676E-2</v>
      </c>
      <c r="AB66" s="35">
        <f t="shared" si="26"/>
        <v>7.338136108388503E-2</v>
      </c>
      <c r="AC66" s="35">
        <f t="shared" si="27"/>
        <v>1.9332235790401286E-2</v>
      </c>
    </row>
    <row r="67" spans="1:29" x14ac:dyDescent="0.3">
      <c r="A67">
        <v>54</v>
      </c>
      <c r="B67" t="s">
        <v>260</v>
      </c>
      <c r="C67" t="s">
        <v>232</v>
      </c>
      <c r="D67">
        <v>0.54795825282562205</v>
      </c>
      <c r="E67">
        <v>0.54795831005188</v>
      </c>
      <c r="F67">
        <v>2.65801937071743</v>
      </c>
      <c r="G67">
        <v>2.65802036351021</v>
      </c>
      <c r="H67">
        <v>2.65801937071743</v>
      </c>
      <c r="I67">
        <v>4.3993243806170499</v>
      </c>
      <c r="J67">
        <v>4.3993245665926501</v>
      </c>
      <c r="K67">
        <v>4.3993245665926501</v>
      </c>
      <c r="L67">
        <v>2.65802036351021</v>
      </c>
      <c r="M67">
        <v>2.65801937071743</v>
      </c>
      <c r="N67">
        <v>2.65802036351021</v>
      </c>
      <c r="O67">
        <v>0.54795825282562205</v>
      </c>
      <c r="Q67" t="str">
        <f t="shared" si="15"/>
        <v>West Virginia</v>
      </c>
      <c r="R67" s="35">
        <f t="shared" si="16"/>
        <v>1.7528424793770543E-2</v>
      </c>
      <c r="S67" s="35">
        <f t="shared" si="17"/>
        <v>1.9406472334111961E-2</v>
      </c>
      <c r="T67" s="35">
        <f t="shared" si="18"/>
        <v>8.5026354470898888E-2</v>
      </c>
      <c r="U67" s="35">
        <f t="shared" si="19"/>
        <v>8.7860599103262257E-2</v>
      </c>
      <c r="V67" s="35">
        <f t="shared" si="20"/>
        <v>8.5026354470898888E-2</v>
      </c>
      <c r="W67" s="35">
        <f t="shared" si="21"/>
        <v>0.14541923043063151</v>
      </c>
      <c r="X67" s="35">
        <f t="shared" si="22"/>
        <v>0.14072829346261598</v>
      </c>
      <c r="Y67" s="35">
        <f t="shared" si="23"/>
        <v>0.14072829346261598</v>
      </c>
      <c r="Z67" s="35">
        <f t="shared" si="24"/>
        <v>8.7860599103262257E-2</v>
      </c>
      <c r="AA67" s="35">
        <f t="shared" si="25"/>
        <v>8.5026354470898888E-2</v>
      </c>
      <c r="AB67" s="35">
        <f t="shared" si="26"/>
        <v>8.7860599103262257E-2</v>
      </c>
      <c r="AC67" s="35">
        <f t="shared" si="27"/>
        <v>1.7528424793770543E-2</v>
      </c>
    </row>
    <row r="68" spans="1:29" x14ac:dyDescent="0.3">
      <c r="A68">
        <v>55</v>
      </c>
      <c r="B68" t="s">
        <v>198</v>
      </c>
      <c r="C68" t="s">
        <v>232</v>
      </c>
      <c r="D68">
        <v>0</v>
      </c>
      <c r="E68">
        <v>0</v>
      </c>
      <c r="F68">
        <v>2.6784389462</v>
      </c>
      <c r="G68">
        <v>7.26185814276994</v>
      </c>
      <c r="H68">
        <v>45.6752752374165</v>
      </c>
      <c r="I68">
        <v>39.9820390533297</v>
      </c>
      <c r="J68">
        <v>27.759583188594299</v>
      </c>
      <c r="K68">
        <v>27.541326837760799</v>
      </c>
      <c r="L68">
        <v>12.936566286488</v>
      </c>
      <c r="M68">
        <v>34.762361875637602</v>
      </c>
      <c r="N68">
        <v>51.568241588783899</v>
      </c>
      <c r="O68">
        <v>21.825798117859701</v>
      </c>
      <c r="Q68" t="str">
        <f t="shared" si="15"/>
        <v>Wisconsin</v>
      </c>
      <c r="R68" s="35">
        <f t="shared" si="16"/>
        <v>0</v>
      </c>
      <c r="S68" s="35">
        <f t="shared" si="17"/>
        <v>0</v>
      </c>
      <c r="T68" s="35">
        <f t="shared" si="18"/>
        <v>9.7144692816983347E-3</v>
      </c>
      <c r="U68" s="35">
        <f t="shared" si="19"/>
        <v>2.7216077193499937E-2</v>
      </c>
      <c r="V68" s="35">
        <f t="shared" si="20"/>
        <v>0.1656603219784078</v>
      </c>
      <c r="W68" s="35">
        <f t="shared" si="21"/>
        <v>0.14984515530812728</v>
      </c>
      <c r="X68" s="35">
        <f t="shared" si="22"/>
        <v>0.1006816371681494</v>
      </c>
      <c r="Y68" s="35">
        <f t="shared" si="23"/>
        <v>9.9890040025823024E-2</v>
      </c>
      <c r="Z68" s="35">
        <f t="shared" si="24"/>
        <v>4.8483814989201783E-2</v>
      </c>
      <c r="AA68" s="35">
        <f t="shared" si="25"/>
        <v>0.12608011733075614</v>
      </c>
      <c r="AB68" s="35">
        <f t="shared" si="26"/>
        <v>0.19326806117945669</v>
      </c>
      <c r="AC68" s="35">
        <f t="shared" si="27"/>
        <v>7.9160305544879628E-2</v>
      </c>
    </row>
    <row r="69" spans="1:29" x14ac:dyDescent="0.3">
      <c r="A69">
        <v>56</v>
      </c>
      <c r="B69" t="s">
        <v>261</v>
      </c>
      <c r="C69" t="s">
        <v>232</v>
      </c>
      <c r="D69">
        <v>0.71033856084046199</v>
      </c>
      <c r="E69">
        <v>0.71033861096176198</v>
      </c>
      <c r="F69">
        <v>2.7969848721782</v>
      </c>
      <c r="G69">
        <v>2.7969855984867902</v>
      </c>
      <c r="H69">
        <v>2.7969848721782</v>
      </c>
      <c r="I69">
        <v>6.8347362426066196</v>
      </c>
      <c r="J69">
        <v>6.8347338890352098</v>
      </c>
      <c r="K69">
        <v>6.8347338890352098</v>
      </c>
      <c r="L69">
        <v>2.7969855984867902</v>
      </c>
      <c r="M69">
        <v>2.7969848721782</v>
      </c>
      <c r="N69">
        <v>2.7969855984867902</v>
      </c>
      <c r="O69">
        <v>0.71033856084046199</v>
      </c>
      <c r="Q69" t="str">
        <f t="shared" si="15"/>
        <v>Wyoming</v>
      </c>
      <c r="R69" s="35">
        <f t="shared" si="16"/>
        <v>1.7758125739859017E-2</v>
      </c>
      <c r="S69" s="35">
        <f t="shared" si="17"/>
        <v>1.9660783456389181E-2</v>
      </c>
      <c r="T69" s="35">
        <f t="shared" si="18"/>
        <v>6.9923289809659367E-2</v>
      </c>
      <c r="U69" s="35">
        <f t="shared" si="19"/>
        <v>7.2254084899262508E-2</v>
      </c>
      <c r="V69" s="35">
        <f t="shared" si="20"/>
        <v>6.9923289809659367E-2</v>
      </c>
      <c r="W69" s="35">
        <f t="shared" si="21"/>
        <v>0.17656065623095751</v>
      </c>
      <c r="X69" s="35">
        <f t="shared" si="22"/>
        <v>0.17086509235308481</v>
      </c>
      <c r="Y69" s="35">
        <f t="shared" si="23"/>
        <v>0.17086509235308481</v>
      </c>
      <c r="Z69" s="35">
        <f t="shared" si="24"/>
        <v>7.2254084899262508E-2</v>
      </c>
      <c r="AA69" s="35">
        <f t="shared" si="25"/>
        <v>6.9923289809659367E-2</v>
      </c>
      <c r="AB69" s="35">
        <f t="shared" si="26"/>
        <v>7.2254084899262508E-2</v>
      </c>
      <c r="AC69" s="35">
        <f t="shared" si="27"/>
        <v>1.7758125739859017E-2</v>
      </c>
    </row>
    <row r="70" spans="1:29" x14ac:dyDescent="0.3">
      <c r="A70">
        <v>72</v>
      </c>
      <c r="B70" t="s">
        <v>262</v>
      </c>
      <c r="C70" t="s">
        <v>232</v>
      </c>
      <c r="D70">
        <v>0.51562421377260104</v>
      </c>
      <c r="E70">
        <v>0.515624157061366</v>
      </c>
      <c r="F70">
        <v>2.0084766981472302</v>
      </c>
      <c r="G70">
        <v>2.0084768266886499</v>
      </c>
      <c r="H70">
        <v>2.0084766981472302</v>
      </c>
      <c r="I70">
        <v>3.34122272879249</v>
      </c>
      <c r="J70">
        <v>3.3412224921198401</v>
      </c>
      <c r="K70">
        <v>3.3412224921198401</v>
      </c>
      <c r="L70">
        <v>2.0084768266886499</v>
      </c>
      <c r="M70">
        <v>2.0084766981472302</v>
      </c>
      <c r="N70">
        <v>2.0084768266886499</v>
      </c>
      <c r="O70">
        <v>0.51562421377260104</v>
      </c>
      <c r="Q70" t="str">
        <f t="shared" si="15"/>
        <v>Puerto Rico</v>
      </c>
      <c r="R70" s="35">
        <f t="shared" si="16"/>
        <v>2.1494311937223114E-2</v>
      </c>
      <c r="S70" s="35">
        <f t="shared" si="17"/>
        <v>2.3797271313139724E-2</v>
      </c>
      <c r="T70" s="35">
        <f t="shared" si="18"/>
        <v>8.372536338578454E-2</v>
      </c>
      <c r="U70" s="35">
        <f t="shared" si="19"/>
        <v>8.6516214368967823E-2</v>
      </c>
      <c r="V70" s="35">
        <f t="shared" si="20"/>
        <v>8.372536338578454E-2</v>
      </c>
      <c r="W70" s="35">
        <f t="shared" si="21"/>
        <v>0.14392495746902123</v>
      </c>
      <c r="X70" s="35">
        <f t="shared" si="22"/>
        <v>0.1392822070395679</v>
      </c>
      <c r="Y70" s="35">
        <f t="shared" si="23"/>
        <v>0.1392822070395679</v>
      </c>
      <c r="Z70" s="35">
        <f t="shared" si="24"/>
        <v>8.6516214368967823E-2</v>
      </c>
      <c r="AA70" s="35">
        <f t="shared" si="25"/>
        <v>8.372536338578454E-2</v>
      </c>
      <c r="AB70" s="35">
        <f t="shared" si="26"/>
        <v>8.6516214368967823E-2</v>
      </c>
      <c r="AC70" s="35">
        <f t="shared" si="27"/>
        <v>2.1494311937223114E-2</v>
      </c>
    </row>
    <row r="71" spans="1:29" x14ac:dyDescent="0.3">
      <c r="A71">
        <v>78</v>
      </c>
      <c r="B71" t="s">
        <v>263</v>
      </c>
      <c r="C71" t="s">
        <v>232</v>
      </c>
      <c r="D71">
        <v>2.3723914520379901E-2</v>
      </c>
      <c r="E71">
        <v>2.3723928021540001E-2</v>
      </c>
      <c r="F71">
        <v>7.856636201686E-2</v>
      </c>
      <c r="G71">
        <v>7.8566428515440004E-2</v>
      </c>
      <c r="H71">
        <v>7.856636201686E-2</v>
      </c>
      <c r="I71">
        <v>0.16413015079332</v>
      </c>
      <c r="J71">
        <v>0.164130183889479</v>
      </c>
      <c r="K71">
        <v>0.164130183889479</v>
      </c>
      <c r="L71">
        <v>7.8566428515440004E-2</v>
      </c>
      <c r="M71">
        <v>7.856636201686E-2</v>
      </c>
      <c r="N71">
        <v>7.8566428515440004E-2</v>
      </c>
      <c r="O71">
        <v>2.3723914520379901E-2</v>
      </c>
      <c r="Q71" t="str">
        <f t="shared" si="15"/>
        <v>Virgin Islands</v>
      </c>
      <c r="R71" s="35">
        <f t="shared" si="16"/>
        <v>2.2576355126124822E-2</v>
      </c>
      <c r="S71" s="35">
        <f t="shared" si="17"/>
        <v>2.4995264542880511E-2</v>
      </c>
      <c r="T71" s="35">
        <f t="shared" si="18"/>
        <v>7.4765995651206382E-2</v>
      </c>
      <c r="U71" s="35">
        <f t="shared" si="19"/>
        <v>7.7258260897594272E-2</v>
      </c>
      <c r="V71" s="35">
        <f t="shared" si="20"/>
        <v>7.4765995651206382E-2</v>
      </c>
      <c r="W71" s="35">
        <f t="shared" si="21"/>
        <v>0.1613973073583182</v>
      </c>
      <c r="X71" s="35">
        <f t="shared" si="22"/>
        <v>0.15619097410007493</v>
      </c>
      <c r="Y71" s="35">
        <f t="shared" si="23"/>
        <v>0.15619097410007493</v>
      </c>
      <c r="Z71" s="35">
        <f t="shared" si="24"/>
        <v>7.7258260897594272E-2</v>
      </c>
      <c r="AA71" s="35">
        <f t="shared" si="25"/>
        <v>7.4765995651206382E-2</v>
      </c>
      <c r="AB71" s="35">
        <f t="shared" si="26"/>
        <v>7.7258260897594272E-2</v>
      </c>
      <c r="AC71" s="35">
        <f t="shared" si="27"/>
        <v>2.2576355126124822E-2</v>
      </c>
    </row>
    <row r="73" spans="1:29" x14ac:dyDescent="0.3">
      <c r="A73" t="s">
        <v>228</v>
      </c>
      <c r="D73">
        <v>31</v>
      </c>
      <c r="E73">
        <v>28</v>
      </c>
      <c r="F73">
        <v>31</v>
      </c>
      <c r="G73">
        <v>30</v>
      </c>
      <c r="H73">
        <v>31</v>
      </c>
      <c r="I73">
        <v>30</v>
      </c>
      <c r="J73">
        <v>31</v>
      </c>
      <c r="K73">
        <v>31</v>
      </c>
      <c r="L73">
        <v>30</v>
      </c>
      <c r="M73">
        <v>31</v>
      </c>
      <c r="N73">
        <v>30</v>
      </c>
      <c r="O73">
        <v>31</v>
      </c>
    </row>
    <row r="74" spans="1:29" x14ac:dyDescent="0.3">
      <c r="A74" t="s">
        <v>231</v>
      </c>
      <c r="B74" t="s">
        <v>233</v>
      </c>
      <c r="C74" t="s">
        <v>223</v>
      </c>
      <c r="D74" t="s">
        <v>172</v>
      </c>
      <c r="E74" t="s">
        <v>173</v>
      </c>
      <c r="F74" t="s">
        <v>174</v>
      </c>
      <c r="G74" t="s">
        <v>175</v>
      </c>
      <c r="H74" t="s">
        <v>176</v>
      </c>
      <c r="I74" t="s">
        <v>177</v>
      </c>
      <c r="J74" t="s">
        <v>178</v>
      </c>
      <c r="K74" t="s">
        <v>179</v>
      </c>
      <c r="L74" t="s">
        <v>180</v>
      </c>
      <c r="M74" t="s">
        <v>181</v>
      </c>
      <c r="N74" t="s">
        <v>182</v>
      </c>
      <c r="O74" t="s">
        <v>183</v>
      </c>
    </row>
    <row r="75" spans="1:29" x14ac:dyDescent="0.3">
      <c r="A75">
        <v>1</v>
      </c>
      <c r="B75" t="s">
        <v>238</v>
      </c>
      <c r="C75" t="s">
        <v>232</v>
      </c>
      <c r="D75">
        <f t="shared" ref="D75:O75" si="28">D19/D$73</f>
        <v>9.9203067502624837E-2</v>
      </c>
      <c r="E75">
        <f t="shared" si="28"/>
        <v>0.10983197865589822</v>
      </c>
      <c r="F75">
        <f t="shared" si="28"/>
        <v>0.43582153565880971</v>
      </c>
      <c r="G75">
        <f t="shared" si="28"/>
        <v>0.45034889764469338</v>
      </c>
      <c r="H75">
        <f t="shared" si="28"/>
        <v>0.43582153565880971</v>
      </c>
      <c r="I75">
        <f t="shared" si="28"/>
        <v>0.62590858516423664</v>
      </c>
      <c r="J75">
        <f t="shared" si="28"/>
        <v>0.60571794354252262</v>
      </c>
      <c r="K75">
        <f t="shared" si="28"/>
        <v>0.60571794354252262</v>
      </c>
      <c r="L75">
        <f t="shared" si="28"/>
        <v>0.45034889764469338</v>
      </c>
      <c r="M75">
        <f t="shared" si="28"/>
        <v>0.43582153565880971</v>
      </c>
      <c r="N75">
        <f t="shared" si="28"/>
        <v>0.45034889764469338</v>
      </c>
      <c r="O75">
        <f t="shared" si="28"/>
        <v>9.9203067502624837E-2</v>
      </c>
    </row>
    <row r="76" spans="1:29" x14ac:dyDescent="0.3">
      <c r="A76">
        <v>2</v>
      </c>
      <c r="B76" t="s">
        <v>239</v>
      </c>
      <c r="C76" t="s">
        <v>232</v>
      </c>
      <c r="D76">
        <f t="shared" ref="D76:O76" si="29">D20/D$73</f>
        <v>7.7391970366889997E-3</v>
      </c>
      <c r="E76">
        <f t="shared" si="29"/>
        <v>8.5683997153371428E-3</v>
      </c>
      <c r="F76">
        <f t="shared" si="29"/>
        <v>3.7690695141183873E-2</v>
      </c>
      <c r="G76">
        <f t="shared" si="29"/>
        <v>3.8947045345420005E-2</v>
      </c>
      <c r="H76">
        <f t="shared" si="29"/>
        <v>3.7690695141183873E-2</v>
      </c>
      <c r="I76">
        <f t="shared" si="29"/>
        <v>0.11224581260189999</v>
      </c>
      <c r="J76">
        <f t="shared" si="29"/>
        <v>0.10862487732543516</v>
      </c>
      <c r="K76">
        <f t="shared" si="29"/>
        <v>0.10862487732543516</v>
      </c>
      <c r="L76">
        <f t="shared" si="29"/>
        <v>3.8947045345420005E-2</v>
      </c>
      <c r="M76">
        <f t="shared" si="29"/>
        <v>3.7690695141183873E-2</v>
      </c>
      <c r="N76">
        <f t="shared" si="29"/>
        <v>3.8947045345420005E-2</v>
      </c>
      <c r="O76">
        <f t="shared" si="29"/>
        <v>7.7391970366889997E-3</v>
      </c>
    </row>
    <row r="77" spans="1:29" x14ac:dyDescent="0.3">
      <c r="A77">
        <v>4</v>
      </c>
      <c r="B77" t="s">
        <v>192</v>
      </c>
      <c r="C77" t="s">
        <v>232</v>
      </c>
      <c r="D77">
        <f t="shared" ref="D77:O77" si="30">D21/D$73</f>
        <v>5.4544494477996128E-2</v>
      </c>
      <c r="E77">
        <f t="shared" si="30"/>
        <v>6.0388545689898931E-2</v>
      </c>
      <c r="F77">
        <f t="shared" si="30"/>
        <v>0.25046514815668514</v>
      </c>
      <c r="G77">
        <f t="shared" si="30"/>
        <v>0.2588139940954447</v>
      </c>
      <c r="H77">
        <f t="shared" si="30"/>
        <v>0.25046514815668514</v>
      </c>
      <c r="I77">
        <f t="shared" si="30"/>
        <v>0.33572721707158332</v>
      </c>
      <c r="J77">
        <f t="shared" si="30"/>
        <v>0.32489725387850327</v>
      </c>
      <c r="K77">
        <f t="shared" si="30"/>
        <v>0.32489725387850327</v>
      </c>
      <c r="L77">
        <f t="shared" si="30"/>
        <v>0.2588139940954447</v>
      </c>
      <c r="M77">
        <f t="shared" si="30"/>
        <v>0.25046514815668514</v>
      </c>
      <c r="N77">
        <f t="shared" si="30"/>
        <v>0.2588139940954447</v>
      </c>
      <c r="O77">
        <f t="shared" si="30"/>
        <v>5.4544494477996128E-2</v>
      </c>
    </row>
    <row r="78" spans="1:29" x14ac:dyDescent="0.3">
      <c r="A78">
        <v>5</v>
      </c>
      <c r="B78" t="s">
        <v>240</v>
      </c>
      <c r="C78" t="s">
        <v>232</v>
      </c>
      <c r="D78">
        <f t="shared" ref="D78:O78" si="31">D22/D$73</f>
        <v>0.33311210436405159</v>
      </c>
      <c r="E78">
        <f t="shared" si="31"/>
        <v>0.36880272590916785</v>
      </c>
      <c r="F78">
        <f t="shared" si="31"/>
        <v>1.6384517930819644</v>
      </c>
      <c r="G78">
        <f t="shared" si="31"/>
        <v>1.6930669349470167</v>
      </c>
      <c r="H78">
        <f t="shared" si="31"/>
        <v>1.6384517930819644</v>
      </c>
      <c r="I78">
        <f t="shared" si="31"/>
        <v>1.9658643033883434</v>
      </c>
      <c r="J78">
        <f t="shared" si="31"/>
        <v>1.9024496812983451</v>
      </c>
      <c r="K78">
        <f t="shared" si="31"/>
        <v>1.9024496812983451</v>
      </c>
      <c r="L78">
        <f t="shared" si="31"/>
        <v>1.6930669349470167</v>
      </c>
      <c r="M78">
        <f t="shared" si="31"/>
        <v>1.6384517930819644</v>
      </c>
      <c r="N78">
        <f t="shared" si="31"/>
        <v>1.6930669349470167</v>
      </c>
      <c r="O78">
        <f t="shared" si="31"/>
        <v>0.33311210436405159</v>
      </c>
    </row>
    <row r="79" spans="1:29" x14ac:dyDescent="0.3">
      <c r="A79">
        <v>6</v>
      </c>
      <c r="B79" t="s">
        <v>186</v>
      </c>
      <c r="C79" t="s">
        <v>232</v>
      </c>
      <c r="D79">
        <f t="shared" ref="D79:O79" si="32">D23/D$73</f>
        <v>0.67693753580390326</v>
      </c>
      <c r="E79">
        <f t="shared" si="32"/>
        <v>0.74946675965038578</v>
      </c>
      <c r="F79">
        <f t="shared" si="32"/>
        <v>1.2213598123848355</v>
      </c>
      <c r="G79">
        <f t="shared" si="32"/>
        <v>1.2620721338945833</v>
      </c>
      <c r="H79">
        <f t="shared" si="32"/>
        <v>1.462160329651629</v>
      </c>
      <c r="I79">
        <f t="shared" si="32"/>
        <v>1.8388668468338201</v>
      </c>
      <c r="J79">
        <f t="shared" si="32"/>
        <v>1.7795482213709837</v>
      </c>
      <c r="K79">
        <f t="shared" si="32"/>
        <v>1.7795482213709837</v>
      </c>
      <c r="L79">
        <f t="shared" si="32"/>
        <v>1.5108991427204868</v>
      </c>
      <c r="M79">
        <f t="shared" si="32"/>
        <v>1.100959517280474</v>
      </c>
      <c r="N79">
        <f t="shared" si="32"/>
        <v>0.90014116412480993</v>
      </c>
      <c r="O79">
        <f t="shared" si="32"/>
        <v>0.67693753580390326</v>
      </c>
    </row>
    <row r="80" spans="1:29" x14ac:dyDescent="0.3">
      <c r="A80">
        <v>8</v>
      </c>
      <c r="B80" t="s">
        <v>197</v>
      </c>
      <c r="C80" t="s">
        <v>232</v>
      </c>
      <c r="D80">
        <f t="shared" ref="D80:O80" si="33">D24/D$73</f>
        <v>8.665407421294645E-2</v>
      </c>
      <c r="E80">
        <f t="shared" si="33"/>
        <v>9.5938443632554285E-2</v>
      </c>
      <c r="F80">
        <f t="shared" si="33"/>
        <v>0.33072757955603227</v>
      </c>
      <c r="G80">
        <f t="shared" si="33"/>
        <v>0.34175192841833663</v>
      </c>
      <c r="H80">
        <f t="shared" si="33"/>
        <v>0.33072757955603227</v>
      </c>
      <c r="I80">
        <f t="shared" si="33"/>
        <v>0.81367932106444996</v>
      </c>
      <c r="J80">
        <f t="shared" si="33"/>
        <v>0.78743170287122577</v>
      </c>
      <c r="K80">
        <f t="shared" si="33"/>
        <v>0.78743170287122577</v>
      </c>
      <c r="L80">
        <f t="shared" si="33"/>
        <v>0.34175192841833663</v>
      </c>
      <c r="M80">
        <f t="shared" si="33"/>
        <v>0.33072757955603227</v>
      </c>
      <c r="N80">
        <f t="shared" si="33"/>
        <v>0.34175192841833663</v>
      </c>
      <c r="O80">
        <f t="shared" si="33"/>
        <v>8.665407421294645E-2</v>
      </c>
    </row>
    <row r="81" spans="1:15" x14ac:dyDescent="0.3">
      <c r="A81">
        <v>9</v>
      </c>
      <c r="B81" t="s">
        <v>241</v>
      </c>
      <c r="C81" t="s">
        <v>232</v>
      </c>
      <c r="D81">
        <f t="shared" ref="D81:O81" si="34">D25/D$73</f>
        <v>8.2212189442516116E-3</v>
      </c>
      <c r="E81">
        <f t="shared" si="34"/>
        <v>9.1020660745392851E-3</v>
      </c>
      <c r="F81">
        <f t="shared" si="34"/>
        <v>6.1756780464515805E-2</v>
      </c>
      <c r="G81">
        <f t="shared" si="34"/>
        <v>6.3815337153332999E-2</v>
      </c>
      <c r="H81">
        <f t="shared" si="34"/>
        <v>6.1756780464515805E-2</v>
      </c>
      <c r="I81">
        <f t="shared" si="34"/>
        <v>0.15705247014333298</v>
      </c>
      <c r="J81">
        <f t="shared" si="34"/>
        <v>0.15198626006128999</v>
      </c>
      <c r="K81">
        <f t="shared" si="34"/>
        <v>0.15198626006128999</v>
      </c>
      <c r="L81">
        <f t="shared" si="34"/>
        <v>6.3815337153332999E-2</v>
      </c>
      <c r="M81">
        <f t="shared" si="34"/>
        <v>6.1756780464515805E-2</v>
      </c>
      <c r="N81">
        <f t="shared" si="34"/>
        <v>6.3815337153332999E-2</v>
      </c>
      <c r="O81">
        <f t="shared" si="34"/>
        <v>8.2212189442516116E-3</v>
      </c>
    </row>
    <row r="82" spans="1:15" x14ac:dyDescent="0.3">
      <c r="A82">
        <v>10</v>
      </c>
      <c r="B82" t="s">
        <v>209</v>
      </c>
      <c r="C82" t="s">
        <v>232</v>
      </c>
      <c r="D82">
        <f t="shared" ref="D82:O82" si="35">D26/D$73</f>
        <v>1.7473005714004161E-2</v>
      </c>
      <c r="E82">
        <f t="shared" si="35"/>
        <v>1.9345122847656073E-2</v>
      </c>
      <c r="F82">
        <f t="shared" si="35"/>
        <v>0.11170460668724677</v>
      </c>
      <c r="G82">
        <f t="shared" si="35"/>
        <v>0.11542808482722032</v>
      </c>
      <c r="H82">
        <f t="shared" si="35"/>
        <v>0.11170460668724677</v>
      </c>
      <c r="I82">
        <f t="shared" si="35"/>
        <v>0.25439509276414335</v>
      </c>
      <c r="J82">
        <f t="shared" si="35"/>
        <v>0.24618889223018386</v>
      </c>
      <c r="K82">
        <f t="shared" si="35"/>
        <v>0.24618889223018386</v>
      </c>
      <c r="L82">
        <f t="shared" si="35"/>
        <v>0.11542808482722032</v>
      </c>
      <c r="M82">
        <f t="shared" si="35"/>
        <v>0.11170460668724677</v>
      </c>
      <c r="N82">
        <f t="shared" si="35"/>
        <v>0.11542808482722032</v>
      </c>
      <c r="O82">
        <f t="shared" si="35"/>
        <v>1.7473005714004161E-2</v>
      </c>
    </row>
    <row r="83" spans="1:15" x14ac:dyDescent="0.3">
      <c r="A83">
        <v>11</v>
      </c>
      <c r="B83" t="s">
        <v>242</v>
      </c>
      <c r="C83" t="s">
        <v>232</v>
      </c>
      <c r="D83">
        <f t="shared" ref="D83:O83" si="36">D27/D$73</f>
        <v>9.9825251612903229E-5</v>
      </c>
      <c r="E83">
        <f t="shared" si="36"/>
        <v>1.1052072857142858E-4</v>
      </c>
      <c r="F83">
        <f t="shared" si="36"/>
        <v>9.697317354838709E-4</v>
      </c>
      <c r="G83">
        <f t="shared" si="36"/>
        <v>1.00205559E-3</v>
      </c>
      <c r="H83">
        <f t="shared" si="36"/>
        <v>9.697317354838709E-4</v>
      </c>
      <c r="I83">
        <f t="shared" si="36"/>
        <v>2.7998599433333329E-3</v>
      </c>
      <c r="J83">
        <f t="shared" si="36"/>
        <v>2.7095428774193547E-3</v>
      </c>
      <c r="K83">
        <f t="shared" si="36"/>
        <v>2.7095428774193547E-3</v>
      </c>
      <c r="L83">
        <f t="shared" si="36"/>
        <v>1.00205559E-3</v>
      </c>
      <c r="M83">
        <f t="shared" si="36"/>
        <v>9.697317354838709E-4</v>
      </c>
      <c r="N83">
        <f t="shared" si="36"/>
        <v>1.00205559E-3</v>
      </c>
      <c r="O83">
        <f t="shared" si="36"/>
        <v>9.9825251612903229E-5</v>
      </c>
    </row>
    <row r="84" spans="1:15" x14ac:dyDescent="0.3">
      <c r="A84">
        <v>12</v>
      </c>
      <c r="B84" t="s">
        <v>187</v>
      </c>
      <c r="C84" t="s">
        <v>232</v>
      </c>
      <c r="D84">
        <f t="shared" ref="D84:O84" si="37">D28/D$73</f>
        <v>0.23858014302683483</v>
      </c>
      <c r="E84">
        <f t="shared" si="37"/>
        <v>0.26414233559096001</v>
      </c>
      <c r="F84">
        <f t="shared" si="37"/>
        <v>0.90578061607480975</v>
      </c>
      <c r="G84">
        <f t="shared" si="37"/>
        <v>0.93597335697128337</v>
      </c>
      <c r="H84">
        <f t="shared" si="37"/>
        <v>0.90578061607480975</v>
      </c>
      <c r="I84">
        <f t="shared" si="37"/>
        <v>1.6157995952380066</v>
      </c>
      <c r="J84">
        <f t="shared" si="37"/>
        <v>1.5636769185664774</v>
      </c>
      <c r="K84">
        <f t="shared" si="37"/>
        <v>1.5636769185664774</v>
      </c>
      <c r="L84">
        <f t="shared" si="37"/>
        <v>0.93597335697128337</v>
      </c>
      <c r="M84">
        <f t="shared" si="37"/>
        <v>0.90578061607480975</v>
      </c>
      <c r="N84">
        <f t="shared" si="37"/>
        <v>0.93597335697128337</v>
      </c>
      <c r="O84">
        <f t="shared" si="37"/>
        <v>0.23858014302683483</v>
      </c>
    </row>
    <row r="85" spans="1:15" x14ac:dyDescent="0.3">
      <c r="A85">
        <v>13</v>
      </c>
      <c r="B85" t="s">
        <v>210</v>
      </c>
      <c r="C85" t="s">
        <v>232</v>
      </c>
      <c r="D85">
        <f t="shared" ref="D85:O85" si="38">D29/D$73</f>
        <v>9.1921975562549996E-2</v>
      </c>
      <c r="E85">
        <f t="shared" si="38"/>
        <v>0.101770772498795</v>
      </c>
      <c r="F85">
        <f t="shared" si="38"/>
        <v>0.39506756724320968</v>
      </c>
      <c r="G85">
        <f t="shared" si="38"/>
        <v>0.40823657471114999</v>
      </c>
      <c r="H85">
        <f t="shared" si="38"/>
        <v>0.39506756724320968</v>
      </c>
      <c r="I85">
        <f t="shared" si="38"/>
        <v>0.58677496657004335</v>
      </c>
      <c r="J85">
        <f t="shared" si="38"/>
        <v>0.56784671251053864</v>
      </c>
      <c r="K85">
        <f t="shared" si="38"/>
        <v>0.56784671251053864</v>
      </c>
      <c r="L85">
        <f t="shared" si="38"/>
        <v>0.40823657471114999</v>
      </c>
      <c r="M85">
        <f t="shared" si="38"/>
        <v>0.39506756724320968</v>
      </c>
      <c r="N85">
        <f t="shared" si="38"/>
        <v>0.40823657471114999</v>
      </c>
      <c r="O85">
        <f t="shared" si="38"/>
        <v>9.1921975562549996E-2</v>
      </c>
    </row>
    <row r="86" spans="1:15" x14ac:dyDescent="0.3">
      <c r="A86">
        <v>15</v>
      </c>
      <c r="B86" t="s">
        <v>243</v>
      </c>
      <c r="C86" t="s">
        <v>232</v>
      </c>
      <c r="D86">
        <f t="shared" ref="D86:O86" si="39">D30/D$73</f>
        <v>1.1448846222580645E-2</v>
      </c>
      <c r="E86">
        <f t="shared" si="39"/>
        <v>1.2675513721428571E-2</v>
      </c>
      <c r="F86">
        <f t="shared" si="39"/>
        <v>3.1312686283870968E-2</v>
      </c>
      <c r="G86">
        <f t="shared" si="39"/>
        <v>3.2356438426666634E-2</v>
      </c>
      <c r="H86">
        <f t="shared" si="39"/>
        <v>3.2782946667741932E-2</v>
      </c>
      <c r="I86">
        <f t="shared" si="39"/>
        <v>6.3815534873333329E-2</v>
      </c>
      <c r="J86">
        <f t="shared" si="39"/>
        <v>6.1756955516129031E-2</v>
      </c>
      <c r="K86">
        <f t="shared" si="39"/>
        <v>6.1756955516129031E-2</v>
      </c>
      <c r="L86">
        <f t="shared" si="39"/>
        <v>3.3875710439999672E-2</v>
      </c>
      <c r="M86">
        <f t="shared" si="39"/>
        <v>3.0577554461290322E-2</v>
      </c>
      <c r="N86">
        <f t="shared" si="39"/>
        <v>3.0146592943333297E-2</v>
      </c>
      <c r="O86">
        <f t="shared" si="39"/>
        <v>1.1448846222580645E-2</v>
      </c>
    </row>
    <row r="87" spans="1:15" x14ac:dyDescent="0.3">
      <c r="A87">
        <v>16</v>
      </c>
      <c r="B87" t="s">
        <v>244</v>
      </c>
      <c r="C87" t="s">
        <v>232</v>
      </c>
      <c r="D87">
        <f t="shared" ref="D87:O87" si="40">D31/D$73</f>
        <v>0.14434881981880837</v>
      </c>
      <c r="E87">
        <f t="shared" si="40"/>
        <v>0.15981478715677894</v>
      </c>
      <c r="F87">
        <f t="shared" si="40"/>
        <v>0.52892774993900959</v>
      </c>
      <c r="G87">
        <f t="shared" si="40"/>
        <v>0.54655873326107995</v>
      </c>
      <c r="H87">
        <f t="shared" si="40"/>
        <v>0.52892774993900959</v>
      </c>
      <c r="I87">
        <f t="shared" si="40"/>
        <v>1.2719819466219868</v>
      </c>
      <c r="J87">
        <f t="shared" si="40"/>
        <v>1.2309499899147034</v>
      </c>
      <c r="K87">
        <f t="shared" si="40"/>
        <v>1.2309499899147034</v>
      </c>
      <c r="L87">
        <f t="shared" si="40"/>
        <v>0.54655873326107995</v>
      </c>
      <c r="M87">
        <f t="shared" si="40"/>
        <v>0.52892774993900959</v>
      </c>
      <c r="N87">
        <f t="shared" si="40"/>
        <v>0.54655873326107995</v>
      </c>
      <c r="O87">
        <f t="shared" si="40"/>
        <v>0.14434881981880837</v>
      </c>
    </row>
    <row r="88" spans="1:15" x14ac:dyDescent="0.3">
      <c r="A88">
        <v>17</v>
      </c>
      <c r="B88" t="s">
        <v>212</v>
      </c>
      <c r="C88" t="s">
        <v>232</v>
      </c>
      <c r="D88">
        <f t="shared" ref="D88:O88" si="41">D32/D$73</f>
        <v>0</v>
      </c>
      <c r="E88">
        <f t="shared" si="41"/>
        <v>0</v>
      </c>
      <c r="F88">
        <f t="shared" si="41"/>
        <v>5.724769169032258E-2</v>
      </c>
      <c r="G88">
        <f t="shared" si="41"/>
        <v>2.0829534781918402</v>
      </c>
      <c r="H88">
        <f t="shared" si="41"/>
        <v>7.1568583838596451</v>
      </c>
      <c r="I88">
        <f t="shared" si="41"/>
        <v>3.0900100671827131</v>
      </c>
      <c r="J88">
        <f t="shared" si="41"/>
        <v>2.1028804843887032</v>
      </c>
      <c r="K88">
        <f t="shared" si="41"/>
        <v>1.7662611549998193</v>
      </c>
      <c r="L88">
        <f t="shared" si="41"/>
        <v>1.8932223611913532</v>
      </c>
      <c r="M88">
        <f t="shared" si="41"/>
        <v>8.3503273652518377</v>
      </c>
      <c r="N88">
        <f t="shared" si="41"/>
        <v>4.6443218390062668</v>
      </c>
      <c r="O88">
        <f t="shared" si="41"/>
        <v>0.94865484746513229</v>
      </c>
    </row>
    <row r="89" spans="1:15" x14ac:dyDescent="0.3">
      <c r="A89">
        <v>18</v>
      </c>
      <c r="B89" t="s">
        <v>213</v>
      </c>
      <c r="C89" t="s">
        <v>232</v>
      </c>
      <c r="D89">
        <f t="shared" ref="D89:O89" si="42">D33/D$73</f>
        <v>0</v>
      </c>
      <c r="E89">
        <f t="shared" si="42"/>
        <v>0</v>
      </c>
      <c r="F89">
        <f t="shared" si="42"/>
        <v>2.1007987558064517E-2</v>
      </c>
      <c r="G89">
        <f t="shared" si="42"/>
        <v>0.17130270296313466</v>
      </c>
      <c r="H89">
        <f t="shared" si="42"/>
        <v>1.9443651864675322</v>
      </c>
      <c r="I89">
        <f t="shared" si="42"/>
        <v>5.529301885746766</v>
      </c>
      <c r="J89">
        <f t="shared" si="42"/>
        <v>1.6283103269875292</v>
      </c>
      <c r="K89">
        <f t="shared" si="42"/>
        <v>1.1940037137012001</v>
      </c>
      <c r="L89">
        <f t="shared" si="42"/>
        <v>1.1329812329937465</v>
      </c>
      <c r="M89">
        <f t="shared" si="42"/>
        <v>5.5222226706694189</v>
      </c>
      <c r="N89">
        <f t="shared" si="42"/>
        <v>3.0135969758418097</v>
      </c>
      <c r="O89">
        <f t="shared" si="42"/>
        <v>1.2822379253524128</v>
      </c>
    </row>
    <row r="90" spans="1:15" x14ac:dyDescent="0.3">
      <c r="A90">
        <v>19</v>
      </c>
      <c r="B90" t="s">
        <v>214</v>
      </c>
      <c r="C90" t="s">
        <v>232</v>
      </c>
      <c r="D90">
        <f t="shared" ref="D90:O90" si="43">D34/D$73</f>
        <v>0</v>
      </c>
      <c r="E90">
        <f t="shared" si="43"/>
        <v>0</v>
      </c>
      <c r="F90">
        <f t="shared" si="43"/>
        <v>3.0872252893548384E-2</v>
      </c>
      <c r="G90">
        <f t="shared" si="43"/>
        <v>2.4737780086141368</v>
      </c>
      <c r="H90">
        <f t="shared" si="43"/>
        <v>8.5971317613387086</v>
      </c>
      <c r="I90">
        <f t="shared" si="43"/>
        <v>3.5443949756840336</v>
      </c>
      <c r="J90">
        <f t="shared" si="43"/>
        <v>2.3592767107561032</v>
      </c>
      <c r="K90">
        <f t="shared" si="43"/>
        <v>1.953117940577213</v>
      </c>
      <c r="L90">
        <f t="shared" si="43"/>
        <v>2.2448518746091333</v>
      </c>
      <c r="M90">
        <f t="shared" si="43"/>
        <v>10.037149250303903</v>
      </c>
      <c r="N90">
        <f t="shared" si="43"/>
        <v>5.564278257042</v>
      </c>
      <c r="O90">
        <f t="shared" si="43"/>
        <v>1.1446295126009516</v>
      </c>
    </row>
    <row r="91" spans="1:15" x14ac:dyDescent="0.3">
      <c r="A91">
        <v>20</v>
      </c>
      <c r="B91" t="s">
        <v>215</v>
      </c>
      <c r="C91" t="s">
        <v>232</v>
      </c>
      <c r="D91">
        <f t="shared" ref="D91:O91" si="44">D35/D$73</f>
        <v>0.49297700645134196</v>
      </c>
      <c r="E91">
        <f t="shared" si="44"/>
        <v>0.54579605478106064</v>
      </c>
      <c r="F91">
        <f t="shared" si="44"/>
        <v>2.2125432348729581</v>
      </c>
      <c r="G91">
        <f t="shared" si="44"/>
        <v>2.2862946854974</v>
      </c>
      <c r="H91">
        <f t="shared" si="44"/>
        <v>2.2125432348729581</v>
      </c>
      <c r="I91">
        <f t="shared" si="44"/>
        <v>3.3890706673115334</v>
      </c>
      <c r="J91">
        <f t="shared" si="44"/>
        <v>3.2797453801006453</v>
      </c>
      <c r="K91">
        <f t="shared" si="44"/>
        <v>3.2797453801006453</v>
      </c>
      <c r="L91">
        <f t="shared" si="44"/>
        <v>2.2862946854974</v>
      </c>
      <c r="M91">
        <f t="shared" si="44"/>
        <v>2.2125432348729581</v>
      </c>
      <c r="N91">
        <f t="shared" si="44"/>
        <v>2.2862946854974</v>
      </c>
      <c r="O91">
        <f t="shared" si="44"/>
        <v>0.49297700645134196</v>
      </c>
    </row>
    <row r="92" spans="1:15" x14ac:dyDescent="0.3">
      <c r="A92">
        <v>21</v>
      </c>
      <c r="B92" t="s">
        <v>216</v>
      </c>
      <c r="C92" t="s">
        <v>232</v>
      </c>
      <c r="D92">
        <f t="shared" ref="D92:O92" si="45">D36/D$73</f>
        <v>0.11172903002721968</v>
      </c>
      <c r="E92">
        <f t="shared" si="45"/>
        <v>0.12370001355304606</v>
      </c>
      <c r="F92">
        <f t="shared" si="45"/>
        <v>0.52283478082100976</v>
      </c>
      <c r="G92">
        <f t="shared" si="45"/>
        <v>0.54026271944528992</v>
      </c>
      <c r="H92">
        <f t="shared" si="45"/>
        <v>0.52283478082100976</v>
      </c>
      <c r="I92">
        <f t="shared" si="45"/>
        <v>0.6801108004350066</v>
      </c>
      <c r="J92">
        <f t="shared" si="45"/>
        <v>0.65817162969749676</v>
      </c>
      <c r="K92">
        <f t="shared" si="45"/>
        <v>0.65817162969749676</v>
      </c>
      <c r="L92">
        <f t="shared" si="45"/>
        <v>0.54026271944528992</v>
      </c>
      <c r="M92">
        <f t="shared" si="45"/>
        <v>0.52283478082100976</v>
      </c>
      <c r="N92">
        <f t="shared" si="45"/>
        <v>0.54026271944528992</v>
      </c>
      <c r="O92">
        <f t="shared" si="45"/>
        <v>0.11172903002721968</v>
      </c>
    </row>
    <row r="93" spans="1:15" x14ac:dyDescent="0.3">
      <c r="A93">
        <v>22</v>
      </c>
      <c r="B93" t="s">
        <v>245</v>
      </c>
      <c r="C93" t="s">
        <v>232</v>
      </c>
      <c r="D93">
        <f t="shared" ref="D93:O93" si="46">D37/D$73</f>
        <v>0.10166881417277678</v>
      </c>
      <c r="E93">
        <f t="shared" si="46"/>
        <v>0.11256192274873679</v>
      </c>
      <c r="F93">
        <f t="shared" si="46"/>
        <v>0.43943404619751292</v>
      </c>
      <c r="G93">
        <f t="shared" si="46"/>
        <v>0.45408187264972</v>
      </c>
      <c r="H93">
        <f t="shared" si="46"/>
        <v>0.43943404619751292</v>
      </c>
      <c r="I93">
        <f t="shared" si="46"/>
        <v>0.64707087086466331</v>
      </c>
      <c r="J93">
        <f t="shared" si="46"/>
        <v>0.62619760778470324</v>
      </c>
      <c r="K93">
        <f t="shared" si="46"/>
        <v>0.62619760778470324</v>
      </c>
      <c r="L93">
        <f t="shared" si="46"/>
        <v>0.45408187264972</v>
      </c>
      <c r="M93">
        <f t="shared" si="46"/>
        <v>0.43943404619751292</v>
      </c>
      <c r="N93">
        <f t="shared" si="46"/>
        <v>0.45408187264972</v>
      </c>
      <c r="O93">
        <f t="shared" si="46"/>
        <v>0.10166881417277678</v>
      </c>
    </row>
    <row r="94" spans="1:15" x14ac:dyDescent="0.3">
      <c r="A94">
        <v>23</v>
      </c>
      <c r="B94" t="s">
        <v>188</v>
      </c>
      <c r="C94" t="s">
        <v>232</v>
      </c>
      <c r="D94">
        <f t="shared" ref="D94:O94" si="47">D38/D$73</f>
        <v>1.8300823101696066E-2</v>
      </c>
      <c r="E94">
        <f t="shared" si="47"/>
        <v>2.026162707019789E-2</v>
      </c>
      <c r="F94">
        <f t="shared" si="47"/>
        <v>0.11709395483612903</v>
      </c>
      <c r="G94">
        <f t="shared" si="47"/>
        <v>0.12099712034740268</v>
      </c>
      <c r="H94">
        <f t="shared" si="47"/>
        <v>0.11709395483612903</v>
      </c>
      <c r="I94">
        <f t="shared" si="47"/>
        <v>0.41997421744083668</v>
      </c>
      <c r="J94">
        <f t="shared" si="47"/>
        <v>0.40642661401346447</v>
      </c>
      <c r="K94">
        <f t="shared" si="47"/>
        <v>0.40642661401346447</v>
      </c>
      <c r="L94">
        <f t="shared" si="47"/>
        <v>0.12099712034740268</v>
      </c>
      <c r="M94">
        <f t="shared" si="47"/>
        <v>0.11709395483612903</v>
      </c>
      <c r="N94">
        <f t="shared" si="47"/>
        <v>0.12099712034740268</v>
      </c>
      <c r="O94">
        <f t="shared" si="47"/>
        <v>1.8300823101696066E-2</v>
      </c>
    </row>
    <row r="95" spans="1:15" x14ac:dyDescent="0.3">
      <c r="A95">
        <v>24</v>
      </c>
      <c r="B95" t="s">
        <v>208</v>
      </c>
      <c r="C95" t="s">
        <v>232</v>
      </c>
      <c r="D95">
        <f t="shared" ref="D95:O95" si="48">D39/D$73</f>
        <v>2.5433118315476001E-2</v>
      </c>
      <c r="E95">
        <f t="shared" si="48"/>
        <v>2.8158101763033249E-2</v>
      </c>
      <c r="F95">
        <f t="shared" si="48"/>
        <v>0.14976473612938257</v>
      </c>
      <c r="G95">
        <f t="shared" si="48"/>
        <v>0.15475694134068835</v>
      </c>
      <c r="H95">
        <f t="shared" si="48"/>
        <v>0.14976473612938257</v>
      </c>
      <c r="I95">
        <f t="shared" si="48"/>
        <v>0.31818993859923766</v>
      </c>
      <c r="J95">
        <f t="shared" si="48"/>
        <v>0.3079257260346942</v>
      </c>
      <c r="K95">
        <f t="shared" si="48"/>
        <v>0.3079257260346942</v>
      </c>
      <c r="L95">
        <f t="shared" si="48"/>
        <v>0.15475694134068835</v>
      </c>
      <c r="M95">
        <f t="shared" si="48"/>
        <v>0.14976473612938257</v>
      </c>
      <c r="N95">
        <f t="shared" si="48"/>
        <v>0.15475694134068835</v>
      </c>
      <c r="O95">
        <f t="shared" si="48"/>
        <v>2.5433118315476001E-2</v>
      </c>
    </row>
    <row r="96" spans="1:15" x14ac:dyDescent="0.3">
      <c r="A96">
        <v>25</v>
      </c>
      <c r="B96" t="s">
        <v>246</v>
      </c>
      <c r="C96" t="s">
        <v>232</v>
      </c>
      <c r="D96">
        <f t="shared" ref="D96:O96" si="49">D40/D$73</f>
        <v>6.3065035880359036E-3</v>
      </c>
      <c r="E96">
        <f t="shared" si="49"/>
        <v>6.9822004975667136E-3</v>
      </c>
      <c r="F96">
        <f t="shared" si="49"/>
        <v>6.6246581325339032E-2</v>
      </c>
      <c r="G96">
        <f t="shared" si="49"/>
        <v>6.8454825243443665E-2</v>
      </c>
      <c r="H96">
        <f t="shared" si="49"/>
        <v>6.6246581325339032E-2</v>
      </c>
      <c r="I96">
        <f t="shared" si="49"/>
        <v>0.27965457424431434</v>
      </c>
      <c r="J96">
        <f t="shared" si="49"/>
        <v>0.27063345947476286</v>
      </c>
      <c r="K96">
        <f t="shared" si="49"/>
        <v>0.27063345947476286</v>
      </c>
      <c r="L96">
        <f t="shared" si="49"/>
        <v>6.8454825243443665E-2</v>
      </c>
      <c r="M96">
        <f t="shared" si="49"/>
        <v>6.6246581325339032E-2</v>
      </c>
      <c r="N96">
        <f t="shared" si="49"/>
        <v>6.8454825243443665E-2</v>
      </c>
      <c r="O96">
        <f t="shared" si="49"/>
        <v>6.3065035880359036E-3</v>
      </c>
    </row>
    <row r="97" spans="1:15" x14ac:dyDescent="0.3">
      <c r="A97">
        <v>26</v>
      </c>
      <c r="B97" t="s">
        <v>217</v>
      </c>
      <c r="C97" t="s">
        <v>232</v>
      </c>
      <c r="D97">
        <f t="shared" ref="D97:O97" si="50">D41/D$73</f>
        <v>0</v>
      </c>
      <c r="E97">
        <f t="shared" si="50"/>
        <v>0</v>
      </c>
      <c r="F97">
        <f t="shared" si="50"/>
        <v>8.7631873548386779E-2</v>
      </c>
      <c r="G97">
        <f t="shared" si="50"/>
        <v>0.21760690203434732</v>
      </c>
      <c r="H97">
        <f t="shared" si="50"/>
        <v>1.7065455435141452</v>
      </c>
      <c r="I97">
        <f t="shared" si="50"/>
        <v>2.1689688754814869</v>
      </c>
      <c r="J97">
        <f t="shared" si="50"/>
        <v>1.3715154817246356</v>
      </c>
      <c r="K97">
        <f t="shared" si="50"/>
        <v>1.1153583682790129</v>
      </c>
      <c r="L97">
        <f t="shared" si="50"/>
        <v>0.72582270053409992</v>
      </c>
      <c r="M97">
        <f t="shared" si="50"/>
        <v>2.3930466210370001</v>
      </c>
      <c r="N97">
        <f t="shared" si="50"/>
        <v>1.6999034312920533</v>
      </c>
      <c r="O97">
        <f t="shared" si="50"/>
        <v>0.6557623693606871</v>
      </c>
    </row>
    <row r="98" spans="1:15" x14ac:dyDescent="0.3">
      <c r="A98">
        <v>27</v>
      </c>
      <c r="B98" t="s">
        <v>218</v>
      </c>
      <c r="C98" t="s">
        <v>232</v>
      </c>
      <c r="D98">
        <f t="shared" ref="D98:O98" si="51">D42/D$73</f>
        <v>0</v>
      </c>
      <c r="E98">
        <f t="shared" si="51"/>
        <v>0</v>
      </c>
      <c r="F98">
        <f t="shared" si="51"/>
        <v>9.4904261748386773E-2</v>
      </c>
      <c r="G98">
        <f t="shared" si="51"/>
        <v>1.71064510467882</v>
      </c>
      <c r="H98">
        <f t="shared" si="51"/>
        <v>9.3382128483524198</v>
      </c>
      <c r="I98">
        <f t="shared" si="51"/>
        <v>3.7648469156645001</v>
      </c>
      <c r="J98">
        <f t="shared" si="51"/>
        <v>2.8030990193652965</v>
      </c>
      <c r="K98">
        <f t="shared" si="51"/>
        <v>3.8434717443355804</v>
      </c>
      <c r="L98">
        <f t="shared" si="51"/>
        <v>4.315577510121833</v>
      </c>
      <c r="M98">
        <f t="shared" si="51"/>
        <v>7.8976961162701613</v>
      </c>
      <c r="N98">
        <f t="shared" si="51"/>
        <v>6.3829841901308999</v>
      </c>
      <c r="O98">
        <f t="shared" si="51"/>
        <v>2.280816516739903</v>
      </c>
    </row>
    <row r="99" spans="1:15" x14ac:dyDescent="0.3">
      <c r="A99">
        <v>28</v>
      </c>
      <c r="B99" t="s">
        <v>247</v>
      </c>
      <c r="C99" t="s">
        <v>232</v>
      </c>
      <c r="D99">
        <f t="shared" ref="D99:O99" si="52">D43/D$73</f>
        <v>0.13469209640151775</v>
      </c>
      <c r="E99">
        <f t="shared" si="52"/>
        <v>0.14912340507025393</v>
      </c>
      <c r="F99">
        <f t="shared" si="52"/>
        <v>0.65320794908942903</v>
      </c>
      <c r="G99">
        <f t="shared" si="52"/>
        <v>0.67498159284964332</v>
      </c>
      <c r="H99">
        <f t="shared" si="52"/>
        <v>0.65320794908942903</v>
      </c>
      <c r="I99">
        <f t="shared" si="52"/>
        <v>0.80209937263246667</v>
      </c>
      <c r="J99">
        <f t="shared" si="52"/>
        <v>0.77622504732208708</v>
      </c>
      <c r="K99">
        <f t="shared" si="52"/>
        <v>0.77622504732208708</v>
      </c>
      <c r="L99">
        <f t="shared" si="52"/>
        <v>0.67498159284964332</v>
      </c>
      <c r="M99">
        <f t="shared" si="52"/>
        <v>0.65320794908942903</v>
      </c>
      <c r="N99">
        <f t="shared" si="52"/>
        <v>0.67498159284964332</v>
      </c>
      <c r="O99">
        <f t="shared" si="52"/>
        <v>0.13469209640151775</v>
      </c>
    </row>
    <row r="100" spans="1:15" x14ac:dyDescent="0.3">
      <c r="A100">
        <v>29</v>
      </c>
      <c r="B100" t="s">
        <v>219</v>
      </c>
      <c r="C100" t="s">
        <v>232</v>
      </c>
      <c r="D100">
        <f t="shared" ref="D100:O100" si="53">D44/D$73</f>
        <v>0</v>
      </c>
      <c r="E100">
        <f t="shared" si="53"/>
        <v>0</v>
      </c>
      <c r="F100">
        <f t="shared" si="53"/>
        <v>9.1484115919949677E-2</v>
      </c>
      <c r="G100">
        <f t="shared" si="53"/>
        <v>2.3900875730665332</v>
      </c>
      <c r="H100">
        <f t="shared" si="53"/>
        <v>2.5026283667885743</v>
      </c>
      <c r="I100">
        <f t="shared" si="53"/>
        <v>6.6088475882535338</v>
      </c>
      <c r="J100">
        <f t="shared" si="53"/>
        <v>2.765396818716555</v>
      </c>
      <c r="K100">
        <f t="shared" si="53"/>
        <v>2.0339260733146998</v>
      </c>
      <c r="L100">
        <f t="shared" si="53"/>
        <v>3.7618210167172332</v>
      </c>
      <c r="M100">
        <f t="shared" si="53"/>
        <v>4.995046670985742</v>
      </c>
      <c r="N100">
        <f t="shared" si="53"/>
        <v>3.5098698990544666</v>
      </c>
      <c r="O100">
        <f t="shared" si="53"/>
        <v>0.2438235608768613</v>
      </c>
    </row>
    <row r="101" spans="1:15" x14ac:dyDescent="0.3">
      <c r="A101">
        <v>30</v>
      </c>
      <c r="B101" t="s">
        <v>248</v>
      </c>
      <c r="C101" t="s">
        <v>232</v>
      </c>
      <c r="D101">
        <f t="shared" ref="D101:O101" si="54">D45/D$73</f>
        <v>0.27113841837295516</v>
      </c>
      <c r="E101">
        <f t="shared" si="54"/>
        <v>0.30018899981556968</v>
      </c>
      <c r="F101">
        <f t="shared" si="54"/>
        <v>0.99060846182761286</v>
      </c>
      <c r="G101">
        <f t="shared" si="54"/>
        <v>1.02362885311935</v>
      </c>
      <c r="H101">
        <f t="shared" si="54"/>
        <v>0.99060846182761286</v>
      </c>
      <c r="I101">
        <f t="shared" si="54"/>
        <v>2.3517644290012667</v>
      </c>
      <c r="J101">
        <f t="shared" si="54"/>
        <v>2.2759007991775193</v>
      </c>
      <c r="K101">
        <f t="shared" si="54"/>
        <v>2.2759007991775193</v>
      </c>
      <c r="L101">
        <f t="shared" si="54"/>
        <v>1.02362885311935</v>
      </c>
      <c r="M101">
        <f t="shared" si="54"/>
        <v>0.99060846182761286</v>
      </c>
      <c r="N101">
        <f t="shared" si="54"/>
        <v>1.02362885311935</v>
      </c>
      <c r="O101">
        <f t="shared" si="54"/>
        <v>0.27113841837295516</v>
      </c>
    </row>
    <row r="102" spans="1:15" x14ac:dyDescent="0.3">
      <c r="A102">
        <v>31</v>
      </c>
      <c r="B102" t="s">
        <v>220</v>
      </c>
      <c r="C102" t="s">
        <v>232</v>
      </c>
      <c r="D102">
        <f t="shared" ref="D102:O102" si="55">D46/D$73</f>
        <v>0.45804275928076132</v>
      </c>
      <c r="E102">
        <f t="shared" si="55"/>
        <v>0.50711895067566071</v>
      </c>
      <c r="F102">
        <f t="shared" si="55"/>
        <v>2.0530192459299483</v>
      </c>
      <c r="G102">
        <f t="shared" si="55"/>
        <v>2.1214534082318903</v>
      </c>
      <c r="H102">
        <f t="shared" si="55"/>
        <v>2.0530192459299483</v>
      </c>
      <c r="I102">
        <f t="shared" si="55"/>
        <v>3.1496072687997536</v>
      </c>
      <c r="J102">
        <f t="shared" si="55"/>
        <v>3.0480064115169032</v>
      </c>
      <c r="K102">
        <f t="shared" si="55"/>
        <v>3.0480064115169032</v>
      </c>
      <c r="L102">
        <f t="shared" si="55"/>
        <v>2.1214534082318903</v>
      </c>
      <c r="M102">
        <f t="shared" si="55"/>
        <v>2.0530192459299483</v>
      </c>
      <c r="N102">
        <f t="shared" si="55"/>
        <v>2.1214534082318903</v>
      </c>
      <c r="O102">
        <f t="shared" si="55"/>
        <v>0.45804275928076132</v>
      </c>
    </row>
    <row r="103" spans="1:15" x14ac:dyDescent="0.3">
      <c r="A103">
        <v>32</v>
      </c>
      <c r="B103" t="s">
        <v>249</v>
      </c>
      <c r="C103" t="s">
        <v>232</v>
      </c>
      <c r="D103">
        <f t="shared" ref="D103:O103" si="56">D47/D$73</f>
        <v>2.4851298284705257E-2</v>
      </c>
      <c r="E103">
        <f t="shared" si="56"/>
        <v>2.7513937173979857E-2</v>
      </c>
      <c r="F103">
        <f t="shared" si="56"/>
        <v>0.10400606929032355</v>
      </c>
      <c r="G103">
        <f t="shared" si="56"/>
        <v>0.10747296684318267</v>
      </c>
      <c r="H103">
        <f t="shared" si="56"/>
        <v>0.10400606929032355</v>
      </c>
      <c r="I103">
        <f t="shared" si="56"/>
        <v>0.17276993517979269</v>
      </c>
      <c r="J103">
        <f t="shared" si="56"/>
        <v>0.16719674510953872</v>
      </c>
      <c r="K103">
        <f t="shared" si="56"/>
        <v>0.16719674510953872</v>
      </c>
      <c r="L103">
        <f t="shared" si="56"/>
        <v>0.10747296684318267</v>
      </c>
      <c r="M103">
        <f t="shared" si="56"/>
        <v>0.10400606929032355</v>
      </c>
      <c r="N103">
        <f t="shared" si="56"/>
        <v>0.10747296684318267</v>
      </c>
      <c r="O103">
        <f t="shared" si="56"/>
        <v>2.4851298284705257E-2</v>
      </c>
    </row>
    <row r="104" spans="1:15" x14ac:dyDescent="0.3">
      <c r="A104">
        <v>33</v>
      </c>
      <c r="B104" t="s">
        <v>250</v>
      </c>
      <c r="C104" t="s">
        <v>232</v>
      </c>
      <c r="D104">
        <f t="shared" ref="D104:O104" si="57">D48/D$73</f>
        <v>4.5067773389806448E-3</v>
      </c>
      <c r="E104">
        <f t="shared" si="57"/>
        <v>4.989647436717857E-3</v>
      </c>
      <c r="F104">
        <f t="shared" si="57"/>
        <v>3.3134465899999681E-2</v>
      </c>
      <c r="G104">
        <f t="shared" si="57"/>
        <v>3.423895003E-2</v>
      </c>
      <c r="H104">
        <f t="shared" si="57"/>
        <v>3.3134465899999681E-2</v>
      </c>
      <c r="I104">
        <f t="shared" si="57"/>
        <v>0.12582224141000001</v>
      </c>
      <c r="J104">
        <f t="shared" si="57"/>
        <v>0.12176346984193549</v>
      </c>
      <c r="K104">
        <f t="shared" si="57"/>
        <v>0.12176346984193549</v>
      </c>
      <c r="L104">
        <f t="shared" si="57"/>
        <v>3.423895003E-2</v>
      </c>
      <c r="M104">
        <f t="shared" si="57"/>
        <v>3.3134465899999681E-2</v>
      </c>
      <c r="N104">
        <f t="shared" si="57"/>
        <v>3.423895003E-2</v>
      </c>
      <c r="O104">
        <f t="shared" si="57"/>
        <v>4.5067773389806448E-3</v>
      </c>
    </row>
    <row r="105" spans="1:15" x14ac:dyDescent="0.3">
      <c r="A105">
        <v>34</v>
      </c>
      <c r="B105" t="s">
        <v>251</v>
      </c>
      <c r="C105" t="s">
        <v>232</v>
      </c>
      <c r="D105">
        <f t="shared" ref="D105:O105" si="58">D49/D$73</f>
        <v>1.7391489728519904E-2</v>
      </c>
      <c r="E105">
        <f t="shared" si="58"/>
        <v>1.9254865129421535E-2</v>
      </c>
      <c r="F105">
        <f t="shared" si="58"/>
        <v>0.12747216334722453</v>
      </c>
      <c r="G105">
        <f t="shared" si="58"/>
        <v>0.13172122578533535</v>
      </c>
      <c r="H105">
        <f t="shared" si="58"/>
        <v>0.12747216334722453</v>
      </c>
      <c r="I105">
        <f t="shared" si="58"/>
        <v>0.31935894915681667</v>
      </c>
      <c r="J105">
        <f t="shared" si="58"/>
        <v>0.30905727434156061</v>
      </c>
      <c r="K105">
        <f t="shared" si="58"/>
        <v>0.30905727434156061</v>
      </c>
      <c r="L105">
        <f t="shared" si="58"/>
        <v>0.13172122578533535</v>
      </c>
      <c r="M105">
        <f t="shared" si="58"/>
        <v>0.12747216334722453</v>
      </c>
      <c r="N105">
        <f t="shared" si="58"/>
        <v>0.13172122578533535</v>
      </c>
      <c r="O105">
        <f t="shared" si="58"/>
        <v>1.7391489728519904E-2</v>
      </c>
    </row>
    <row r="106" spans="1:15" x14ac:dyDescent="0.3">
      <c r="A106">
        <v>35</v>
      </c>
      <c r="B106" t="s">
        <v>252</v>
      </c>
      <c r="C106" t="s">
        <v>232</v>
      </c>
      <c r="D106">
        <f t="shared" ref="D106:O106" si="59">D50/D$73</f>
        <v>2.678181309298145E-2</v>
      </c>
      <c r="E106">
        <f t="shared" si="59"/>
        <v>2.9651301672116107E-2</v>
      </c>
      <c r="F106">
        <f t="shared" si="59"/>
        <v>0.12684459945994031</v>
      </c>
      <c r="G106">
        <f t="shared" si="59"/>
        <v>0.13107276811879334</v>
      </c>
      <c r="H106">
        <f t="shared" si="59"/>
        <v>0.12684459945994031</v>
      </c>
      <c r="I106">
        <f t="shared" si="59"/>
        <v>0.16184531673524369</v>
      </c>
      <c r="J106">
        <f t="shared" si="59"/>
        <v>0.15662450391130581</v>
      </c>
      <c r="K106">
        <f t="shared" si="59"/>
        <v>0.15662450391130581</v>
      </c>
      <c r="L106">
        <f t="shared" si="59"/>
        <v>0.13107276811879334</v>
      </c>
      <c r="M106">
        <f t="shared" si="59"/>
        <v>0.12684459945994031</v>
      </c>
      <c r="N106">
        <f t="shared" si="59"/>
        <v>0.13107276811879334</v>
      </c>
      <c r="O106">
        <f t="shared" si="59"/>
        <v>2.678181309298145E-2</v>
      </c>
    </row>
    <row r="107" spans="1:15" x14ac:dyDescent="0.3">
      <c r="A107">
        <v>36</v>
      </c>
      <c r="B107" t="s">
        <v>253</v>
      </c>
      <c r="C107" t="s">
        <v>232</v>
      </c>
      <c r="D107">
        <f t="shared" ref="D107:O107" si="60">D51/D$73</f>
        <v>0.12615473495530097</v>
      </c>
      <c r="E107">
        <f t="shared" si="60"/>
        <v>0.13967136006473607</v>
      </c>
      <c r="F107">
        <f t="shared" si="60"/>
        <v>0.56116164888392905</v>
      </c>
      <c r="G107">
        <f t="shared" si="60"/>
        <v>0.57986703385771665</v>
      </c>
      <c r="H107">
        <f t="shared" si="60"/>
        <v>0.56116164888392905</v>
      </c>
      <c r="I107">
        <f t="shared" si="60"/>
        <v>1.6131889707243801</v>
      </c>
      <c r="J107">
        <f t="shared" si="60"/>
        <v>1.5611505829618291</v>
      </c>
      <c r="K107">
        <f t="shared" si="60"/>
        <v>1.5611505829618291</v>
      </c>
      <c r="L107">
        <f t="shared" si="60"/>
        <v>0.57986703385771665</v>
      </c>
      <c r="M107">
        <f t="shared" si="60"/>
        <v>0.56116164888392905</v>
      </c>
      <c r="N107">
        <f t="shared" si="60"/>
        <v>0.57986703385771665</v>
      </c>
      <c r="O107">
        <f t="shared" si="60"/>
        <v>0.12615473495530097</v>
      </c>
    </row>
    <row r="108" spans="1:15" x14ac:dyDescent="0.3">
      <c r="A108">
        <v>37</v>
      </c>
      <c r="B108" t="s">
        <v>254</v>
      </c>
      <c r="C108" t="s">
        <v>232</v>
      </c>
      <c r="D108">
        <f t="shared" ref="D108:O108" si="61">D52/D$73</f>
        <v>0.1545389082944929</v>
      </c>
      <c r="E108">
        <f t="shared" si="61"/>
        <v>0.17109666869726178</v>
      </c>
      <c r="F108">
        <f t="shared" si="61"/>
        <v>0.77925911978242912</v>
      </c>
      <c r="G108">
        <f t="shared" si="61"/>
        <v>0.80523442558620328</v>
      </c>
      <c r="H108">
        <f t="shared" si="61"/>
        <v>0.77925911978242912</v>
      </c>
      <c r="I108">
        <f t="shared" si="61"/>
        <v>1.4024017211602966</v>
      </c>
      <c r="J108">
        <f t="shared" si="61"/>
        <v>1.3571624220519225</v>
      </c>
      <c r="K108">
        <f t="shared" si="61"/>
        <v>1.3571624220519225</v>
      </c>
      <c r="L108">
        <f t="shared" si="61"/>
        <v>0.80523442558620328</v>
      </c>
      <c r="M108">
        <f t="shared" si="61"/>
        <v>0.77925911978242912</v>
      </c>
      <c r="N108">
        <f t="shared" si="61"/>
        <v>0.80523442558620328</v>
      </c>
      <c r="O108">
        <f t="shared" si="61"/>
        <v>0.1545389082944929</v>
      </c>
    </row>
    <row r="109" spans="1:15" x14ac:dyDescent="0.3">
      <c r="A109">
        <v>38</v>
      </c>
      <c r="B109" t="s">
        <v>255</v>
      </c>
      <c r="C109" t="s">
        <v>232</v>
      </c>
      <c r="D109">
        <f t="shared" ref="D109:O109" si="62">D53/D$73</f>
        <v>0.74654117651639362</v>
      </c>
      <c r="E109">
        <f t="shared" si="62"/>
        <v>0.82652777251172505</v>
      </c>
      <c r="F109">
        <f t="shared" si="62"/>
        <v>2.7316783146031871</v>
      </c>
      <c r="G109">
        <f t="shared" si="62"/>
        <v>2.8227344390046931</v>
      </c>
      <c r="H109">
        <f t="shared" si="62"/>
        <v>2.7316783146031871</v>
      </c>
      <c r="I109">
        <f t="shared" si="62"/>
        <v>6.4741641699715666</v>
      </c>
      <c r="J109">
        <f t="shared" si="62"/>
        <v>6.2653202064044518</v>
      </c>
      <c r="K109">
        <f t="shared" si="62"/>
        <v>6.2653202064044518</v>
      </c>
      <c r="L109">
        <f t="shared" si="62"/>
        <v>2.8227344390046931</v>
      </c>
      <c r="M109">
        <f t="shared" si="62"/>
        <v>2.7316783146031871</v>
      </c>
      <c r="N109">
        <f t="shared" si="62"/>
        <v>2.8227344390046931</v>
      </c>
      <c r="O109">
        <f t="shared" si="62"/>
        <v>0.74654117651639362</v>
      </c>
    </row>
    <row r="110" spans="1:15" x14ac:dyDescent="0.3">
      <c r="A110">
        <v>39</v>
      </c>
      <c r="B110" t="s">
        <v>236</v>
      </c>
      <c r="C110" t="s">
        <v>232</v>
      </c>
      <c r="D110">
        <f t="shared" ref="D110:O110" si="63">D54/D$73</f>
        <v>0</v>
      </c>
      <c r="E110">
        <f t="shared" si="63"/>
        <v>0</v>
      </c>
      <c r="F110">
        <f t="shared" si="63"/>
        <v>9.7292072367741941E-2</v>
      </c>
      <c r="G110">
        <f t="shared" si="63"/>
        <v>0.289811118290071</v>
      </c>
      <c r="H110">
        <f t="shared" si="63"/>
        <v>1.7641415486168968</v>
      </c>
      <c r="I110">
        <f t="shared" si="63"/>
        <v>5.0111173260649666</v>
      </c>
      <c r="J110">
        <f t="shared" si="63"/>
        <v>2.4316202419836643</v>
      </c>
      <c r="K110">
        <f t="shared" si="63"/>
        <v>1.5890368551690484</v>
      </c>
      <c r="L110">
        <f t="shared" si="63"/>
        <v>1.1415530020320035</v>
      </c>
      <c r="M110">
        <f t="shared" si="63"/>
        <v>4.6032810085502263</v>
      </c>
      <c r="N110">
        <f t="shared" si="63"/>
        <v>2.6368330641637967</v>
      </c>
      <c r="O110">
        <f t="shared" si="63"/>
        <v>0.97080253025152574</v>
      </c>
    </row>
    <row r="111" spans="1:15" x14ac:dyDescent="0.3">
      <c r="A111">
        <v>40</v>
      </c>
      <c r="B111" t="s">
        <v>256</v>
      </c>
      <c r="C111" t="s">
        <v>232</v>
      </c>
      <c r="D111">
        <f t="shared" ref="D111:O111" si="64">D55/D$73</f>
        <v>0.15030626130996194</v>
      </c>
      <c r="E111">
        <f t="shared" si="64"/>
        <v>0.16641054853974216</v>
      </c>
      <c r="F111">
        <f t="shared" si="64"/>
        <v>0.71534462471106774</v>
      </c>
      <c r="G111">
        <f t="shared" si="64"/>
        <v>0.73918942875801674</v>
      </c>
      <c r="H111">
        <f t="shared" si="64"/>
        <v>0.71534462471106774</v>
      </c>
      <c r="I111">
        <f t="shared" si="64"/>
        <v>0.9056297713919933</v>
      </c>
      <c r="J111">
        <f t="shared" si="64"/>
        <v>0.87641596361782259</v>
      </c>
      <c r="K111">
        <f t="shared" si="64"/>
        <v>0.87641596361782259</v>
      </c>
      <c r="L111">
        <f t="shared" si="64"/>
        <v>0.73918942875801674</v>
      </c>
      <c r="M111">
        <f t="shared" si="64"/>
        <v>0.71534462471106774</v>
      </c>
      <c r="N111">
        <f t="shared" si="64"/>
        <v>0.73918942875801674</v>
      </c>
      <c r="O111">
        <f t="shared" si="64"/>
        <v>0.15030626130996194</v>
      </c>
    </row>
    <row r="112" spans="1:15" x14ac:dyDescent="0.3">
      <c r="A112">
        <v>41</v>
      </c>
      <c r="B112" t="s">
        <v>195</v>
      </c>
      <c r="C112" t="s">
        <v>232</v>
      </c>
      <c r="D112">
        <f t="shared" ref="D112:O112" si="65">D56/D$73</f>
        <v>9.44925890011558E-2</v>
      </c>
      <c r="E112">
        <f t="shared" si="65"/>
        <v>0.10461683044383714</v>
      </c>
      <c r="F112">
        <f t="shared" si="65"/>
        <v>0.34783333063004196</v>
      </c>
      <c r="G112">
        <f t="shared" si="65"/>
        <v>0.35942779874457997</v>
      </c>
      <c r="H112">
        <f t="shared" si="65"/>
        <v>0.34783333063004196</v>
      </c>
      <c r="I112">
        <f t="shared" si="65"/>
        <v>0.85316193961400011</v>
      </c>
      <c r="J112">
        <f t="shared" si="65"/>
        <v>0.82564042564992579</v>
      </c>
      <c r="K112">
        <f t="shared" si="65"/>
        <v>0.82564042564992579</v>
      </c>
      <c r="L112">
        <f t="shared" si="65"/>
        <v>0.35942779874457997</v>
      </c>
      <c r="M112">
        <f t="shared" si="65"/>
        <v>0.34783333063004196</v>
      </c>
      <c r="N112">
        <f t="shared" si="65"/>
        <v>0.35942779874457997</v>
      </c>
      <c r="O112">
        <f t="shared" si="65"/>
        <v>9.44925890011558E-2</v>
      </c>
    </row>
    <row r="113" spans="1:15" x14ac:dyDescent="0.3">
      <c r="A113">
        <v>42</v>
      </c>
      <c r="B113" t="s">
        <v>191</v>
      </c>
      <c r="C113" t="s">
        <v>232</v>
      </c>
      <c r="D113">
        <f t="shared" ref="D113:O113" si="66">D57/D$73</f>
        <v>0.23828331525133323</v>
      </c>
      <c r="E113">
        <f t="shared" si="66"/>
        <v>0.26381369854755288</v>
      </c>
      <c r="F113">
        <f t="shared" si="66"/>
        <v>1.1108268701833872</v>
      </c>
      <c r="G113">
        <f t="shared" si="66"/>
        <v>1.1478546919867467</v>
      </c>
      <c r="H113">
        <f t="shared" si="66"/>
        <v>1.1108268701833872</v>
      </c>
      <c r="I113">
        <f t="shared" si="66"/>
        <v>1.7939689448171401</v>
      </c>
      <c r="J113">
        <f t="shared" si="66"/>
        <v>1.7360989702236904</v>
      </c>
      <c r="K113">
        <f t="shared" si="66"/>
        <v>1.7360989702236904</v>
      </c>
      <c r="L113">
        <f t="shared" si="66"/>
        <v>1.1478546919867467</v>
      </c>
      <c r="M113">
        <f t="shared" si="66"/>
        <v>1.1108268701833872</v>
      </c>
      <c r="N113">
        <f t="shared" si="66"/>
        <v>1.1478546919867467</v>
      </c>
      <c r="O113">
        <f t="shared" si="66"/>
        <v>0.23828331525133323</v>
      </c>
    </row>
    <row r="114" spans="1:15" x14ac:dyDescent="0.3">
      <c r="A114">
        <v>44</v>
      </c>
      <c r="B114" t="s">
        <v>257</v>
      </c>
      <c r="C114" t="s">
        <v>232</v>
      </c>
      <c r="D114">
        <f t="shared" ref="D114:O114" si="67">D58/D$73</f>
        <v>1.4934887624124193E-3</v>
      </c>
      <c r="E114">
        <f t="shared" si="67"/>
        <v>1.6535056084330357E-3</v>
      </c>
      <c r="F114">
        <f t="shared" si="67"/>
        <v>1.2677297136737743E-2</v>
      </c>
      <c r="G114">
        <f t="shared" si="67"/>
        <v>1.3099865968298334E-2</v>
      </c>
      <c r="H114">
        <f t="shared" si="67"/>
        <v>1.2677297136737743E-2</v>
      </c>
      <c r="I114">
        <f t="shared" si="67"/>
        <v>3.4453344421420666E-2</v>
      </c>
      <c r="J114">
        <f t="shared" si="67"/>
        <v>3.3341929245342579E-2</v>
      </c>
      <c r="K114">
        <f t="shared" si="67"/>
        <v>3.3341929245342579E-2</v>
      </c>
      <c r="L114">
        <f t="shared" si="67"/>
        <v>1.3099865968298334E-2</v>
      </c>
      <c r="M114">
        <f t="shared" si="67"/>
        <v>1.2677297136737743E-2</v>
      </c>
      <c r="N114">
        <f t="shared" si="67"/>
        <v>1.3099865968298334E-2</v>
      </c>
      <c r="O114">
        <f t="shared" si="67"/>
        <v>1.4934887624124193E-3</v>
      </c>
    </row>
    <row r="115" spans="1:15" x14ac:dyDescent="0.3">
      <c r="A115">
        <v>45</v>
      </c>
      <c r="B115" t="s">
        <v>193</v>
      </c>
      <c r="C115" t="s">
        <v>232</v>
      </c>
      <c r="D115">
        <f t="shared" ref="D115:O115" si="68">D59/D$73</f>
        <v>7.1448687006119033E-2</v>
      </c>
      <c r="E115">
        <f t="shared" si="68"/>
        <v>7.9103887112305357E-2</v>
      </c>
      <c r="F115">
        <f t="shared" si="68"/>
        <v>0.27970681578074935</v>
      </c>
      <c r="G115">
        <f t="shared" si="68"/>
        <v>0.28903034498714963</v>
      </c>
      <c r="H115">
        <f t="shared" si="68"/>
        <v>0.27970681578074935</v>
      </c>
      <c r="I115">
        <f t="shared" si="68"/>
        <v>0.47733228356771668</v>
      </c>
      <c r="J115">
        <f t="shared" si="68"/>
        <v>0.46193444114611287</v>
      </c>
      <c r="K115">
        <f t="shared" si="68"/>
        <v>0.46193444114611287</v>
      </c>
      <c r="L115">
        <f t="shared" si="68"/>
        <v>0.28903034498714963</v>
      </c>
      <c r="M115">
        <f t="shared" si="68"/>
        <v>0.27970681578074935</v>
      </c>
      <c r="N115">
        <f t="shared" si="68"/>
        <v>0.28903034498714963</v>
      </c>
      <c r="O115">
        <f t="shared" si="68"/>
        <v>7.1448687006119033E-2</v>
      </c>
    </row>
    <row r="116" spans="1:15" x14ac:dyDescent="0.3">
      <c r="A116">
        <v>46</v>
      </c>
      <c r="B116" t="s">
        <v>258</v>
      </c>
      <c r="C116" t="s">
        <v>232</v>
      </c>
      <c r="D116">
        <f t="shared" ref="D116:O116" si="69">D60/D$73</f>
        <v>0.40551932635455162</v>
      </c>
      <c r="E116">
        <f t="shared" si="69"/>
        <v>0.44896787280709999</v>
      </c>
      <c r="F116">
        <f t="shared" si="69"/>
        <v>1.4908508026494194</v>
      </c>
      <c r="G116">
        <f t="shared" si="69"/>
        <v>1.54054561313466</v>
      </c>
      <c r="H116">
        <f t="shared" si="69"/>
        <v>1.4908508026494194</v>
      </c>
      <c r="I116">
        <f t="shared" si="69"/>
        <v>3.5505048177153333</v>
      </c>
      <c r="J116">
        <f t="shared" si="69"/>
        <v>3.4359722780894515</v>
      </c>
      <c r="K116">
        <f t="shared" si="69"/>
        <v>3.4359722780894515</v>
      </c>
      <c r="L116">
        <f t="shared" si="69"/>
        <v>1.54054561313466</v>
      </c>
      <c r="M116">
        <f t="shared" si="69"/>
        <v>1.4908508026494194</v>
      </c>
      <c r="N116">
        <f t="shared" si="69"/>
        <v>1.54054561313466</v>
      </c>
      <c r="O116">
        <f t="shared" si="69"/>
        <v>0.40551932635455162</v>
      </c>
    </row>
    <row r="117" spans="1:15" x14ac:dyDescent="0.3">
      <c r="A117">
        <v>47</v>
      </c>
      <c r="B117" t="s">
        <v>194</v>
      </c>
      <c r="C117" t="s">
        <v>232</v>
      </c>
      <c r="D117">
        <f t="shared" ref="D117:O117" si="70">D61/D$73</f>
        <v>0.1122593047365071</v>
      </c>
      <c r="E117">
        <f t="shared" si="70"/>
        <v>0.12428709027335894</v>
      </c>
      <c r="F117">
        <f t="shared" si="70"/>
        <v>0.50440876672709034</v>
      </c>
      <c r="G117">
        <f t="shared" si="70"/>
        <v>0.52122243313798333</v>
      </c>
      <c r="H117">
        <f t="shared" si="70"/>
        <v>0.50440876672709034</v>
      </c>
      <c r="I117">
        <f t="shared" si="70"/>
        <v>0.69956884540416675</v>
      </c>
      <c r="J117">
        <f t="shared" si="70"/>
        <v>0.67700203296545158</v>
      </c>
      <c r="K117">
        <f t="shared" si="70"/>
        <v>0.67700203296545158</v>
      </c>
      <c r="L117">
        <f t="shared" si="70"/>
        <v>0.52122243313798333</v>
      </c>
      <c r="M117">
        <f t="shared" si="70"/>
        <v>0.50440876672709034</v>
      </c>
      <c r="N117">
        <f t="shared" si="70"/>
        <v>0.52122243313798333</v>
      </c>
      <c r="O117">
        <f t="shared" si="70"/>
        <v>0.1122593047365071</v>
      </c>
    </row>
    <row r="118" spans="1:15" x14ac:dyDescent="0.3">
      <c r="A118">
        <v>48</v>
      </c>
      <c r="B118" t="s">
        <v>199</v>
      </c>
      <c r="C118" t="s">
        <v>232</v>
      </c>
      <c r="D118">
        <f t="shared" ref="D118:O118" si="71">D62/D$73</f>
        <v>1.0214034478929517</v>
      </c>
      <c r="E118">
        <f t="shared" si="71"/>
        <v>1.130839667299782</v>
      </c>
      <c r="F118">
        <f t="shared" si="71"/>
        <v>2.1659131679873096</v>
      </c>
      <c r="G118">
        <f t="shared" si="71"/>
        <v>2.2381105185395467</v>
      </c>
      <c r="H118">
        <f t="shared" si="71"/>
        <v>2.1659131679873096</v>
      </c>
      <c r="I118">
        <f t="shared" si="71"/>
        <v>3.1934344905612897</v>
      </c>
      <c r="J118">
        <f t="shared" si="71"/>
        <v>3.0904201143239161</v>
      </c>
      <c r="K118">
        <f t="shared" si="71"/>
        <v>3.0904201143239161</v>
      </c>
      <c r="L118">
        <f t="shared" si="71"/>
        <v>1.8049557769327633</v>
      </c>
      <c r="M118">
        <f t="shared" si="71"/>
        <v>1.7467311851474547</v>
      </c>
      <c r="N118">
        <f t="shared" si="71"/>
        <v>1.8049557769327633</v>
      </c>
      <c r="O118">
        <f t="shared" si="71"/>
        <v>1.0214034478929517</v>
      </c>
    </row>
    <row r="119" spans="1:15" x14ac:dyDescent="0.3">
      <c r="A119">
        <v>49</v>
      </c>
      <c r="B119" t="s">
        <v>259</v>
      </c>
      <c r="C119" t="s">
        <v>232</v>
      </c>
      <c r="D119">
        <f t="shared" ref="D119:O119" si="72">D63/D$73</f>
        <v>2.2957641309036998E-2</v>
      </c>
      <c r="E119">
        <f t="shared" si="72"/>
        <v>2.5417390714796605E-2</v>
      </c>
      <c r="F119">
        <f t="shared" si="72"/>
        <v>9.2817864925246449E-2</v>
      </c>
      <c r="G119">
        <f t="shared" si="72"/>
        <v>9.5911804046401997E-2</v>
      </c>
      <c r="H119">
        <f t="shared" si="72"/>
        <v>9.2817864925246449E-2</v>
      </c>
      <c r="I119">
        <f t="shared" si="72"/>
        <v>0.16043905291829469</v>
      </c>
      <c r="J119">
        <f t="shared" si="72"/>
        <v>0.15526357896945547</v>
      </c>
      <c r="K119">
        <f t="shared" si="72"/>
        <v>0.15526357896945547</v>
      </c>
      <c r="L119">
        <f t="shared" si="72"/>
        <v>9.5911804046401997E-2</v>
      </c>
      <c r="M119">
        <f t="shared" si="72"/>
        <v>9.2817864925246449E-2</v>
      </c>
      <c r="N119">
        <f t="shared" si="72"/>
        <v>9.5911804046401997E-2</v>
      </c>
      <c r="O119">
        <f t="shared" si="72"/>
        <v>2.2957641309036998E-2</v>
      </c>
    </row>
    <row r="120" spans="1:15" x14ac:dyDescent="0.3">
      <c r="A120">
        <v>50</v>
      </c>
      <c r="B120" t="s">
        <v>207</v>
      </c>
      <c r="C120" t="s">
        <v>232</v>
      </c>
      <c r="D120">
        <f t="shared" ref="D120:O120" si="73">D64/D$73</f>
        <v>1.2758403351823676E-2</v>
      </c>
      <c r="E120">
        <f t="shared" si="73"/>
        <v>1.412537645079057E-2</v>
      </c>
      <c r="F120">
        <f t="shared" si="73"/>
        <v>5.1031735676285807E-2</v>
      </c>
      <c r="G120">
        <f t="shared" si="73"/>
        <v>5.2732831562186333E-2</v>
      </c>
      <c r="H120">
        <f t="shared" si="73"/>
        <v>5.1031735676285807E-2</v>
      </c>
      <c r="I120">
        <f t="shared" si="73"/>
        <v>0.13334137178798133</v>
      </c>
      <c r="J120">
        <f t="shared" si="73"/>
        <v>0.12904004875297195</v>
      </c>
      <c r="K120">
        <f t="shared" si="73"/>
        <v>0.12904004875297195</v>
      </c>
      <c r="L120">
        <f t="shared" si="73"/>
        <v>5.2732831562186333E-2</v>
      </c>
      <c r="M120">
        <f t="shared" si="73"/>
        <v>5.1031735676285807E-2</v>
      </c>
      <c r="N120">
        <f t="shared" si="73"/>
        <v>5.2732831562186333E-2</v>
      </c>
      <c r="O120">
        <f t="shared" si="73"/>
        <v>1.2758403351823676E-2</v>
      </c>
    </row>
    <row r="121" spans="1:15" x14ac:dyDescent="0.3">
      <c r="A121">
        <v>51</v>
      </c>
      <c r="B121" t="s">
        <v>211</v>
      </c>
      <c r="C121" t="s">
        <v>232</v>
      </c>
      <c r="D121">
        <f t="shared" ref="D121:O121" si="74">D65/D$73</f>
        <v>5.4677830442798385E-2</v>
      </c>
      <c r="E121">
        <f t="shared" si="74"/>
        <v>6.0536179034451069E-2</v>
      </c>
      <c r="F121">
        <f t="shared" si="74"/>
        <v>0.29666859384919225</v>
      </c>
      <c r="G121">
        <f t="shared" si="74"/>
        <v>0.30655757535353934</v>
      </c>
      <c r="H121">
        <f t="shared" si="74"/>
        <v>0.29666859384919225</v>
      </c>
      <c r="I121">
        <f t="shared" si="74"/>
        <v>0.58129604861884343</v>
      </c>
      <c r="J121">
        <f t="shared" si="74"/>
        <v>0.56254454413477739</v>
      </c>
      <c r="K121">
        <f t="shared" si="74"/>
        <v>0.56254454413477739</v>
      </c>
      <c r="L121">
        <f t="shared" si="74"/>
        <v>0.30655757535353934</v>
      </c>
      <c r="M121">
        <f t="shared" si="74"/>
        <v>0.29666859384919225</v>
      </c>
      <c r="N121">
        <f t="shared" si="74"/>
        <v>0.30655757535353934</v>
      </c>
      <c r="O121">
        <f t="shared" si="74"/>
        <v>5.4677830442798385E-2</v>
      </c>
    </row>
    <row r="122" spans="1:15" x14ac:dyDescent="0.3">
      <c r="A122">
        <v>53</v>
      </c>
      <c r="B122" t="s">
        <v>196</v>
      </c>
      <c r="C122" t="s">
        <v>232</v>
      </c>
      <c r="D122">
        <f t="shared" ref="D122:O122" si="75">D66/D$73</f>
        <v>0.26098865117432807</v>
      </c>
      <c r="E122">
        <f t="shared" si="75"/>
        <v>0.2889516602686561</v>
      </c>
      <c r="F122">
        <f t="shared" si="75"/>
        <v>0.9587047295513258</v>
      </c>
      <c r="G122">
        <f t="shared" si="75"/>
        <v>0.99066153849254002</v>
      </c>
      <c r="H122">
        <f t="shared" si="75"/>
        <v>0.9587047295513258</v>
      </c>
      <c r="I122">
        <f t="shared" si="75"/>
        <v>2.3305024797668596</v>
      </c>
      <c r="J122">
        <f t="shared" si="75"/>
        <v>2.2553245715903545</v>
      </c>
      <c r="K122">
        <f t="shared" si="75"/>
        <v>2.2553245715903545</v>
      </c>
      <c r="L122">
        <f t="shared" si="75"/>
        <v>0.99066153849254002</v>
      </c>
      <c r="M122">
        <f t="shared" si="75"/>
        <v>0.9587047295513258</v>
      </c>
      <c r="N122">
        <f t="shared" si="75"/>
        <v>0.99066153849254002</v>
      </c>
      <c r="O122">
        <f t="shared" si="75"/>
        <v>0.26098865117432807</v>
      </c>
    </row>
    <row r="123" spans="1:15" x14ac:dyDescent="0.3">
      <c r="A123">
        <v>54</v>
      </c>
      <c r="B123" t="s">
        <v>260</v>
      </c>
      <c r="C123" t="s">
        <v>232</v>
      </c>
      <c r="D123">
        <f t="shared" ref="D123:O123" si="76">D67/D$73</f>
        <v>1.767607267179426E-2</v>
      </c>
      <c r="E123">
        <f t="shared" si="76"/>
        <v>1.9569939644709999E-2</v>
      </c>
      <c r="F123">
        <f t="shared" si="76"/>
        <v>8.5742560345723542E-2</v>
      </c>
      <c r="G123">
        <f t="shared" si="76"/>
        <v>8.860067878367367E-2</v>
      </c>
      <c r="H123">
        <f t="shared" si="76"/>
        <v>8.5742560345723542E-2</v>
      </c>
      <c r="I123">
        <f t="shared" si="76"/>
        <v>0.14664414602056833</v>
      </c>
      <c r="J123">
        <f t="shared" si="76"/>
        <v>0.14191369569653711</v>
      </c>
      <c r="K123">
        <f t="shared" si="76"/>
        <v>0.14191369569653711</v>
      </c>
      <c r="L123">
        <f t="shared" si="76"/>
        <v>8.860067878367367E-2</v>
      </c>
      <c r="M123">
        <f t="shared" si="76"/>
        <v>8.5742560345723542E-2</v>
      </c>
      <c r="N123">
        <f t="shared" si="76"/>
        <v>8.860067878367367E-2</v>
      </c>
      <c r="O123">
        <f t="shared" si="76"/>
        <v>1.767607267179426E-2</v>
      </c>
    </row>
    <row r="124" spans="1:15" x14ac:dyDescent="0.3">
      <c r="A124">
        <v>55</v>
      </c>
      <c r="B124" t="s">
        <v>198</v>
      </c>
      <c r="C124" t="s">
        <v>232</v>
      </c>
      <c r="D124">
        <f t="shared" ref="D124:O124" si="77">D68/D$73</f>
        <v>0</v>
      </c>
      <c r="E124">
        <f t="shared" si="77"/>
        <v>0</v>
      </c>
      <c r="F124">
        <f t="shared" si="77"/>
        <v>8.6401256329032255E-2</v>
      </c>
      <c r="G124">
        <f t="shared" si="77"/>
        <v>0.24206193809233134</v>
      </c>
      <c r="H124">
        <f t="shared" si="77"/>
        <v>1.4733959754005324</v>
      </c>
      <c r="I124">
        <f t="shared" si="77"/>
        <v>1.3327346351109901</v>
      </c>
      <c r="J124">
        <f t="shared" si="77"/>
        <v>0.89547042543852573</v>
      </c>
      <c r="K124">
        <f t="shared" si="77"/>
        <v>0.88842989799228389</v>
      </c>
      <c r="L124">
        <f t="shared" si="77"/>
        <v>0.4312188762162667</v>
      </c>
      <c r="M124">
        <f t="shared" si="77"/>
        <v>1.121366512117342</v>
      </c>
      <c r="N124">
        <f t="shared" si="77"/>
        <v>1.7189413862927967</v>
      </c>
      <c r="O124">
        <f t="shared" si="77"/>
        <v>0.70405800380192585</v>
      </c>
    </row>
    <row r="125" spans="1:15" x14ac:dyDescent="0.3">
      <c r="A125">
        <v>56</v>
      </c>
      <c r="B125" t="s">
        <v>261</v>
      </c>
      <c r="C125" t="s">
        <v>232</v>
      </c>
      <c r="D125">
        <f t="shared" ref="D125:O125" si="78">D69/D$73</f>
        <v>2.291414712388587E-2</v>
      </c>
      <c r="E125">
        <f t="shared" si="78"/>
        <v>2.5369236105777213E-2</v>
      </c>
      <c r="F125">
        <f t="shared" si="78"/>
        <v>9.0225318457361287E-2</v>
      </c>
      <c r="G125">
        <f t="shared" si="78"/>
        <v>9.3232853282893005E-2</v>
      </c>
      <c r="H125">
        <f t="shared" si="78"/>
        <v>9.0225318457361287E-2</v>
      </c>
      <c r="I125">
        <f t="shared" si="78"/>
        <v>0.22782454142022066</v>
      </c>
      <c r="J125">
        <f t="shared" si="78"/>
        <v>0.22047528674307129</v>
      </c>
      <c r="K125">
        <f t="shared" si="78"/>
        <v>0.22047528674307129</v>
      </c>
      <c r="L125">
        <f t="shared" si="78"/>
        <v>9.3232853282893005E-2</v>
      </c>
      <c r="M125">
        <f t="shared" si="78"/>
        <v>9.0225318457361287E-2</v>
      </c>
      <c r="N125">
        <f t="shared" si="78"/>
        <v>9.3232853282893005E-2</v>
      </c>
      <c r="O125">
        <f t="shared" si="78"/>
        <v>2.291414712388587E-2</v>
      </c>
    </row>
    <row r="126" spans="1:15" x14ac:dyDescent="0.3">
      <c r="A126">
        <v>72</v>
      </c>
      <c r="B126" t="s">
        <v>262</v>
      </c>
      <c r="C126" t="s">
        <v>232</v>
      </c>
      <c r="D126">
        <f t="shared" ref="D126:O126" si="79">D70/D$73</f>
        <v>1.6633039153954872E-2</v>
      </c>
      <c r="E126">
        <f t="shared" si="79"/>
        <v>1.8415148466477356E-2</v>
      </c>
      <c r="F126">
        <f t="shared" si="79"/>
        <v>6.4789570907975172E-2</v>
      </c>
      <c r="G126">
        <f t="shared" si="79"/>
        <v>6.6949227556288335E-2</v>
      </c>
      <c r="H126">
        <f t="shared" si="79"/>
        <v>6.4789570907975172E-2</v>
      </c>
      <c r="I126">
        <f t="shared" si="79"/>
        <v>0.11137409095974966</v>
      </c>
      <c r="J126">
        <f t="shared" si="79"/>
        <v>0.10778137071354323</v>
      </c>
      <c r="K126">
        <f t="shared" si="79"/>
        <v>0.10778137071354323</v>
      </c>
      <c r="L126">
        <f t="shared" si="79"/>
        <v>6.6949227556288335E-2</v>
      </c>
      <c r="M126">
        <f t="shared" si="79"/>
        <v>6.4789570907975172E-2</v>
      </c>
      <c r="N126">
        <f t="shared" si="79"/>
        <v>6.6949227556288335E-2</v>
      </c>
      <c r="O126">
        <f t="shared" si="79"/>
        <v>1.6633039153954872E-2</v>
      </c>
    </row>
    <row r="127" spans="1:15" x14ac:dyDescent="0.3">
      <c r="A127">
        <v>78</v>
      </c>
      <c r="B127" t="s">
        <v>263</v>
      </c>
      <c r="C127" t="s">
        <v>232</v>
      </c>
      <c r="D127">
        <f t="shared" ref="D127:O127" si="80">D71/D$73</f>
        <v>7.6528756517354525E-4</v>
      </c>
      <c r="E127">
        <f t="shared" si="80"/>
        <v>8.4728314362642857E-4</v>
      </c>
      <c r="F127">
        <f t="shared" si="80"/>
        <v>2.5343987747374194E-3</v>
      </c>
      <c r="G127">
        <f t="shared" si="80"/>
        <v>2.6188809505146666E-3</v>
      </c>
      <c r="H127">
        <f t="shared" si="80"/>
        <v>2.5343987747374194E-3</v>
      </c>
      <c r="I127">
        <f t="shared" si="80"/>
        <v>5.4710050264439999E-3</v>
      </c>
      <c r="J127">
        <f t="shared" si="80"/>
        <v>5.2945220609509356E-3</v>
      </c>
      <c r="K127">
        <f t="shared" si="80"/>
        <v>5.2945220609509356E-3</v>
      </c>
      <c r="L127">
        <f t="shared" si="80"/>
        <v>2.6188809505146666E-3</v>
      </c>
      <c r="M127">
        <f t="shared" si="80"/>
        <v>2.5343987747374194E-3</v>
      </c>
      <c r="N127">
        <f t="shared" si="80"/>
        <v>2.6188809505146666E-3</v>
      </c>
      <c r="O127">
        <f t="shared" si="80"/>
        <v>7.6528756517354525E-4</v>
      </c>
    </row>
  </sheetData>
  <sortState xmlns:xlrd2="http://schemas.microsoft.com/office/spreadsheetml/2017/richdata2" ref="A2:M10">
    <sortCondition ref="A3:A10"/>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 of updates made</vt:lpstr>
      <vt:lpstr>SCC Specific Comments</vt:lpstr>
      <vt:lpstr>General Comments</vt:lpstr>
      <vt:lpstr>VMT-based profiles</vt:lpstr>
      <vt:lpstr>residential nat gas sample</vt:lpstr>
      <vt:lpstr>residential nat gas full</vt:lpstr>
      <vt:lpstr>asphalt paving</vt:lpstr>
      <vt:lpstr>evaporative</vt:lpstr>
      <vt:lpstr>nonroad ag</vt:lpstr>
      <vt:lpstr>snowmobiles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Byeong</dc:creator>
  <cp:keywords/>
  <dc:description/>
  <cp:lastModifiedBy>Eyth, Alison</cp:lastModifiedBy>
  <cp:revision/>
  <dcterms:created xsi:type="dcterms:W3CDTF">2015-06-05T18:17:20Z</dcterms:created>
  <dcterms:modified xsi:type="dcterms:W3CDTF">2024-08-14T15:31:08Z</dcterms:modified>
  <cp:category/>
  <cp:contentStatus/>
</cp:coreProperties>
</file>