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492" windowWidth="16596" windowHeight="9516"/>
  </bookViews>
  <sheets>
    <sheet name="Gas Profile" sheetId="3" r:id="rId1"/>
    <sheet name="Reference" sheetId="2" r:id="rId2"/>
    <sheet name="Gas Species" sheetId="4" r:id="rId3"/>
    <sheet name="Keyword" sheetId="5" r:id="rId4"/>
    <sheet name="Sheet1" sheetId="15" r:id="rId5"/>
  </sheets>
  <calcPr calcId="145621"/>
</workbook>
</file>

<file path=xl/calcChain.xml><?xml version="1.0" encoding="utf-8"?>
<calcChain xmlns="http://schemas.openxmlformats.org/spreadsheetml/2006/main">
  <c r="F19" i="15" l="1"/>
  <c r="G6" i="15" l="1"/>
  <c r="G7" i="15"/>
  <c r="G8" i="15"/>
  <c r="G9" i="15"/>
  <c r="G10" i="15"/>
  <c r="G11" i="15"/>
  <c r="G12" i="15"/>
  <c r="G13" i="15"/>
  <c r="G14" i="15"/>
  <c r="G15" i="15"/>
  <c r="G5" i="15"/>
  <c r="C16" i="15"/>
  <c r="E5" i="15" l="1"/>
  <c r="E7" i="15"/>
  <c r="E8" i="15"/>
  <c r="E9" i="15"/>
  <c r="E10" i="15"/>
  <c r="E11" i="15"/>
  <c r="E12" i="15"/>
  <c r="E13" i="15"/>
  <c r="E14" i="15"/>
  <c r="E15" i="15"/>
  <c r="E6" i="15"/>
  <c r="E16" i="15" l="1"/>
  <c r="F6" i="15" s="1"/>
  <c r="F13" i="15" l="1"/>
  <c r="F8" i="15"/>
  <c r="F9" i="15"/>
  <c r="F10" i="15"/>
  <c r="F11" i="15"/>
  <c r="F12" i="15"/>
  <c r="F5" i="15"/>
  <c r="F14" i="15"/>
  <c r="F7" i="15"/>
  <c r="F15" i="15"/>
</calcChain>
</file>

<file path=xl/sharedStrings.xml><?xml version="1.0" encoding="utf-8"?>
<sst xmlns="http://schemas.openxmlformats.org/spreadsheetml/2006/main" count="107" uniqueCount="65">
  <si>
    <t>ID</t>
  </si>
  <si>
    <t>P_TYPE</t>
  </si>
  <si>
    <t>P_NUMBER</t>
  </si>
  <si>
    <t>DATA_ORIGN</t>
  </si>
  <si>
    <t>PRIMARY</t>
  </si>
  <si>
    <t>DESCRIPTIO</t>
  </si>
  <si>
    <t>DOCUMENT</t>
  </si>
  <si>
    <t>NAME</t>
  </si>
  <si>
    <t>QUALITY</t>
  </si>
  <si>
    <t>CONTROLS</t>
  </si>
  <si>
    <t>P_DATE</t>
  </si>
  <si>
    <t>NOTES</t>
  </si>
  <si>
    <t>TOTAL</t>
  </si>
  <si>
    <t>MASTER_POL</t>
  </si>
  <si>
    <t>T_METHOD</t>
  </si>
  <si>
    <t>NORM_BASIS</t>
  </si>
  <si>
    <t>ORIG_COMPO</t>
  </si>
  <si>
    <t>STANDARD</t>
  </si>
  <si>
    <t>TEST_YEAR</t>
  </si>
  <si>
    <t>J_RATING</t>
  </si>
  <si>
    <t>V_RATING</t>
  </si>
  <si>
    <t>D_RATING</t>
  </si>
  <si>
    <t>REGION</t>
  </si>
  <si>
    <t>SIBLING</t>
  </si>
  <si>
    <t>Version</t>
  </si>
  <si>
    <t>VOCtoTOG</t>
  </si>
  <si>
    <t>C</t>
  </si>
  <si>
    <t>G</t>
  </si>
  <si>
    <t>SPECIES_ID</t>
  </si>
  <si>
    <t>WEIGHT_PER</t>
  </si>
  <si>
    <t>UNCERTAINT</t>
  </si>
  <si>
    <t>UNC_METHOD</t>
  </si>
  <si>
    <t>ANLYMETHOD</t>
  </si>
  <si>
    <t>KEYWORD</t>
  </si>
  <si>
    <t>Species ID</t>
  </si>
  <si>
    <t>None</t>
  </si>
  <si>
    <t>TOG</t>
  </si>
  <si>
    <t>Literature</t>
  </si>
  <si>
    <t>Sum of species</t>
  </si>
  <si>
    <t>Wt. %</t>
  </si>
  <si>
    <t>95211</t>
  </si>
  <si>
    <t>Oil and Gas Extraction Field</t>
  </si>
  <si>
    <t>A</t>
  </si>
  <si>
    <t>Utah</t>
  </si>
  <si>
    <t xml:space="preserve">Continuous measurements of ozone, methane, and a suite of non-methane hydrocarbons (NMHCs) were conducted from sampling inlets located on a 2-m tower and on a tethered balloon. The vertical profiling used a stationary 20-foot diameter Sky-Doc balloon for raising three long sampling lines that delivered air to monitors in a mobile laboratory near the balloon winch. All sampling line measurements were inter-compared and corrected for small line and instrument biases (&lt;5%) by once daily running all inlets side by side on the tower. These monitors were calibrated against a reference transfer standard that was calibrated against a reference standard at the NOAA-Global Monitoring Division, Earth System Research Laboratory in Boulder, CO. </t>
  </si>
  <si>
    <t>This study presents surface and vertical profile observations of VOC from the Uintah Basin Winter Ozone Studies conducted in January−February of 2012 and 2013. These measurements identify highly elevated levels of atmospheric alkane hydrocarbons with enhanced rates of C2−C5 non-methane hydrocarbon (NMHC) mean mole fractions during temperature inversion events in 2013 at 200−300 times above the regional and seasonal background. Elevated atmospheric NMHC mole fractions coincided with build-up of ambient 1-h ozone to levels exceeding 150 ppbv (parts per billion by volume). The total annual mass flux of C2−C7 VOC was estimated at 194 ± 56 × 106 kg /yr, equivalent to the annual VOC emissions of a fleet of ∼100 million automobiles.</t>
  </si>
  <si>
    <t>Highly Elevated Atmospheric Levels of Volatile Organic Compounds in the Uintah Basin, Utah, dx.doi.org/10.1021/es405046r, Environ. Sci. Technol. 2014, 48, 4707−4715</t>
  </si>
  <si>
    <t>ethane</t>
  </si>
  <si>
    <t>propane</t>
  </si>
  <si>
    <t>iso-butane</t>
  </si>
  <si>
    <t>n-butane</t>
  </si>
  <si>
    <t>iso-pentane</t>
  </si>
  <si>
    <t>n-pentane</t>
  </si>
  <si>
    <t>n-hexane</t>
  </si>
  <si>
    <t>benzene</t>
  </si>
  <si>
    <t>toluene</t>
  </si>
  <si>
    <t>Unknown</t>
  </si>
  <si>
    <t>NMHC/CH4</t>
  </si>
  <si>
    <t>annual flux</t>
  </si>
  <si>
    <t>10e6 kg/yr</t>
  </si>
  <si>
    <t>methane</t>
  </si>
  <si>
    <t>Flux estimate was derived by scaling the NMHCi/methane ratio to the 55 × 103 kg h−1 flux for Feb 3, 2012, reported by Karion et al. 2013</t>
  </si>
  <si>
    <t>Total</t>
  </si>
  <si>
    <t>GC-FID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</si>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</sst>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2" borderId="0" xfId="3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0" borderId="0" xfId="0" applyFont="1" applyBorder="1" applyAlignment="1"/>
    <xf numFmtId="49" fontId="1" fillId="2" borderId="0" xfId="3" applyNumberFormat="1" applyFont="1" applyFill="1" applyBorder="1" applyAlignment="1">
      <alignment horizontal="center"/>
    </xf>
    <xf numFmtId="0" fontId="4" fillId="0" borderId="0" xfId="0" applyFont="1"/>
    <xf numFmtId="49" fontId="0" fillId="0" borderId="0" xfId="0" applyNumberFormat="1"/>
    <xf numFmtId="0" fontId="0" fillId="0" borderId="0" xfId="0" applyBorder="1" applyAlignment="1"/>
    <xf numFmtId="0" fontId="1" fillId="2" borderId="1" xfId="4" applyFont="1" applyFill="1" applyBorder="1" applyAlignment="1">
      <alignment horizontal="center"/>
    </xf>
    <xf numFmtId="49" fontId="1" fillId="2" borderId="1" xfId="4" applyNumberFormat="1" applyFont="1" applyFill="1" applyBorder="1" applyAlignment="1">
      <alignment horizontal="center"/>
    </xf>
    <xf numFmtId="14" fontId="0" fillId="0" borderId="0" xfId="0" applyNumberFormat="1"/>
    <xf numFmtId="0" fontId="5" fillId="0" borderId="0" xfId="0" applyFont="1" applyFill="1"/>
    <xf numFmtId="0" fontId="2" fillId="0" borderId="0" xfId="2" applyFont="1" applyFill="1" applyBorder="1" applyAlignment="1"/>
    <xf numFmtId="49" fontId="2" fillId="0" borderId="0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5" fillId="0" borderId="0" xfId="0" applyNumberFormat="1" applyFont="1" applyFill="1"/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1" fillId="0" borderId="0" xfId="3" applyFont="1" applyFill="1" applyBorder="1" applyAlignment="1">
      <alignment horizontal="right"/>
    </xf>
    <xf numFmtId="0" fontId="0" fillId="0" borderId="0" xfId="0" applyFont="1"/>
    <xf numFmtId="1" fontId="0" fillId="0" borderId="0" xfId="0" applyNumberFormat="1"/>
  </cellXfs>
  <cellStyles count="5">
    <cellStyle name="Normal" xfId="0" builtinId="0"/>
    <cellStyle name="Normal_Profile Table" xfId="1"/>
    <cellStyle name="Normal_Sheet3" xfId="2"/>
    <cellStyle name="Normal_Sheet4" xfId="3"/>
    <cellStyle name="Normal_Sheet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pane ySplit="1" topLeftCell="A2" activePane="bottomLeft" state="frozen"/>
      <selection pane="bottomLeft" activeCell="T1" sqref="T1"/>
    </sheetView>
  </sheetViews>
  <sheetFormatPr defaultRowHeight="14.4" x14ac:dyDescent="0.3"/>
  <cols>
    <col min="2" max="2" width="30" customWidth="1"/>
    <col min="5" max="5" width="10.6640625" bestFit="1" customWidth="1"/>
    <col min="6" max="6" width="7.88671875" customWidth="1"/>
  </cols>
  <sheetData>
    <row r="1" spans="1:20" s="4" customFormat="1" ht="13.2" x14ac:dyDescent="0.25">
      <c r="A1" s="2" t="s">
        <v>2</v>
      </c>
      <c r="B1" s="3" t="s">
        <v>7</v>
      </c>
      <c r="C1" s="2" t="s">
        <v>8</v>
      </c>
      <c r="D1" s="2" t="s">
        <v>9</v>
      </c>
      <c r="E1" s="3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</row>
    <row r="2" spans="1:20" x14ac:dyDescent="0.3">
      <c r="A2" s="7" t="s">
        <v>40</v>
      </c>
      <c r="B2" t="s">
        <v>41</v>
      </c>
      <c r="C2" t="s">
        <v>42</v>
      </c>
      <c r="D2" t="s">
        <v>35</v>
      </c>
      <c r="E2" s="11">
        <v>41787</v>
      </c>
      <c r="G2">
        <v>100</v>
      </c>
      <c r="H2" t="s">
        <v>36</v>
      </c>
      <c r="I2" t="s">
        <v>44</v>
      </c>
      <c r="J2" t="s">
        <v>38</v>
      </c>
      <c r="K2" t="s">
        <v>26</v>
      </c>
      <c r="L2" t="b">
        <v>1</v>
      </c>
      <c r="M2">
        <v>2013</v>
      </c>
      <c r="N2">
        <v>5</v>
      </c>
      <c r="O2">
        <v>5</v>
      </c>
      <c r="P2">
        <v>4</v>
      </c>
      <c r="Q2" t="s">
        <v>43</v>
      </c>
      <c r="S2">
        <v>4.5</v>
      </c>
      <c r="T2">
        <v>5.2316258351893135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K5" sqref="K5"/>
    </sheetView>
  </sheetViews>
  <sheetFormatPr defaultRowHeight="14.4" x14ac:dyDescent="0.3"/>
  <cols>
    <col min="3" max="3" width="9.109375" style="7"/>
  </cols>
  <sheetData>
    <row r="1" spans="1:7" s="6" customFormat="1" ht="12.75" x14ac:dyDescent="0.2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0">
        <v>10808</v>
      </c>
      <c r="B2" t="s">
        <v>27</v>
      </c>
      <c r="C2" s="7" t="s">
        <v>40</v>
      </c>
      <c r="D2" t="s">
        <v>37</v>
      </c>
      <c r="E2" s="19" t="b">
        <v>1</v>
      </c>
      <c r="F2" t="s">
        <v>45</v>
      </c>
      <c r="G2" t="s">
        <v>46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pane ySplit="1" topLeftCell="A2" activePane="bottomLeft" state="frozen"/>
      <selection pane="bottomLeft" activeCell="K11" sqref="K11"/>
    </sheetView>
  </sheetViews>
  <sheetFormatPr defaultRowHeight="14.4" x14ac:dyDescent="0.3"/>
  <cols>
    <col min="1" max="1" width="8.88671875" style="12"/>
    <col min="2" max="2" width="9.109375" style="17"/>
    <col min="3" max="3" width="9.109375" style="18"/>
    <col min="4" max="4" width="11.33203125" style="16" customWidth="1"/>
    <col min="5" max="5" width="8.88671875" style="12"/>
    <col min="6" max="6" width="14.33203125" style="12" customWidth="1"/>
    <col min="7" max="7" width="8.88671875" style="12"/>
  </cols>
  <sheetData>
    <row r="1" spans="1:7" s="8" customFormat="1" x14ac:dyDescent="0.3">
      <c r="A1" s="13" t="s">
        <v>0</v>
      </c>
      <c r="B1" s="13" t="s">
        <v>28</v>
      </c>
      <c r="C1" s="14" t="s">
        <v>2</v>
      </c>
      <c r="D1" s="15" t="s">
        <v>29</v>
      </c>
      <c r="E1" s="13" t="s">
        <v>30</v>
      </c>
      <c r="F1" s="13" t="s">
        <v>31</v>
      </c>
      <c r="G1" s="13" t="s">
        <v>32</v>
      </c>
    </row>
    <row r="2" spans="1:7" x14ac:dyDescent="0.3">
      <c r="A2" s="12">
        <v>191521</v>
      </c>
      <c r="B2" s="17">
        <v>529</v>
      </c>
      <c r="C2" s="18" t="s">
        <v>40</v>
      </c>
      <c r="D2" s="16">
        <v>70.952178231871727</v>
      </c>
      <c r="E2" s="12">
        <v>-99</v>
      </c>
      <c r="F2" s="12" t="s">
        <v>64</v>
      </c>
      <c r="G2" s="12" t="s">
        <v>63</v>
      </c>
    </row>
    <row r="3" spans="1:7" x14ac:dyDescent="0.3">
      <c r="A3" s="12">
        <v>191522</v>
      </c>
      <c r="B3" s="17">
        <v>438</v>
      </c>
      <c r="C3" s="18" t="s">
        <v>40</v>
      </c>
      <c r="D3" s="16">
        <v>9.9333049524620431</v>
      </c>
      <c r="E3" s="12">
        <v>-99</v>
      </c>
      <c r="F3" s="12" t="s">
        <v>64</v>
      </c>
      <c r="G3" s="12" t="s">
        <v>63</v>
      </c>
    </row>
    <row r="4" spans="1:7" x14ac:dyDescent="0.3">
      <c r="A4" s="12">
        <v>191523</v>
      </c>
      <c r="B4" s="17">
        <v>671</v>
      </c>
      <c r="C4" s="18" t="s">
        <v>40</v>
      </c>
      <c r="D4" s="16">
        <v>6.8823612884915581</v>
      </c>
      <c r="E4" s="12">
        <v>-99</v>
      </c>
      <c r="F4" s="12" t="s">
        <v>64</v>
      </c>
      <c r="G4" s="12" t="s">
        <v>63</v>
      </c>
    </row>
    <row r="5" spans="1:7" x14ac:dyDescent="0.3">
      <c r="A5" s="12">
        <v>191524</v>
      </c>
      <c r="B5" s="17">
        <v>491</v>
      </c>
      <c r="C5" s="18" t="s">
        <v>40</v>
      </c>
      <c r="D5" s="16">
        <v>1.7738044557967929</v>
      </c>
      <c r="E5" s="12">
        <v>-99</v>
      </c>
      <c r="F5" s="12" t="s">
        <v>64</v>
      </c>
      <c r="G5" s="12" t="s">
        <v>63</v>
      </c>
    </row>
    <row r="6" spans="1:7" x14ac:dyDescent="0.3">
      <c r="A6" s="12">
        <v>191525</v>
      </c>
      <c r="B6" s="17">
        <v>592</v>
      </c>
      <c r="C6" s="18" t="s">
        <v>40</v>
      </c>
      <c r="D6" s="16">
        <v>2.6252305945792536</v>
      </c>
      <c r="E6" s="12">
        <v>-99</v>
      </c>
      <c r="F6" s="12" t="s">
        <v>64</v>
      </c>
      <c r="G6" s="12" t="s">
        <v>63</v>
      </c>
    </row>
    <row r="7" spans="1:7" x14ac:dyDescent="0.3">
      <c r="A7" s="12">
        <v>191526</v>
      </c>
      <c r="B7" s="17">
        <v>508</v>
      </c>
      <c r="C7" s="18" t="s">
        <v>40</v>
      </c>
      <c r="D7" s="16">
        <v>1.5609479211011781</v>
      </c>
      <c r="E7" s="12">
        <v>-99</v>
      </c>
      <c r="F7" s="12" t="s">
        <v>64</v>
      </c>
      <c r="G7" s="12" t="s">
        <v>63</v>
      </c>
    </row>
    <row r="8" spans="1:7" x14ac:dyDescent="0.3">
      <c r="A8" s="12">
        <v>191527</v>
      </c>
      <c r="B8" s="17">
        <v>605</v>
      </c>
      <c r="C8" s="18" t="s">
        <v>40</v>
      </c>
      <c r="D8" s="16">
        <v>1.2061870299418196</v>
      </c>
      <c r="E8" s="12">
        <v>-99</v>
      </c>
      <c r="F8" s="12" t="s">
        <v>64</v>
      </c>
      <c r="G8" s="12" t="s">
        <v>63</v>
      </c>
    </row>
    <row r="9" spans="1:7" x14ac:dyDescent="0.3">
      <c r="A9" s="12">
        <v>191528</v>
      </c>
      <c r="B9" s="17">
        <v>601</v>
      </c>
      <c r="C9" s="18" t="s">
        <v>40</v>
      </c>
      <c r="D9" s="16">
        <v>0.78047396055058904</v>
      </c>
      <c r="E9" s="12">
        <v>-99</v>
      </c>
      <c r="F9" s="12" t="s">
        <v>64</v>
      </c>
      <c r="G9" s="12" t="s">
        <v>63</v>
      </c>
    </row>
    <row r="10" spans="1:7" x14ac:dyDescent="0.3">
      <c r="A10" s="12">
        <v>191529</v>
      </c>
      <c r="B10" s="17">
        <v>302</v>
      </c>
      <c r="C10" s="18" t="s">
        <v>40</v>
      </c>
      <c r="D10" s="16">
        <v>0.22704697034198951</v>
      </c>
      <c r="E10" s="12">
        <v>-99</v>
      </c>
      <c r="F10" s="12" t="s">
        <v>64</v>
      </c>
      <c r="G10" s="12" t="s">
        <v>63</v>
      </c>
    </row>
    <row r="11" spans="1:7" x14ac:dyDescent="0.3">
      <c r="A11" s="12">
        <v>191530</v>
      </c>
      <c r="B11" s="17">
        <v>717</v>
      </c>
      <c r="C11" s="18" t="s">
        <v>40</v>
      </c>
      <c r="D11" s="16">
        <v>0.29799914857386123</v>
      </c>
      <c r="E11" s="12">
        <v>-99</v>
      </c>
      <c r="F11" s="12" t="s">
        <v>64</v>
      </c>
      <c r="G11" s="12" t="s">
        <v>63</v>
      </c>
    </row>
    <row r="12" spans="1:7" x14ac:dyDescent="0.3">
      <c r="A12" s="12">
        <v>191531</v>
      </c>
      <c r="B12" s="17">
        <v>2297</v>
      </c>
      <c r="C12" s="18" t="s">
        <v>40</v>
      </c>
      <c r="D12" s="16">
        <v>3.7604654462892011</v>
      </c>
      <c r="E12" s="12">
        <v>-99</v>
      </c>
      <c r="F12" s="12" t="s">
        <v>64</v>
      </c>
      <c r="G12" s="12" t="s">
        <v>63</v>
      </c>
    </row>
  </sheetData>
  <sortState ref="A2:G148">
    <sortCondition ref="A2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15" sqref="D15"/>
    </sheetView>
  </sheetViews>
  <sheetFormatPr defaultRowHeight="14.4" x14ac:dyDescent="0.3"/>
  <cols>
    <col min="3" max="3" width="9.109375" style="7"/>
  </cols>
  <sheetData>
    <row r="1" spans="1:4" ht="15" x14ac:dyDescent="0.25">
      <c r="A1" s="9" t="s">
        <v>0</v>
      </c>
      <c r="B1" s="9" t="s">
        <v>1</v>
      </c>
      <c r="C1" s="10" t="s">
        <v>2</v>
      </c>
      <c r="D1" s="9" t="s">
        <v>33</v>
      </c>
    </row>
    <row r="2" spans="1:4" x14ac:dyDescent="0.3">
      <c r="A2">
        <v>5985</v>
      </c>
      <c r="B2" t="s">
        <v>27</v>
      </c>
      <c r="C2" s="7" t="s">
        <v>40</v>
      </c>
      <c r="D2" t="s"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F19" sqref="F19"/>
    </sheetView>
  </sheetViews>
  <sheetFormatPr defaultRowHeight="14.4" x14ac:dyDescent="0.3"/>
  <cols>
    <col min="2" max="2" width="10.6640625" bestFit="1" customWidth="1"/>
  </cols>
  <sheetData>
    <row r="2" spans="1:7" x14ac:dyDescent="0.3">
      <c r="A2" t="s">
        <v>34</v>
      </c>
    </row>
    <row r="3" spans="1:7" x14ac:dyDescent="0.3">
      <c r="D3" t="s">
        <v>58</v>
      </c>
    </row>
    <row r="4" spans="1:7" x14ac:dyDescent="0.3">
      <c r="C4" t="s">
        <v>57</v>
      </c>
      <c r="D4" t="s">
        <v>59</v>
      </c>
      <c r="E4" t="s">
        <v>61</v>
      </c>
      <c r="F4" t="s">
        <v>39</v>
      </c>
    </row>
    <row r="5" spans="1:7" x14ac:dyDescent="0.3">
      <c r="A5">
        <v>529</v>
      </c>
      <c r="B5" t="s">
        <v>60</v>
      </c>
      <c r="C5">
        <v>1</v>
      </c>
      <c r="E5" s="21">
        <f>C5*55000*24*365/1000000</f>
        <v>481.8</v>
      </c>
      <c r="F5">
        <f>E5/$E$16*100</f>
        <v>70.952178231871727</v>
      </c>
      <c r="G5">
        <f>C5/$C$16*100</f>
        <v>70.952178231871727</v>
      </c>
    </row>
    <row r="6" spans="1:7" x14ac:dyDescent="0.3">
      <c r="A6">
        <v>438</v>
      </c>
      <c r="B6" t="s">
        <v>47</v>
      </c>
      <c r="C6">
        <v>0.14000000000000001</v>
      </c>
      <c r="D6">
        <v>65</v>
      </c>
      <c r="E6" s="21">
        <f>C6*55000*24*365/1000000</f>
        <v>67.452000000000012</v>
      </c>
      <c r="F6">
        <f t="shared" ref="F6:F15" si="0">E6/$E$16*100</f>
        <v>9.9333049524620431</v>
      </c>
      <c r="G6">
        <f t="shared" ref="G6:G15" si="1">C6/$C$16*100</f>
        <v>9.9333049524620431</v>
      </c>
    </row>
    <row r="7" spans="1:7" x14ac:dyDescent="0.3">
      <c r="A7">
        <v>671</v>
      </c>
      <c r="B7" t="s">
        <v>48</v>
      </c>
      <c r="C7">
        <v>9.7000000000000003E-2</v>
      </c>
      <c r="D7">
        <v>47</v>
      </c>
      <c r="E7" s="21">
        <f t="shared" ref="E7:E15" si="2">C7*55000*24*365/1000000</f>
        <v>46.7346</v>
      </c>
      <c r="F7">
        <f t="shared" si="0"/>
        <v>6.8823612884915581</v>
      </c>
      <c r="G7">
        <f t="shared" si="1"/>
        <v>6.8823612884915581</v>
      </c>
    </row>
    <row r="8" spans="1:7" x14ac:dyDescent="0.3">
      <c r="A8">
        <v>491</v>
      </c>
      <c r="B8" t="s">
        <v>49</v>
      </c>
      <c r="C8">
        <v>2.5000000000000001E-2</v>
      </c>
      <c r="D8">
        <v>12</v>
      </c>
      <c r="E8" s="21">
        <f t="shared" si="2"/>
        <v>12.045</v>
      </c>
      <c r="F8">
        <f t="shared" si="0"/>
        <v>1.7738044557967929</v>
      </c>
      <c r="G8">
        <f t="shared" si="1"/>
        <v>1.7738044557967934</v>
      </c>
    </row>
    <row r="9" spans="1:7" x14ac:dyDescent="0.3">
      <c r="A9">
        <v>592</v>
      </c>
      <c r="B9" t="s">
        <v>50</v>
      </c>
      <c r="C9">
        <v>3.6999999999999998E-2</v>
      </c>
      <c r="D9">
        <v>18</v>
      </c>
      <c r="E9" s="21">
        <f t="shared" si="2"/>
        <v>17.826599999999999</v>
      </c>
      <c r="F9">
        <f t="shared" si="0"/>
        <v>2.6252305945792536</v>
      </c>
      <c r="G9">
        <f t="shared" si="1"/>
        <v>2.625230594579254</v>
      </c>
    </row>
    <row r="10" spans="1:7" x14ac:dyDescent="0.3">
      <c r="A10">
        <v>508</v>
      </c>
      <c r="B10" t="s">
        <v>51</v>
      </c>
      <c r="C10">
        <v>2.1999999999999999E-2</v>
      </c>
      <c r="D10">
        <v>10</v>
      </c>
      <c r="E10" s="21">
        <f t="shared" si="2"/>
        <v>10.599600000000001</v>
      </c>
      <c r="F10">
        <f t="shared" si="0"/>
        <v>1.5609479211011781</v>
      </c>
      <c r="G10">
        <f t="shared" si="1"/>
        <v>1.5609479211011781</v>
      </c>
    </row>
    <row r="11" spans="1:7" x14ac:dyDescent="0.3">
      <c r="A11">
        <v>605</v>
      </c>
      <c r="B11" t="s">
        <v>52</v>
      </c>
      <c r="C11">
        <v>1.7000000000000001E-2</v>
      </c>
      <c r="D11">
        <v>8</v>
      </c>
      <c r="E11" s="21">
        <f t="shared" si="2"/>
        <v>8.1906000000000017</v>
      </c>
      <c r="F11">
        <f t="shared" si="0"/>
        <v>1.2061870299418196</v>
      </c>
      <c r="G11">
        <f t="shared" si="1"/>
        <v>1.2061870299418196</v>
      </c>
    </row>
    <row r="12" spans="1:7" x14ac:dyDescent="0.3">
      <c r="A12">
        <v>601</v>
      </c>
      <c r="B12" t="s">
        <v>53</v>
      </c>
      <c r="C12">
        <v>1.0999999999999999E-2</v>
      </c>
      <c r="D12">
        <v>5.4</v>
      </c>
      <c r="E12" s="21">
        <f t="shared" si="2"/>
        <v>5.2998000000000003</v>
      </c>
      <c r="F12">
        <f t="shared" si="0"/>
        <v>0.78047396055058904</v>
      </c>
      <c r="G12">
        <f t="shared" si="1"/>
        <v>0.78047396055058904</v>
      </c>
    </row>
    <row r="13" spans="1:7" x14ac:dyDescent="0.3">
      <c r="A13">
        <v>302</v>
      </c>
      <c r="B13" t="s">
        <v>54</v>
      </c>
      <c r="C13">
        <v>3.2000000000000002E-3</v>
      </c>
      <c r="D13">
        <v>1.6</v>
      </c>
      <c r="E13" s="21">
        <f t="shared" si="2"/>
        <v>1.54176</v>
      </c>
      <c r="F13">
        <f t="shared" si="0"/>
        <v>0.22704697034198951</v>
      </c>
      <c r="G13">
        <f t="shared" si="1"/>
        <v>0.22704697034198953</v>
      </c>
    </row>
    <row r="14" spans="1:7" x14ac:dyDescent="0.3">
      <c r="A14">
        <v>717</v>
      </c>
      <c r="B14" t="s">
        <v>55</v>
      </c>
      <c r="C14">
        <v>4.1999999999999997E-3</v>
      </c>
      <c r="D14">
        <v>2</v>
      </c>
      <c r="E14" s="21">
        <f t="shared" si="2"/>
        <v>2.0235599999999998</v>
      </c>
      <c r="F14">
        <f t="shared" si="0"/>
        <v>0.29799914857386123</v>
      </c>
      <c r="G14">
        <f t="shared" si="1"/>
        <v>0.29799914857386123</v>
      </c>
    </row>
    <row r="15" spans="1:7" x14ac:dyDescent="0.3">
      <c r="A15">
        <v>2297</v>
      </c>
      <c r="B15" t="s">
        <v>56</v>
      </c>
      <c r="C15">
        <v>5.2999999999999999E-2</v>
      </c>
      <c r="D15">
        <v>25</v>
      </c>
      <c r="E15" s="21">
        <f t="shared" si="2"/>
        <v>25.535399999999999</v>
      </c>
      <c r="F15">
        <f t="shared" si="0"/>
        <v>3.7604654462892011</v>
      </c>
      <c r="G15">
        <f t="shared" si="1"/>
        <v>3.760465446289202</v>
      </c>
    </row>
    <row r="16" spans="1:7" x14ac:dyDescent="0.3">
      <c r="B16" t="s">
        <v>62</v>
      </c>
      <c r="C16" s="21">
        <f>SUM(C5:C15)</f>
        <v>1.4093999999999998</v>
      </c>
      <c r="E16" s="21">
        <f>SUM(E5:E15)</f>
        <v>679.04891999999995</v>
      </c>
    </row>
    <row r="19" spans="5:6" x14ac:dyDescent="0.3">
      <c r="E19" t="s">
        <v>25</v>
      </c>
      <c r="F19">
        <f>100/(100-F5-F6)</f>
        <v>5.2316258351893135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521BCFB1E584082B27A1B811DA110" ma:contentTypeVersion="10" ma:contentTypeDescription="Create a new document." ma:contentTypeScope="" ma:versionID="fcad005566c1496b53793799185caa4b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7d7b659b-c050-4388-b6f3-49109a48db57" xmlns:ns6="8f75adca-0fe3-4657-b07a-186b256b984e" targetNamespace="http://schemas.microsoft.com/office/2006/metadata/properties" ma:root="true" ma:fieldsID="159e1b0c07e06d22b6abf462ceb69fcc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7d7b659b-c050-4388-b6f3-49109a48db57"/>
    <xsd:import namespace="8f75adca-0fe3-4657-b07a-186b256b984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Reference_x0020_No" minOccurs="0"/>
                <xsd:element ref="ns6:Ref_x0020_No" minOccurs="0"/>
                <xsd:element ref="ns6:Reviewer" minOccurs="0"/>
                <xsd:element ref="ns6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ee8ad1b5-879f-4067-9706-71307984bf0c}" ma:internalName="TaxCatchAllLabel" ma:readOnly="true" ma:showField="CatchAllDataLabel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ee8ad1b5-879f-4067-9706-71307984bf0c}" ma:internalName="TaxCatchAll" ma:showField="CatchAllData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b659b-c050-4388-b6f3-49109a48db57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5adca-0fe3-4657-b07a-186b256b984e" elementFormDefault="qualified">
    <xsd:import namespace="http://schemas.microsoft.com/office/2006/documentManagement/types"/>
    <xsd:import namespace="http://schemas.microsoft.com/office/infopath/2007/PartnerControls"/>
    <xsd:element name="Reference_x0020_No" ma:index="31" nillable="true" ma:displayName="Reference No" ma:internalName="Reference_x0020_No">
      <xsd:simpleType>
        <xsd:restriction base="dms:Note">
          <xsd:maxLength value="255"/>
        </xsd:restriction>
      </xsd:simpleType>
    </xsd:element>
    <xsd:element name="Ref_x0020_No" ma:index="32" nillable="true" ma:displayName="Ref No" ma:internalName="Ref_x0020_No">
      <xsd:simpleType>
        <xsd:restriction base="dms:Text">
          <xsd:maxLength value="255"/>
        </xsd:restriction>
      </xsd:simpleType>
    </xsd:element>
    <xsd:element name="Reviewer" ma:index="33" nillable="true" ma:displayName="Reviewer" ma:internalName="Reviewer">
      <xsd:simpleType>
        <xsd:restriction base="dms:Note">
          <xsd:maxLength value="255"/>
        </xsd:restriction>
      </xsd:simpleType>
    </xsd:element>
    <xsd:element name="Status" ma:index="34" nillable="true" ma:displayName="Status" ma:internalName="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2016-02-26T04:06:49+00:00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Reference_x0020_No xmlns="8f75adca-0fe3-4657-b07a-186b256b984e" xsi:nil="true"/>
    <Ref_x0020_No xmlns="8f75adca-0fe3-4657-b07a-186b256b984e">954</Ref_x0020_No>
    <Reviewer xmlns="8f75adca-0fe3-4657-b07a-186b256b984e" xsi:nil="true"/>
    <Status xmlns="8f75adca-0fe3-4657-b07a-186b256b984e" xsi:nil="true"/>
  </documentManagement>
</p:properties>
</file>

<file path=customXml/itemProps1.xml><?xml version="1.0" encoding="utf-8"?>
<ds:datastoreItem xmlns:ds="http://schemas.openxmlformats.org/officeDocument/2006/customXml" ds:itemID="{AB29ADEB-4280-4517-A060-F619B5F51F40}"/>
</file>

<file path=customXml/itemProps2.xml><?xml version="1.0" encoding="utf-8"?>
<ds:datastoreItem xmlns:ds="http://schemas.openxmlformats.org/officeDocument/2006/customXml" ds:itemID="{FD1C14A8-79B1-4330-B3CE-7441637D289B}"/>
</file>

<file path=customXml/itemProps3.xml><?xml version="1.0" encoding="utf-8"?>
<ds:datastoreItem xmlns:ds="http://schemas.openxmlformats.org/officeDocument/2006/customXml" ds:itemID="{E6662D1F-4DBE-4B2F-956B-76E9210678FF}"/>
</file>

<file path=customXml/itemProps4.xml><?xml version="1.0" encoding="utf-8"?>
<ds:datastoreItem xmlns:ds="http://schemas.openxmlformats.org/officeDocument/2006/customXml" ds:itemID="{B9028FDF-99C1-47FB-9840-860255A573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Gas Profile</vt:lpstr>
      <vt:lpstr>Reference</vt:lpstr>
      <vt:lpstr>Gas Species</vt:lpstr>
      <vt:lpstr>Keyword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</dc:creator>
  <cp:lastModifiedBy>Ying Hsu</cp:lastModifiedBy>
  <dcterms:created xsi:type="dcterms:W3CDTF">2012-12-24T17:15:41Z</dcterms:created>
  <dcterms:modified xsi:type="dcterms:W3CDTF">2015-03-24T15:01:52Z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0x010100E7C521BCFB1E584082B27A1B811DA110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EPA Subject">
    <vt:lpwstr/>
  </property>
</Properties>
</file>